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.kajzar\Desktop\WPF\2024\UCHWAŁY\3 MARZEC\Sejmik\"/>
    </mc:Choice>
  </mc:AlternateContent>
  <xr:revisionPtr revIDLastSave="0" documentId="13_ncr:1_{05684F3F-4A97-4352-94EB-27412340FAB2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23" r:id="rId1"/>
    <sheet name="Zał. nr 2" sheetId="20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1'!$A$1:$BN$114</definedName>
    <definedName name="_xlnm.Print_Area" localSheetId="1">'Zał. nr 2'!$A$1:$Y$32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08" i="23" l="1"/>
  <c r="BF108" i="23"/>
  <c r="BE108" i="23"/>
  <c r="BC108" i="23"/>
  <c r="BB108" i="23"/>
  <c r="AZ108" i="23"/>
  <c r="AY108" i="23"/>
  <c r="AW108" i="23"/>
  <c r="AV108" i="23"/>
  <c r="AT108" i="23"/>
  <c r="AS108" i="23"/>
  <c r="AQ108" i="23"/>
  <c r="AP108" i="23"/>
  <c r="AN108" i="23"/>
  <c r="AM108" i="23"/>
  <c r="AK108" i="23"/>
  <c r="AJ108" i="23"/>
  <c r="AH108" i="23"/>
  <c r="AG108" i="23"/>
  <c r="AE108" i="23"/>
  <c r="AD108" i="23"/>
  <c r="AB108" i="23"/>
  <c r="AA108" i="23"/>
  <c r="Y108" i="23"/>
  <c r="X108" i="23"/>
  <c r="V108" i="23"/>
  <c r="U108" i="23"/>
  <c r="S108" i="23"/>
  <c r="R108" i="23"/>
  <c r="Q108" i="23"/>
  <c r="P108" i="23"/>
  <c r="O108" i="23"/>
  <c r="M108" i="23"/>
  <c r="L108" i="23"/>
  <c r="J108" i="23"/>
  <c r="I108" i="23"/>
  <c r="G108" i="23"/>
  <c r="F108" i="23"/>
  <c r="BL107" i="23"/>
  <c r="BF107" i="23"/>
  <c r="BE107" i="23"/>
  <c r="BC107" i="23"/>
  <c r="BB107" i="23"/>
  <c r="AZ107" i="23"/>
  <c r="AY107" i="23"/>
  <c r="AW107" i="23"/>
  <c r="AV107" i="23"/>
  <c r="AT107" i="23"/>
  <c r="AS107" i="23"/>
  <c r="AQ107" i="23"/>
  <c r="AP107" i="23"/>
  <c r="AN107" i="23"/>
  <c r="AM107" i="23"/>
  <c r="AK107" i="23"/>
  <c r="AJ107" i="23"/>
  <c r="AH107" i="23"/>
  <c r="AG107" i="23"/>
  <c r="AE107" i="23"/>
  <c r="AD107" i="23"/>
  <c r="AB107" i="23"/>
  <c r="AA107" i="23"/>
  <c r="Y107" i="23"/>
  <c r="X107" i="23"/>
  <c r="V107" i="23"/>
  <c r="U107" i="23"/>
  <c r="S107" i="23"/>
  <c r="R107" i="23"/>
  <c r="P107" i="23"/>
  <c r="O107" i="23"/>
  <c r="M107" i="23"/>
  <c r="L107" i="23"/>
  <c r="J107" i="23"/>
  <c r="I107" i="23"/>
  <c r="G107" i="23"/>
  <c r="F107" i="23"/>
  <c r="BL106" i="23"/>
  <c r="BF106" i="23"/>
  <c r="BE106" i="23"/>
  <c r="BC106" i="23"/>
  <c r="BB106" i="23"/>
  <c r="AZ106" i="23"/>
  <c r="AY106" i="23"/>
  <c r="AW106" i="23"/>
  <c r="AV106" i="23"/>
  <c r="AT106" i="23"/>
  <c r="AS106" i="23"/>
  <c r="AQ106" i="23"/>
  <c r="AP106" i="23"/>
  <c r="AN106" i="23"/>
  <c r="AM106" i="23"/>
  <c r="AK106" i="23"/>
  <c r="AJ106" i="23"/>
  <c r="AH106" i="23"/>
  <c r="AG106" i="23"/>
  <c r="AE106" i="23"/>
  <c r="AD106" i="23"/>
  <c r="AB106" i="23"/>
  <c r="AA106" i="23"/>
  <c r="Y106" i="23"/>
  <c r="X106" i="23"/>
  <c r="V106" i="23"/>
  <c r="U106" i="23"/>
  <c r="S106" i="23"/>
  <c r="R106" i="23"/>
  <c r="P106" i="23"/>
  <c r="O106" i="23"/>
  <c r="M106" i="23"/>
  <c r="L106" i="23"/>
  <c r="J106" i="23"/>
  <c r="I106" i="23"/>
  <c r="G106" i="23"/>
  <c r="F106" i="23"/>
  <c r="BL105" i="23"/>
  <c r="BF105" i="23"/>
  <c r="BE105" i="23"/>
  <c r="BC105" i="23"/>
  <c r="BB105" i="23"/>
  <c r="AZ105" i="23"/>
  <c r="AY105" i="23"/>
  <c r="AW105" i="23"/>
  <c r="AV105" i="23"/>
  <c r="AT105" i="23"/>
  <c r="AS105" i="23"/>
  <c r="AQ105" i="23"/>
  <c r="AP105" i="23"/>
  <c r="AN105" i="23"/>
  <c r="AM105" i="23"/>
  <c r="AK105" i="23"/>
  <c r="AJ105" i="23"/>
  <c r="AH105" i="23"/>
  <c r="AG105" i="23"/>
  <c r="AE105" i="23"/>
  <c r="AD105" i="23"/>
  <c r="AB105" i="23"/>
  <c r="AA105" i="23"/>
  <c r="Y105" i="23"/>
  <c r="X105" i="23"/>
  <c r="V105" i="23"/>
  <c r="U105" i="23"/>
  <c r="S105" i="23"/>
  <c r="R105" i="23"/>
  <c r="P105" i="23"/>
  <c r="O105" i="23"/>
  <c r="M105" i="23"/>
  <c r="L105" i="23"/>
  <c r="J105" i="23"/>
  <c r="I105" i="23"/>
  <c r="G105" i="23"/>
  <c r="F105" i="23"/>
  <c r="BL103" i="23"/>
  <c r="BK103" i="23"/>
  <c r="BF103" i="23"/>
  <c r="BE103" i="23"/>
  <c r="BE113" i="23" s="1"/>
  <c r="BC103" i="23"/>
  <c r="BC113" i="23" s="1"/>
  <c r="BB103" i="23"/>
  <c r="BB113" i="23" s="1"/>
  <c r="AZ103" i="23"/>
  <c r="AY103" i="23"/>
  <c r="AY113" i="23" s="1"/>
  <c r="AW103" i="23"/>
  <c r="AW113" i="23" s="1"/>
  <c r="AV103" i="23"/>
  <c r="AV113" i="23" s="1"/>
  <c r="AT103" i="23"/>
  <c r="AS103" i="23"/>
  <c r="AS113" i="23" s="1"/>
  <c r="AQ103" i="23"/>
  <c r="AQ113" i="23" s="1"/>
  <c r="AP103" i="23"/>
  <c r="AP113" i="23" s="1"/>
  <c r="AN103" i="23"/>
  <c r="AN113" i="23" s="1"/>
  <c r="AM103" i="23"/>
  <c r="AM113" i="23" s="1"/>
  <c r="AK103" i="23"/>
  <c r="AK113" i="23" s="1"/>
  <c r="AJ103" i="23"/>
  <c r="AJ113" i="23" s="1"/>
  <c r="AH103" i="23"/>
  <c r="AH113" i="23" s="1"/>
  <c r="AG103" i="23"/>
  <c r="AG113" i="23" s="1"/>
  <c r="AE103" i="23"/>
  <c r="AE113" i="23" s="1"/>
  <c r="AD103" i="23"/>
  <c r="AD113" i="23" s="1"/>
  <c r="AB103" i="23"/>
  <c r="AB113" i="23" s="1"/>
  <c r="AA103" i="23"/>
  <c r="AA113" i="23" s="1"/>
  <c r="Y103" i="23"/>
  <c r="Y113" i="23" s="1"/>
  <c r="X103" i="23"/>
  <c r="X113" i="23" s="1"/>
  <c r="V103" i="23"/>
  <c r="V113" i="23" s="1"/>
  <c r="U103" i="23"/>
  <c r="U113" i="23" s="1"/>
  <c r="S103" i="23"/>
  <c r="S113" i="23" s="1"/>
  <c r="R103" i="23"/>
  <c r="R113" i="23" s="1"/>
  <c r="Q103" i="23"/>
  <c r="Q113" i="23" s="1"/>
  <c r="P103" i="23"/>
  <c r="P113" i="23" s="1"/>
  <c r="O103" i="23"/>
  <c r="O113" i="23" s="1"/>
  <c r="M103" i="23"/>
  <c r="M113" i="23" s="1"/>
  <c r="L103" i="23"/>
  <c r="L113" i="23" s="1"/>
  <c r="J103" i="23"/>
  <c r="J113" i="23" s="1"/>
  <c r="I103" i="23"/>
  <c r="I113" i="23" s="1"/>
  <c r="G103" i="23"/>
  <c r="G113" i="23" s="1"/>
  <c r="F103" i="23"/>
  <c r="F113" i="23" s="1"/>
  <c r="BL102" i="23"/>
  <c r="BL112" i="23" s="1"/>
  <c r="BK102" i="23"/>
  <c r="BF102" i="23"/>
  <c r="BE102" i="23"/>
  <c r="BC102" i="23"/>
  <c r="BB102" i="23"/>
  <c r="AZ102" i="23"/>
  <c r="AY102" i="23"/>
  <c r="AW102" i="23"/>
  <c r="AV102" i="23"/>
  <c r="AT102" i="23"/>
  <c r="AS102" i="23"/>
  <c r="AQ102" i="23"/>
  <c r="AP102" i="23"/>
  <c r="AN102" i="23"/>
  <c r="AM102" i="23"/>
  <c r="AK102" i="23"/>
  <c r="AJ102" i="23"/>
  <c r="AJ112" i="23" s="1"/>
  <c r="AH102" i="23"/>
  <c r="AG102" i="23"/>
  <c r="AE102" i="23"/>
  <c r="AD102" i="23"/>
  <c r="AB102" i="23"/>
  <c r="AA102" i="23"/>
  <c r="AA112" i="23" s="1"/>
  <c r="Y102" i="23"/>
  <c r="X102" i="23"/>
  <c r="V102" i="23"/>
  <c r="U102" i="23"/>
  <c r="S102" i="23"/>
  <c r="R102" i="23"/>
  <c r="R112" i="23" s="1"/>
  <c r="P102" i="23"/>
  <c r="O102" i="23"/>
  <c r="M102" i="23"/>
  <c r="L102" i="23"/>
  <c r="J102" i="23"/>
  <c r="I102" i="23"/>
  <c r="I112" i="23" s="1"/>
  <c r="G102" i="23"/>
  <c r="F102" i="23"/>
  <c r="BL101" i="23"/>
  <c r="BF101" i="23"/>
  <c r="BE101" i="23"/>
  <c r="BC101" i="23"/>
  <c r="BC111" i="23" s="1"/>
  <c r="BB101" i="23"/>
  <c r="AZ101" i="23"/>
  <c r="AY101" i="23"/>
  <c r="AW101" i="23"/>
  <c r="AV101" i="23"/>
  <c r="AT101" i="23"/>
  <c r="AT111" i="23" s="1"/>
  <c r="AS101" i="23"/>
  <c r="AQ101" i="23"/>
  <c r="AP101" i="23"/>
  <c r="AN101" i="23"/>
  <c r="AM101" i="23"/>
  <c r="AK101" i="23"/>
  <c r="AJ101" i="23"/>
  <c r="AH101" i="23"/>
  <c r="AG101" i="23"/>
  <c r="AE101" i="23"/>
  <c r="AD101" i="23"/>
  <c r="AB101" i="23"/>
  <c r="AB111" i="23" s="1"/>
  <c r="AA101" i="23"/>
  <c r="Y101" i="23"/>
  <c r="X101" i="23"/>
  <c r="V101" i="23"/>
  <c r="U101" i="23"/>
  <c r="S101" i="23"/>
  <c r="S111" i="23" s="1"/>
  <c r="R101" i="23"/>
  <c r="P101" i="23"/>
  <c r="O101" i="23"/>
  <c r="M101" i="23"/>
  <c r="L101" i="23"/>
  <c r="J101" i="23"/>
  <c r="J111" i="23" s="1"/>
  <c r="I101" i="23"/>
  <c r="G101" i="23"/>
  <c r="F101" i="23"/>
  <c r="BL100" i="23"/>
  <c r="BK100" i="23"/>
  <c r="BF100" i="23"/>
  <c r="BE100" i="23"/>
  <c r="BC100" i="23"/>
  <c r="AZ100" i="23"/>
  <c r="AY100" i="23"/>
  <c r="AW100" i="23"/>
  <c r="AV100" i="23"/>
  <c r="AT100" i="23"/>
  <c r="AS100" i="23"/>
  <c r="AQ100" i="23"/>
  <c r="AP100" i="23"/>
  <c r="AN100" i="23"/>
  <c r="AM100" i="23"/>
  <c r="AK100" i="23"/>
  <c r="AJ100" i="23"/>
  <c r="AH100" i="23"/>
  <c r="AG100" i="23"/>
  <c r="AE100" i="23"/>
  <c r="AD100" i="23"/>
  <c r="AD110" i="23" s="1"/>
  <c r="AB100" i="23"/>
  <c r="AA100" i="23"/>
  <c r="Y100" i="23"/>
  <c r="X100" i="23"/>
  <c r="V100" i="23"/>
  <c r="U100" i="23"/>
  <c r="S100" i="23"/>
  <c r="R100" i="23"/>
  <c r="P100" i="23"/>
  <c r="O100" i="23"/>
  <c r="M100" i="23"/>
  <c r="L100" i="23"/>
  <c r="J100" i="23"/>
  <c r="I100" i="23"/>
  <c r="G100" i="23"/>
  <c r="F100" i="23"/>
  <c r="BL99" i="23"/>
  <c r="BF99" i="23"/>
  <c r="BE99" i="23"/>
  <c r="BC99" i="23"/>
  <c r="BB99" i="23"/>
  <c r="AZ99" i="23"/>
  <c r="AY99" i="23"/>
  <c r="AW99" i="23"/>
  <c r="AV99" i="23"/>
  <c r="AT99" i="23"/>
  <c r="AS99" i="23"/>
  <c r="AQ99" i="23"/>
  <c r="AP99" i="23"/>
  <c r="AN99" i="23"/>
  <c r="AM99" i="23"/>
  <c r="AK99" i="23"/>
  <c r="AJ99" i="23"/>
  <c r="AH99" i="23"/>
  <c r="AG99" i="23"/>
  <c r="AE99" i="23"/>
  <c r="AD99" i="23"/>
  <c r="AB99" i="23"/>
  <c r="AA99" i="23"/>
  <c r="Y99" i="23"/>
  <c r="X99" i="23"/>
  <c r="V99" i="23"/>
  <c r="U99" i="23"/>
  <c r="S99" i="23"/>
  <c r="R99" i="23"/>
  <c r="Q99" i="23"/>
  <c r="P99" i="23"/>
  <c r="O99" i="23"/>
  <c r="M99" i="23"/>
  <c r="L99" i="23"/>
  <c r="J99" i="23"/>
  <c r="I99" i="23"/>
  <c r="G99" i="23"/>
  <c r="F99" i="23"/>
  <c r="BI98" i="23"/>
  <c r="BI99" i="23" s="1"/>
  <c r="BH98" i="23"/>
  <c r="BH99" i="23" s="1"/>
  <c r="BG98" i="23"/>
  <c r="BG99" i="23" s="1"/>
  <c r="BD98" i="23"/>
  <c r="BD99" i="23" s="1"/>
  <c r="BA98" i="23"/>
  <c r="BA99" i="23" s="1"/>
  <c r="AX98" i="23"/>
  <c r="AX99" i="23" s="1"/>
  <c r="AU98" i="23"/>
  <c r="AU99" i="23" s="1"/>
  <c r="AR98" i="23"/>
  <c r="AR99" i="23" s="1"/>
  <c r="AO98" i="23"/>
  <c r="AO99" i="23" s="1"/>
  <c r="AL98" i="23"/>
  <c r="AL99" i="23" s="1"/>
  <c r="AI98" i="23"/>
  <c r="AI99" i="23" s="1"/>
  <c r="AF98" i="23"/>
  <c r="AF99" i="23" s="1"/>
  <c r="AC98" i="23"/>
  <c r="AC99" i="23" s="1"/>
  <c r="Z98" i="23"/>
  <c r="Z99" i="23" s="1"/>
  <c r="W98" i="23"/>
  <c r="W99" i="23" s="1"/>
  <c r="T98" i="23"/>
  <c r="T99" i="23" s="1"/>
  <c r="N98" i="23"/>
  <c r="N99" i="23" s="1"/>
  <c r="K98" i="23"/>
  <c r="H98" i="23"/>
  <c r="H99" i="23" s="1"/>
  <c r="BL97" i="23"/>
  <c r="BK97" i="23"/>
  <c r="BF97" i="23"/>
  <c r="BE97" i="23"/>
  <c r="BC97" i="23"/>
  <c r="BB97" i="23"/>
  <c r="AZ97" i="23"/>
  <c r="AY97" i="23"/>
  <c r="AW97" i="23"/>
  <c r="AV97" i="23"/>
  <c r="AT97" i="23"/>
  <c r="AS97" i="23"/>
  <c r="AQ97" i="23"/>
  <c r="AP97" i="23"/>
  <c r="AN97" i="23"/>
  <c r="AM97" i="23"/>
  <c r="AK97" i="23"/>
  <c r="AJ97" i="23"/>
  <c r="AH97" i="23"/>
  <c r="AG97" i="23"/>
  <c r="AE97" i="23"/>
  <c r="AD97" i="23"/>
  <c r="AB97" i="23"/>
  <c r="AA97" i="23"/>
  <c r="Y97" i="23"/>
  <c r="X97" i="23"/>
  <c r="V97" i="23"/>
  <c r="U97" i="23"/>
  <c r="S97" i="23"/>
  <c r="R97" i="23"/>
  <c r="Q97" i="23"/>
  <c r="P97" i="23"/>
  <c r="O97" i="23"/>
  <c r="M97" i="23"/>
  <c r="L97" i="23"/>
  <c r="J97" i="23"/>
  <c r="I97" i="23"/>
  <c r="G97" i="23"/>
  <c r="F97" i="23"/>
  <c r="BM96" i="23"/>
  <c r="BM97" i="23" s="1"/>
  <c r="BI96" i="23"/>
  <c r="BI97" i="23" s="1"/>
  <c r="BH96" i="23"/>
  <c r="BH97" i="23" s="1"/>
  <c r="BG96" i="23"/>
  <c r="BG97" i="23" s="1"/>
  <c r="BD96" i="23"/>
  <c r="BD97" i="23" s="1"/>
  <c r="BA96" i="23"/>
  <c r="BA97" i="23" s="1"/>
  <c r="AX96" i="23"/>
  <c r="AX97" i="23" s="1"/>
  <c r="AU96" i="23"/>
  <c r="AU97" i="23" s="1"/>
  <c r="AR96" i="23"/>
  <c r="AR97" i="23" s="1"/>
  <c r="AO96" i="23"/>
  <c r="AO97" i="23" s="1"/>
  <c r="AL96" i="23"/>
  <c r="AL97" i="23" s="1"/>
  <c r="AI96" i="23"/>
  <c r="AI97" i="23" s="1"/>
  <c r="AF96" i="23"/>
  <c r="AF97" i="23" s="1"/>
  <c r="AC96" i="23"/>
  <c r="AC97" i="23" s="1"/>
  <c r="Z96" i="23"/>
  <c r="Z97" i="23" s="1"/>
  <c r="W96" i="23"/>
  <c r="W97" i="23" s="1"/>
  <c r="T96" i="23"/>
  <c r="T97" i="23" s="1"/>
  <c r="N96" i="23"/>
  <c r="N97" i="23" s="1"/>
  <c r="K96" i="23"/>
  <c r="H96" i="23"/>
  <c r="H97" i="23" s="1"/>
  <c r="BL95" i="23"/>
  <c r="BK95" i="23"/>
  <c r="BF95" i="23"/>
  <c r="BE95" i="23"/>
  <c r="BC95" i="23"/>
  <c r="BB95" i="23"/>
  <c r="AZ95" i="23"/>
  <c r="AY95" i="23"/>
  <c r="AW95" i="23"/>
  <c r="AV95" i="23"/>
  <c r="AT95" i="23"/>
  <c r="AS95" i="23"/>
  <c r="AQ95" i="23"/>
  <c r="AP95" i="23"/>
  <c r="AN95" i="23"/>
  <c r="AM95" i="23"/>
  <c r="AK95" i="23"/>
  <c r="AJ95" i="23"/>
  <c r="AH95" i="23"/>
  <c r="AG95" i="23"/>
  <c r="AE95" i="23"/>
  <c r="AD95" i="23"/>
  <c r="AB95" i="23"/>
  <c r="AA95" i="23"/>
  <c r="Y95" i="23"/>
  <c r="X95" i="23"/>
  <c r="V95" i="23"/>
  <c r="U95" i="23"/>
  <c r="S95" i="23"/>
  <c r="R95" i="23"/>
  <c r="Q95" i="23"/>
  <c r="P95" i="23"/>
  <c r="O95" i="23"/>
  <c r="M95" i="23"/>
  <c r="L95" i="23"/>
  <c r="J95" i="23"/>
  <c r="I95" i="23"/>
  <c r="G95" i="23"/>
  <c r="F95" i="23"/>
  <c r="BM94" i="23"/>
  <c r="BM95" i="23" s="1"/>
  <c r="BI94" i="23"/>
  <c r="BI95" i="23" s="1"/>
  <c r="BH94" i="23"/>
  <c r="BH95" i="23" s="1"/>
  <c r="BG94" i="23"/>
  <c r="BG95" i="23" s="1"/>
  <c r="BD94" i="23"/>
  <c r="BD95" i="23" s="1"/>
  <c r="BA94" i="23"/>
  <c r="BA95" i="23" s="1"/>
  <c r="AX94" i="23"/>
  <c r="AX95" i="23" s="1"/>
  <c r="AU94" i="23"/>
  <c r="AU95" i="23" s="1"/>
  <c r="AR94" i="23"/>
  <c r="AR95" i="23" s="1"/>
  <c r="AO94" i="23"/>
  <c r="AO95" i="23" s="1"/>
  <c r="AL94" i="23"/>
  <c r="AL95" i="23" s="1"/>
  <c r="AI94" i="23"/>
  <c r="AI95" i="23" s="1"/>
  <c r="AF94" i="23"/>
  <c r="AF95" i="23" s="1"/>
  <c r="AC94" i="23"/>
  <c r="AC95" i="23" s="1"/>
  <c r="Z94" i="23"/>
  <c r="Z95" i="23" s="1"/>
  <c r="W94" i="23"/>
  <c r="W95" i="23" s="1"/>
  <c r="T94" i="23"/>
  <c r="T95" i="23" s="1"/>
  <c r="N94" i="23"/>
  <c r="N95" i="23" s="1"/>
  <c r="K94" i="23"/>
  <c r="H94" i="23"/>
  <c r="H95" i="23" s="1"/>
  <c r="BL93" i="23"/>
  <c r="BF93" i="23"/>
  <c r="BE93" i="23"/>
  <c r="BC93" i="23"/>
  <c r="BB93" i="23"/>
  <c r="AZ93" i="23"/>
  <c r="AY93" i="23"/>
  <c r="AW93" i="23"/>
  <c r="AV93" i="23"/>
  <c r="AT93" i="23"/>
  <c r="AS93" i="23"/>
  <c r="AQ93" i="23"/>
  <c r="AP93" i="23"/>
  <c r="AN93" i="23"/>
  <c r="AM93" i="23"/>
  <c r="AK93" i="23"/>
  <c r="AJ93" i="23"/>
  <c r="AH93" i="23"/>
  <c r="AG93" i="23"/>
  <c r="AE93" i="23"/>
  <c r="AD93" i="23"/>
  <c r="AB93" i="23"/>
  <c r="AA93" i="23"/>
  <c r="Y93" i="23"/>
  <c r="X93" i="23"/>
  <c r="V93" i="23"/>
  <c r="U93" i="23"/>
  <c r="S93" i="23"/>
  <c r="R93" i="23"/>
  <c r="Q93" i="23"/>
  <c r="P93" i="23"/>
  <c r="O93" i="23"/>
  <c r="M93" i="23"/>
  <c r="L93" i="23"/>
  <c r="J93" i="23"/>
  <c r="I93" i="23"/>
  <c r="G93" i="23"/>
  <c r="F93" i="23"/>
  <c r="BI92" i="23"/>
  <c r="BI93" i="23" s="1"/>
  <c r="BH92" i="23"/>
  <c r="BK92" i="23" s="1"/>
  <c r="BG92" i="23"/>
  <c r="BG93" i="23" s="1"/>
  <c r="BD92" i="23"/>
  <c r="BD93" i="23" s="1"/>
  <c r="BA92" i="23"/>
  <c r="BA93" i="23" s="1"/>
  <c r="AX92" i="23"/>
  <c r="AX93" i="23" s="1"/>
  <c r="AU92" i="23"/>
  <c r="AU93" i="23" s="1"/>
  <c r="AR92" i="23"/>
  <c r="AR93" i="23" s="1"/>
  <c r="AO92" i="23"/>
  <c r="AO93" i="23" s="1"/>
  <c r="AL92" i="23"/>
  <c r="AL93" i="23" s="1"/>
  <c r="AI92" i="23"/>
  <c r="AI93" i="23" s="1"/>
  <c r="AF92" i="23"/>
  <c r="AF93" i="23" s="1"/>
  <c r="AC92" i="23"/>
  <c r="AC93" i="23" s="1"/>
  <c r="Z92" i="23"/>
  <c r="Z108" i="23" s="1"/>
  <c r="W92" i="23"/>
  <c r="W108" i="23" s="1"/>
  <c r="T92" i="23"/>
  <c r="T108" i="23" s="1"/>
  <c r="N92" i="23"/>
  <c r="N108" i="23" s="1"/>
  <c r="K92" i="23"/>
  <c r="K108" i="23" s="1"/>
  <c r="H92" i="23"/>
  <c r="H93" i="23" s="1"/>
  <c r="BL91" i="23"/>
  <c r="BK91" i="23"/>
  <c r="BF91" i="23"/>
  <c r="BE91" i="23"/>
  <c r="BC91" i="23"/>
  <c r="BB91" i="23"/>
  <c r="AZ91" i="23"/>
  <c r="AY91" i="23"/>
  <c r="AW91" i="23"/>
  <c r="AV91" i="23"/>
  <c r="AT91" i="23"/>
  <c r="AS91" i="23"/>
  <c r="AQ91" i="23"/>
  <c r="AP91" i="23"/>
  <c r="AN91" i="23"/>
  <c r="AM91" i="23"/>
  <c r="AK91" i="23"/>
  <c r="AJ91" i="23"/>
  <c r="AH91" i="23"/>
  <c r="AG91" i="23"/>
  <c r="AE91" i="23"/>
  <c r="AD91" i="23"/>
  <c r="AB91" i="23"/>
  <c r="AA91" i="23"/>
  <c r="Y91" i="23"/>
  <c r="X91" i="23"/>
  <c r="V91" i="23"/>
  <c r="U91" i="23"/>
  <c r="S91" i="23"/>
  <c r="R91" i="23"/>
  <c r="Q91" i="23"/>
  <c r="P91" i="23"/>
  <c r="O91" i="23"/>
  <c r="M91" i="23"/>
  <c r="L91" i="23"/>
  <c r="J91" i="23"/>
  <c r="I91" i="23"/>
  <c r="G91" i="23"/>
  <c r="F91" i="23"/>
  <c r="BM90" i="23"/>
  <c r="BM91" i="23" s="1"/>
  <c r="BI90" i="23"/>
  <c r="BI91" i="23" s="1"/>
  <c r="BH90" i="23"/>
  <c r="BH91" i="23" s="1"/>
  <c r="BG90" i="23"/>
  <c r="BG91" i="23" s="1"/>
  <c r="BD90" i="23"/>
  <c r="BD91" i="23" s="1"/>
  <c r="BA90" i="23"/>
  <c r="BA91" i="23" s="1"/>
  <c r="AX90" i="23"/>
  <c r="AX91" i="23" s="1"/>
  <c r="AU90" i="23"/>
  <c r="AU91" i="23" s="1"/>
  <c r="AR90" i="23"/>
  <c r="AR91" i="23" s="1"/>
  <c r="AO90" i="23"/>
  <c r="AO91" i="23" s="1"/>
  <c r="AL90" i="23"/>
  <c r="AL91" i="23" s="1"/>
  <c r="AI90" i="23"/>
  <c r="AI91" i="23" s="1"/>
  <c r="AF90" i="23"/>
  <c r="AF91" i="23" s="1"/>
  <c r="AC90" i="23"/>
  <c r="AC91" i="23" s="1"/>
  <c r="Z90" i="23"/>
  <c r="Z91" i="23" s="1"/>
  <c r="W90" i="23"/>
  <c r="W91" i="23" s="1"/>
  <c r="T90" i="23"/>
  <c r="T91" i="23" s="1"/>
  <c r="N90" i="23"/>
  <c r="N91" i="23" s="1"/>
  <c r="K90" i="23"/>
  <c r="K91" i="23" s="1"/>
  <c r="H90" i="23"/>
  <c r="H91" i="23" s="1"/>
  <c r="BL89" i="23"/>
  <c r="BK89" i="23"/>
  <c r="BF89" i="23"/>
  <c r="BE89" i="23"/>
  <c r="BC89" i="23"/>
  <c r="BB89" i="23"/>
  <c r="AZ89" i="23"/>
  <c r="AY89" i="23"/>
  <c r="AW89" i="23"/>
  <c r="AV89" i="23"/>
  <c r="AT89" i="23"/>
  <c r="AS89" i="23"/>
  <c r="AQ89" i="23"/>
  <c r="AP89" i="23"/>
  <c r="AN89" i="23"/>
  <c r="AM89" i="23"/>
  <c r="AK89" i="23"/>
  <c r="AJ89" i="23"/>
  <c r="AH89" i="23"/>
  <c r="AG89" i="23"/>
  <c r="AE89" i="23"/>
  <c r="AD89" i="23"/>
  <c r="AB89" i="23"/>
  <c r="AA89" i="23"/>
  <c r="Y89" i="23"/>
  <c r="X89" i="23"/>
  <c r="V89" i="23"/>
  <c r="U89" i="23"/>
  <c r="S89" i="23"/>
  <c r="R89" i="23"/>
  <c r="Q89" i="23"/>
  <c r="P89" i="23"/>
  <c r="O89" i="23"/>
  <c r="M89" i="23"/>
  <c r="L89" i="23"/>
  <c r="J89" i="23"/>
  <c r="I89" i="23"/>
  <c r="G89" i="23"/>
  <c r="F89" i="23"/>
  <c r="BM88" i="23"/>
  <c r="BI88" i="23"/>
  <c r="BH88" i="23"/>
  <c r="BG88" i="23"/>
  <c r="BD88" i="23"/>
  <c r="BA88" i="23"/>
  <c r="BA108" i="23" s="1"/>
  <c r="AX88" i="23"/>
  <c r="AX108" i="23" s="1"/>
  <c r="AU88" i="23"/>
  <c r="AR88" i="23"/>
  <c r="AO88" i="23"/>
  <c r="AL88" i="23"/>
  <c r="AI88" i="23"/>
  <c r="AI108" i="23" s="1"/>
  <c r="AF88" i="23"/>
  <c r="AF108" i="23" s="1"/>
  <c r="AC88" i="23"/>
  <c r="H88" i="23"/>
  <c r="BM87" i="23"/>
  <c r="BI87" i="23"/>
  <c r="BH87" i="23"/>
  <c r="BG87" i="23"/>
  <c r="BD87" i="23"/>
  <c r="BA87" i="23"/>
  <c r="AX87" i="23"/>
  <c r="AU87" i="23"/>
  <c r="AR87" i="23"/>
  <c r="AO87" i="23"/>
  <c r="AL87" i="23"/>
  <c r="AI87" i="23"/>
  <c r="AF87" i="23"/>
  <c r="AC87" i="23"/>
  <c r="Z87" i="23"/>
  <c r="W87" i="23"/>
  <c r="T87" i="23"/>
  <c r="N87" i="23"/>
  <c r="K87" i="23"/>
  <c r="H87" i="23"/>
  <c r="BM86" i="23"/>
  <c r="BI86" i="23"/>
  <c r="BH86" i="23"/>
  <c r="BG86" i="23"/>
  <c r="BD86" i="23"/>
  <c r="BA86" i="23"/>
  <c r="AX86" i="23"/>
  <c r="AU86" i="23"/>
  <c r="AR86" i="23"/>
  <c r="AO86" i="23"/>
  <c r="AL86" i="23"/>
  <c r="AI86" i="23"/>
  <c r="AF86" i="23"/>
  <c r="AC86" i="23"/>
  <c r="Z86" i="23"/>
  <c r="W86" i="23"/>
  <c r="T86" i="23"/>
  <c r="N86" i="23"/>
  <c r="K86" i="23"/>
  <c r="H86" i="23"/>
  <c r="BL85" i="23"/>
  <c r="BF85" i="23"/>
  <c r="BE85" i="23"/>
  <c r="BC85" i="23"/>
  <c r="BB85" i="23"/>
  <c r="AZ85" i="23"/>
  <c r="AY85" i="23"/>
  <c r="AW85" i="23"/>
  <c r="AV85" i="23"/>
  <c r="AT85" i="23"/>
  <c r="AS85" i="23"/>
  <c r="AQ85" i="23"/>
  <c r="AP85" i="23"/>
  <c r="AN85" i="23"/>
  <c r="AM85" i="23"/>
  <c r="AK85" i="23"/>
  <c r="AJ85" i="23"/>
  <c r="AH85" i="23"/>
  <c r="AG85" i="23"/>
  <c r="AE85" i="23"/>
  <c r="AD85" i="23"/>
  <c r="AB85" i="23"/>
  <c r="AA85" i="23"/>
  <c r="Y85" i="23"/>
  <c r="X85" i="23"/>
  <c r="V85" i="23"/>
  <c r="U85" i="23"/>
  <c r="S85" i="23"/>
  <c r="R85" i="23"/>
  <c r="M85" i="23"/>
  <c r="L85" i="23"/>
  <c r="J85" i="23"/>
  <c r="I85" i="23"/>
  <c r="G85" i="23"/>
  <c r="F85" i="23"/>
  <c r="BI84" i="23"/>
  <c r="BH84" i="23"/>
  <c r="BG84" i="23"/>
  <c r="BD84" i="23"/>
  <c r="BA84" i="23"/>
  <c r="AX84" i="23"/>
  <c r="AU84" i="23"/>
  <c r="AR84" i="23"/>
  <c r="AO84" i="23"/>
  <c r="AL84" i="23"/>
  <c r="AI84" i="23"/>
  <c r="AF84" i="23"/>
  <c r="AC84" i="23"/>
  <c r="Z84" i="23"/>
  <c r="W84" i="23"/>
  <c r="T84" i="23"/>
  <c r="N84" i="23"/>
  <c r="K84" i="23"/>
  <c r="H84" i="23"/>
  <c r="BI83" i="23"/>
  <c r="BH83" i="23"/>
  <c r="BK83" i="23" s="1"/>
  <c r="BM83" i="23" s="1"/>
  <c r="BG83" i="23"/>
  <c r="BD83" i="23"/>
  <c r="BA83" i="23"/>
  <c r="AX83" i="23"/>
  <c r="AU83" i="23"/>
  <c r="AR83" i="23"/>
  <c r="AO83" i="23"/>
  <c r="AL83" i="23"/>
  <c r="AI83" i="23"/>
  <c r="AF83" i="23"/>
  <c r="AC83" i="23"/>
  <c r="Z83" i="23"/>
  <c r="W83" i="23"/>
  <c r="T83" i="23"/>
  <c r="N83" i="23"/>
  <c r="K83" i="23"/>
  <c r="H83" i="23"/>
  <c r="BL82" i="23"/>
  <c r="BF82" i="23"/>
  <c r="BE82" i="23"/>
  <c r="BC82" i="23"/>
  <c r="BB82" i="23"/>
  <c r="AZ82" i="23"/>
  <c r="AY82" i="23"/>
  <c r="AW82" i="23"/>
  <c r="AV82" i="23"/>
  <c r="AT82" i="23"/>
  <c r="AS82" i="23"/>
  <c r="AQ82" i="23"/>
  <c r="AP82" i="23"/>
  <c r="AN82" i="23"/>
  <c r="AM82" i="23"/>
  <c r="AK82" i="23"/>
  <c r="AJ82" i="23"/>
  <c r="AH82" i="23"/>
  <c r="AG82" i="23"/>
  <c r="AE82" i="23"/>
  <c r="AD82" i="23"/>
  <c r="AB82" i="23"/>
  <c r="AA82" i="23"/>
  <c r="Y82" i="23"/>
  <c r="X82" i="23"/>
  <c r="V82" i="23"/>
  <c r="U82" i="23"/>
  <c r="S82" i="23"/>
  <c r="R82" i="23"/>
  <c r="Q82" i="23"/>
  <c r="P82" i="23"/>
  <c r="O82" i="23"/>
  <c r="M82" i="23"/>
  <c r="L82" i="23"/>
  <c r="J82" i="23"/>
  <c r="I82" i="23"/>
  <c r="G82" i="23"/>
  <c r="F82" i="23"/>
  <c r="BI81" i="23"/>
  <c r="BI82" i="23" s="1"/>
  <c r="BH81" i="23"/>
  <c r="BG81" i="23"/>
  <c r="BG82" i="23" s="1"/>
  <c r="BD81" i="23"/>
  <c r="BD82" i="23" s="1"/>
  <c r="BA81" i="23"/>
  <c r="AX81" i="23"/>
  <c r="AX82" i="23" s="1"/>
  <c r="AU81" i="23"/>
  <c r="AU82" i="23" s="1"/>
  <c r="AR81" i="23"/>
  <c r="AR82" i="23" s="1"/>
  <c r="AO81" i="23"/>
  <c r="AO82" i="23" s="1"/>
  <c r="AL81" i="23"/>
  <c r="AL82" i="23" s="1"/>
  <c r="AI81" i="23"/>
  <c r="AI82" i="23" s="1"/>
  <c r="AF81" i="23"/>
  <c r="AF82" i="23" s="1"/>
  <c r="AC81" i="23"/>
  <c r="AC82" i="23" s="1"/>
  <c r="Z81" i="23"/>
  <c r="W81" i="23"/>
  <c r="W82" i="23" s="1"/>
  <c r="T81" i="23"/>
  <c r="T82" i="23" s="1"/>
  <c r="N81" i="23"/>
  <c r="N82" i="23" s="1"/>
  <c r="K81" i="23"/>
  <c r="H81" i="23"/>
  <c r="H82" i="23" s="1"/>
  <c r="BL80" i="23"/>
  <c r="BK80" i="23"/>
  <c r="BF80" i="23"/>
  <c r="BE80" i="23"/>
  <c r="BC80" i="23"/>
  <c r="BB80" i="23"/>
  <c r="AZ80" i="23"/>
  <c r="AY80" i="23"/>
  <c r="AW80" i="23"/>
  <c r="AV80" i="23"/>
  <c r="AT80" i="23"/>
  <c r="AS80" i="23"/>
  <c r="AQ80" i="23"/>
  <c r="AP80" i="23"/>
  <c r="AN80" i="23"/>
  <c r="AM80" i="23"/>
  <c r="AK80" i="23"/>
  <c r="AJ80" i="23"/>
  <c r="AH80" i="23"/>
  <c r="AG80" i="23"/>
  <c r="AE80" i="23"/>
  <c r="AD80" i="23"/>
  <c r="AB80" i="23"/>
  <c r="AA80" i="23"/>
  <c r="Y80" i="23"/>
  <c r="X80" i="23"/>
  <c r="V80" i="23"/>
  <c r="U80" i="23"/>
  <c r="S80" i="23"/>
  <c r="R80" i="23"/>
  <c r="P80" i="23"/>
  <c r="O80" i="23"/>
  <c r="M80" i="23"/>
  <c r="L80" i="23"/>
  <c r="J80" i="23"/>
  <c r="I80" i="23"/>
  <c r="G80" i="23"/>
  <c r="F80" i="23"/>
  <c r="BM79" i="23"/>
  <c r="BM80" i="23" s="1"/>
  <c r="BI79" i="23"/>
  <c r="BH79" i="23"/>
  <c r="BH80" i="23" s="1"/>
  <c r="BG79" i="23"/>
  <c r="BG80" i="23" s="1"/>
  <c r="BD79" i="23"/>
  <c r="BD80" i="23" s="1"/>
  <c r="BA79" i="23"/>
  <c r="BA80" i="23" s="1"/>
  <c r="AX79" i="23"/>
  <c r="AX80" i="23" s="1"/>
  <c r="AU79" i="23"/>
  <c r="AU80" i="23" s="1"/>
  <c r="AR79" i="23"/>
  <c r="AR80" i="23" s="1"/>
  <c r="AO79" i="23"/>
  <c r="AO80" i="23" s="1"/>
  <c r="AL79" i="23"/>
  <c r="AL80" i="23" s="1"/>
  <c r="AI79" i="23"/>
  <c r="AI80" i="23" s="1"/>
  <c r="AF79" i="23"/>
  <c r="AF80" i="23" s="1"/>
  <c r="AC79" i="23"/>
  <c r="AC80" i="23" s="1"/>
  <c r="Z79" i="23"/>
  <c r="Z80" i="23" s="1"/>
  <c r="W79" i="23"/>
  <c r="W80" i="23" s="1"/>
  <c r="T79" i="23"/>
  <c r="T80" i="23" s="1"/>
  <c r="Q79" i="23"/>
  <c r="N79" i="23"/>
  <c r="N80" i="23" s="1"/>
  <c r="K79" i="23"/>
  <c r="K80" i="23" s="1"/>
  <c r="H79" i="23"/>
  <c r="H80" i="23" s="1"/>
  <c r="BL78" i="23"/>
  <c r="BK78" i="23"/>
  <c r="BF78" i="23"/>
  <c r="BE78" i="23"/>
  <c r="BC78" i="23"/>
  <c r="BB78" i="23"/>
  <c r="AZ78" i="23"/>
  <c r="AY78" i="23"/>
  <c r="AW78" i="23"/>
  <c r="AV78" i="23"/>
  <c r="AT78" i="23"/>
  <c r="AS78" i="23"/>
  <c r="AQ78" i="23"/>
  <c r="AP78" i="23"/>
  <c r="AN78" i="23"/>
  <c r="AM78" i="23"/>
  <c r="AL78" i="23"/>
  <c r="AK78" i="23"/>
  <c r="AJ78" i="23"/>
  <c r="AI78" i="23"/>
  <c r="AH78" i="23"/>
  <c r="AG78" i="23"/>
  <c r="AE78" i="23"/>
  <c r="AD78" i="23"/>
  <c r="AB78" i="23"/>
  <c r="AA78" i="23"/>
  <c r="Y78" i="23"/>
  <c r="X78" i="23"/>
  <c r="V78" i="23"/>
  <c r="U78" i="23"/>
  <c r="S78" i="23"/>
  <c r="R78" i="23"/>
  <c r="Q78" i="23"/>
  <c r="P78" i="23"/>
  <c r="O78" i="23"/>
  <c r="N78" i="23"/>
  <c r="M78" i="23"/>
  <c r="L78" i="23"/>
  <c r="K78" i="23"/>
  <c r="J78" i="23"/>
  <c r="I78" i="23"/>
  <c r="G78" i="23"/>
  <c r="F78" i="23"/>
  <c r="BM77" i="23"/>
  <c r="BI77" i="23"/>
  <c r="BI78" i="23" s="1"/>
  <c r="BH77" i="23"/>
  <c r="BH78" i="23" s="1"/>
  <c r="BG77" i="23"/>
  <c r="BG78" i="23" s="1"/>
  <c r="BD77" i="23"/>
  <c r="BD78" i="23" s="1"/>
  <c r="BA77" i="23"/>
  <c r="BA78" i="23" s="1"/>
  <c r="AX77" i="23"/>
  <c r="AX78" i="23" s="1"/>
  <c r="AU77" i="23"/>
  <c r="AU78" i="23" s="1"/>
  <c r="AR77" i="23"/>
  <c r="AR78" i="23" s="1"/>
  <c r="AO77" i="23"/>
  <c r="AO78" i="23" s="1"/>
  <c r="AL77" i="23"/>
  <c r="AI77" i="23"/>
  <c r="AF77" i="23"/>
  <c r="AF78" i="23" s="1"/>
  <c r="AC77" i="23"/>
  <c r="AC78" i="23" s="1"/>
  <c r="Z77" i="23"/>
  <c r="Z78" i="23" s="1"/>
  <c r="W77" i="23"/>
  <c r="T77" i="23"/>
  <c r="T78" i="23" s="1"/>
  <c r="H77" i="23"/>
  <c r="H78" i="23" s="1"/>
  <c r="BL76" i="23"/>
  <c r="BK76" i="23"/>
  <c r="BF76" i="23"/>
  <c r="BE76" i="23"/>
  <c r="BC76" i="23"/>
  <c r="BB76" i="23"/>
  <c r="AZ76" i="23"/>
  <c r="AY76" i="23"/>
  <c r="AW76" i="23"/>
  <c r="AV76" i="23"/>
  <c r="AT76" i="23"/>
  <c r="AS76" i="23"/>
  <c r="AQ76" i="23"/>
  <c r="AP76" i="23"/>
  <c r="AN76" i="23"/>
  <c r="AM76" i="23"/>
  <c r="AK76" i="23"/>
  <c r="AJ76" i="23"/>
  <c r="AH76" i="23"/>
  <c r="AG76" i="23"/>
  <c r="AE76" i="23"/>
  <c r="AD76" i="23"/>
  <c r="AB76" i="23"/>
  <c r="AA76" i="23"/>
  <c r="Y76" i="23"/>
  <c r="X76" i="23"/>
  <c r="V76" i="23"/>
  <c r="U76" i="23"/>
  <c r="S76" i="23"/>
  <c r="R76" i="23"/>
  <c r="M76" i="23"/>
  <c r="L76" i="23"/>
  <c r="J76" i="23"/>
  <c r="I76" i="23"/>
  <c r="G76" i="23"/>
  <c r="F76" i="23"/>
  <c r="BM75" i="23"/>
  <c r="BI75" i="23"/>
  <c r="BH75" i="23"/>
  <c r="BG75" i="23"/>
  <c r="BG103" i="23" s="1"/>
  <c r="BD75" i="23"/>
  <c r="BD103" i="23" s="1"/>
  <c r="BA75" i="23"/>
  <c r="BA103" i="23" s="1"/>
  <c r="BA113" i="23" s="1"/>
  <c r="AX75" i="23"/>
  <c r="AU75" i="23"/>
  <c r="AU103" i="23" s="1"/>
  <c r="AR75" i="23"/>
  <c r="AR103" i="23" s="1"/>
  <c r="AO75" i="23"/>
  <c r="AO103" i="23" s="1"/>
  <c r="AL75" i="23"/>
  <c r="AI75" i="23"/>
  <c r="AF75" i="23"/>
  <c r="AC75" i="23"/>
  <c r="Z75" i="23"/>
  <c r="W75" i="23"/>
  <c r="T75" i="23"/>
  <c r="N75" i="23"/>
  <c r="N76" i="23" s="1"/>
  <c r="K75" i="23"/>
  <c r="H75" i="23"/>
  <c r="BM74" i="23"/>
  <c r="BI74" i="23"/>
  <c r="BH74" i="23"/>
  <c r="BG74" i="23"/>
  <c r="BD74" i="23"/>
  <c r="BA74" i="23"/>
  <c r="AX74" i="23"/>
  <c r="AU74" i="23"/>
  <c r="AR74" i="23"/>
  <c r="AO74" i="23"/>
  <c r="AL74" i="23"/>
  <c r="AI74" i="23"/>
  <c r="AF74" i="23"/>
  <c r="AC74" i="23"/>
  <c r="Z74" i="23"/>
  <c r="W74" i="23"/>
  <c r="T74" i="23"/>
  <c r="H74" i="23"/>
  <c r="BL73" i="23"/>
  <c r="BK73" i="23"/>
  <c r="BG73" i="23"/>
  <c r="BF73" i="23"/>
  <c r="BE73" i="23"/>
  <c r="BD73" i="23"/>
  <c r="BC73" i="23"/>
  <c r="BB73" i="23"/>
  <c r="BA73" i="23"/>
  <c r="AZ73" i="23"/>
  <c r="AY73" i="23"/>
  <c r="AX73" i="23"/>
  <c r="AW73" i="23"/>
  <c r="AV73" i="23"/>
  <c r="AT73" i="23"/>
  <c r="AS73" i="23"/>
  <c r="AQ73" i="23"/>
  <c r="AP73" i="23"/>
  <c r="AN73" i="23"/>
  <c r="AM73" i="23"/>
  <c r="AK73" i="23"/>
  <c r="AJ73" i="23"/>
  <c r="AH73" i="23"/>
  <c r="AG73" i="23"/>
  <c r="AE73" i="23"/>
  <c r="AD73" i="23"/>
  <c r="AB73" i="23"/>
  <c r="AA73" i="23"/>
  <c r="Y73" i="23"/>
  <c r="X73" i="23"/>
  <c r="V73" i="23"/>
  <c r="U73" i="23"/>
  <c r="S73" i="23"/>
  <c r="R73" i="23"/>
  <c r="Q73" i="23"/>
  <c r="P73" i="23"/>
  <c r="O73" i="23"/>
  <c r="M73" i="23"/>
  <c r="L73" i="23"/>
  <c r="J73" i="23"/>
  <c r="I73" i="23"/>
  <c r="G73" i="23"/>
  <c r="F73" i="23"/>
  <c r="BM72" i="23"/>
  <c r="BM73" i="23" s="1"/>
  <c r="BI72" i="23"/>
  <c r="BI73" i="23" s="1"/>
  <c r="BH72" i="23"/>
  <c r="BH73" i="23" s="1"/>
  <c r="AU72" i="23"/>
  <c r="AU73" i="23" s="1"/>
  <c r="AR72" i="23"/>
  <c r="AR73" i="23" s="1"/>
  <c r="AO72" i="23"/>
  <c r="AO73" i="23" s="1"/>
  <c r="AL72" i="23"/>
  <c r="AL73" i="23" s="1"/>
  <c r="AI72" i="23"/>
  <c r="AI73" i="23" s="1"/>
  <c r="AF72" i="23"/>
  <c r="AF73" i="23" s="1"/>
  <c r="AC72" i="23"/>
  <c r="AC73" i="23" s="1"/>
  <c r="Z72" i="23"/>
  <c r="Z73" i="23" s="1"/>
  <c r="W72" i="23"/>
  <c r="W73" i="23" s="1"/>
  <c r="T72" i="23"/>
  <c r="T73" i="23" s="1"/>
  <c r="N72" i="23"/>
  <c r="N73" i="23" s="1"/>
  <c r="K72" i="23"/>
  <c r="K73" i="23" s="1"/>
  <c r="H72" i="23"/>
  <c r="BL71" i="23"/>
  <c r="BK71" i="23"/>
  <c r="BF71" i="23"/>
  <c r="BE71" i="23"/>
  <c r="BC71" i="23"/>
  <c r="BB71" i="23"/>
  <c r="AZ71" i="23"/>
  <c r="AY71" i="23"/>
  <c r="AW71" i="23"/>
  <c r="AV71" i="23"/>
  <c r="AT71" i="23"/>
  <c r="AS71" i="23"/>
  <c r="AQ71" i="23"/>
  <c r="AP71" i="23"/>
  <c r="AN71" i="23"/>
  <c r="AM71" i="23"/>
  <c r="AK71" i="23"/>
  <c r="AJ71" i="23"/>
  <c r="AH71" i="23"/>
  <c r="AG71" i="23"/>
  <c r="AE71" i="23"/>
  <c r="AD71" i="23"/>
  <c r="AB71" i="23"/>
  <c r="AA71" i="23"/>
  <c r="Y71" i="23"/>
  <c r="X71" i="23"/>
  <c r="V71" i="23"/>
  <c r="U71" i="23"/>
  <c r="S71" i="23"/>
  <c r="R71" i="23"/>
  <c r="Q71" i="23"/>
  <c r="P71" i="23"/>
  <c r="O71" i="23"/>
  <c r="M71" i="23"/>
  <c r="L71" i="23"/>
  <c r="J71" i="23"/>
  <c r="I71" i="23"/>
  <c r="G71" i="23"/>
  <c r="F71" i="23"/>
  <c r="BM70" i="23"/>
  <c r="BI70" i="23"/>
  <c r="BH70" i="23"/>
  <c r="AL70" i="23"/>
  <c r="AI70" i="23"/>
  <c r="AF70" i="23"/>
  <c r="AC70" i="23"/>
  <c r="Z70" i="23"/>
  <c r="W70" i="23"/>
  <c r="T70" i="23"/>
  <c r="H70" i="23"/>
  <c r="BM69" i="23"/>
  <c r="BM71" i="23" s="1"/>
  <c r="BI69" i="23"/>
  <c r="BH69" i="23"/>
  <c r="BG69" i="23"/>
  <c r="BG71" i="23" s="1"/>
  <c r="BD69" i="23"/>
  <c r="BD71" i="23" s="1"/>
  <c r="BA69" i="23"/>
  <c r="BA71" i="23" s="1"/>
  <c r="AX69" i="23"/>
  <c r="AX71" i="23" s="1"/>
  <c r="AU69" i="23"/>
  <c r="AU71" i="23" s="1"/>
  <c r="AR69" i="23"/>
  <c r="AR71" i="23" s="1"/>
  <c r="AO69" i="23"/>
  <c r="AO71" i="23" s="1"/>
  <c r="AL69" i="23"/>
  <c r="AL71" i="23" s="1"/>
  <c r="AI69" i="23"/>
  <c r="AI71" i="23" s="1"/>
  <c r="AF69" i="23"/>
  <c r="AF71" i="23" s="1"/>
  <c r="AC69" i="23"/>
  <c r="Z69" i="23"/>
  <c r="Z71" i="23" s="1"/>
  <c r="W69" i="23"/>
  <c r="T69" i="23"/>
  <c r="T71" i="23" s="1"/>
  <c r="N69" i="23"/>
  <c r="N71" i="23" s="1"/>
  <c r="K69" i="23"/>
  <c r="K71" i="23" s="1"/>
  <c r="H69" i="23"/>
  <c r="BL68" i="23"/>
  <c r="BK68" i="23"/>
  <c r="BG68" i="23"/>
  <c r="BF68" i="23"/>
  <c r="BE68" i="23"/>
  <c r="BD68" i="23"/>
  <c r="BC68" i="23"/>
  <c r="BB68" i="23"/>
  <c r="BA68" i="23"/>
  <c r="AZ68" i="23"/>
  <c r="AY68" i="23"/>
  <c r="AX68" i="23"/>
  <c r="AW68" i="23"/>
  <c r="AV68" i="23"/>
  <c r="AU68" i="23"/>
  <c r="AT68" i="23"/>
  <c r="AS68" i="23"/>
  <c r="AR68" i="23"/>
  <c r="AQ68" i="23"/>
  <c r="AP68" i="23"/>
  <c r="AO68" i="23"/>
  <c r="AN68" i="23"/>
  <c r="AM68" i="23"/>
  <c r="AK68" i="23"/>
  <c r="AJ68" i="23"/>
  <c r="AH68" i="23"/>
  <c r="AG68" i="23"/>
  <c r="AE68" i="23"/>
  <c r="AD68" i="23"/>
  <c r="AB68" i="23"/>
  <c r="AA68" i="23"/>
  <c r="Y68" i="23"/>
  <c r="X68" i="23"/>
  <c r="V68" i="23"/>
  <c r="U68" i="23"/>
  <c r="S68" i="23"/>
  <c r="R68" i="23"/>
  <c r="Q68" i="23"/>
  <c r="P68" i="23"/>
  <c r="O68" i="23"/>
  <c r="M68" i="23"/>
  <c r="L68" i="23"/>
  <c r="K68" i="23"/>
  <c r="J68" i="23"/>
  <c r="I68" i="23"/>
  <c r="G68" i="23"/>
  <c r="F68" i="23"/>
  <c r="BM67" i="23"/>
  <c r="BI67" i="23"/>
  <c r="BH67" i="23"/>
  <c r="AL67" i="23"/>
  <c r="AL103" i="23" s="1"/>
  <c r="AI67" i="23"/>
  <c r="AF67" i="23"/>
  <c r="AC67" i="23"/>
  <c r="Z67" i="23"/>
  <c r="W67" i="23"/>
  <c r="T67" i="23"/>
  <c r="H67" i="23"/>
  <c r="BM66" i="23"/>
  <c r="BI66" i="23"/>
  <c r="BH66" i="23"/>
  <c r="AL66" i="23"/>
  <c r="AI66" i="23"/>
  <c r="AF66" i="23"/>
  <c r="AC66" i="23"/>
  <c r="AC68" i="23" s="1"/>
  <c r="Z66" i="23"/>
  <c r="W66" i="23"/>
  <c r="T66" i="23"/>
  <c r="N66" i="23"/>
  <c r="N68" i="23" s="1"/>
  <c r="H66" i="23"/>
  <c r="H68" i="23" s="1"/>
  <c r="BL65" i="23"/>
  <c r="BK65" i="23"/>
  <c r="BG65" i="23"/>
  <c r="BF65" i="23"/>
  <c r="BE65" i="23"/>
  <c r="BD65" i="23"/>
  <c r="BC65" i="23"/>
  <c r="BB65" i="23"/>
  <c r="BA65" i="23"/>
  <c r="AZ65" i="23"/>
  <c r="AY65" i="23"/>
  <c r="AX65" i="23"/>
  <c r="AW65" i="23"/>
  <c r="AV65" i="23"/>
  <c r="AU65" i="23"/>
  <c r="AT65" i="23"/>
  <c r="AS65" i="23"/>
  <c r="AR65" i="23"/>
  <c r="AQ65" i="23"/>
  <c r="AP65" i="23"/>
  <c r="AO65" i="23"/>
  <c r="AN65" i="23"/>
  <c r="AM65" i="23"/>
  <c r="AL65" i="23"/>
  <c r="AK65" i="23"/>
  <c r="AJ65" i="23"/>
  <c r="AH65" i="23"/>
  <c r="AG65" i="23"/>
  <c r="AE65" i="23"/>
  <c r="AD65" i="23"/>
  <c r="AB65" i="23"/>
  <c r="AA65" i="23"/>
  <c r="Y65" i="23"/>
  <c r="X65" i="23"/>
  <c r="V65" i="23"/>
  <c r="U65" i="23"/>
  <c r="S65" i="23"/>
  <c r="R65" i="23"/>
  <c r="Q65" i="23"/>
  <c r="P65" i="23"/>
  <c r="O65" i="23"/>
  <c r="M65" i="23"/>
  <c r="L65" i="23"/>
  <c r="K65" i="23"/>
  <c r="J65" i="23"/>
  <c r="I65" i="23"/>
  <c r="G65" i="23"/>
  <c r="F65" i="23"/>
  <c r="BM64" i="23"/>
  <c r="BI64" i="23"/>
  <c r="BH64" i="23"/>
  <c r="AI64" i="23"/>
  <c r="AF64" i="23"/>
  <c r="AC64" i="23"/>
  <c r="Z64" i="23"/>
  <c r="W64" i="23"/>
  <c r="T64" i="23"/>
  <c r="H64" i="23"/>
  <c r="BM63" i="23"/>
  <c r="BI63" i="23"/>
  <c r="BH63" i="23"/>
  <c r="AI63" i="23"/>
  <c r="AF63" i="23"/>
  <c r="AC63" i="23"/>
  <c r="Z63" i="23"/>
  <c r="W63" i="23"/>
  <c r="T63" i="23"/>
  <c r="N63" i="23"/>
  <c r="N65" i="23" s="1"/>
  <c r="H63" i="23"/>
  <c r="BL62" i="23"/>
  <c r="BK62" i="23"/>
  <c r="BG62" i="23"/>
  <c r="BF62" i="23"/>
  <c r="BE62" i="23"/>
  <c r="BD62" i="23"/>
  <c r="BC62" i="23"/>
  <c r="BB62" i="23"/>
  <c r="BA62" i="23"/>
  <c r="AZ62" i="23"/>
  <c r="AY62" i="23"/>
  <c r="AX62" i="23"/>
  <c r="AW62" i="23"/>
  <c r="AV62" i="23"/>
  <c r="AU62" i="23"/>
  <c r="AT62" i="23"/>
  <c r="AS62" i="23"/>
  <c r="AR62" i="23"/>
  <c r="AQ62" i="23"/>
  <c r="AP62" i="23"/>
  <c r="AO62" i="23"/>
  <c r="AN62" i="23"/>
  <c r="AM62" i="23"/>
  <c r="AL62" i="23"/>
  <c r="AK62" i="23"/>
  <c r="AJ62" i="23"/>
  <c r="AI62" i="23"/>
  <c r="AH62" i="23"/>
  <c r="AG62" i="23"/>
  <c r="AE62" i="23"/>
  <c r="AD62" i="23"/>
  <c r="AB62" i="23"/>
  <c r="AA62" i="23"/>
  <c r="Y62" i="23"/>
  <c r="X62" i="23"/>
  <c r="V62" i="23"/>
  <c r="U62" i="23"/>
  <c r="S62" i="23"/>
  <c r="R62" i="23"/>
  <c r="Q62" i="23"/>
  <c r="P62" i="23"/>
  <c r="O62" i="23"/>
  <c r="M62" i="23"/>
  <c r="L62" i="23"/>
  <c r="K62" i="23"/>
  <c r="J62" i="23"/>
  <c r="I62" i="23"/>
  <c r="G62" i="23"/>
  <c r="F62" i="23"/>
  <c r="BM61" i="23"/>
  <c r="BI61" i="23"/>
  <c r="BH61" i="23"/>
  <c r="AF61" i="23"/>
  <c r="AC61" i="23"/>
  <c r="Z61" i="23"/>
  <c r="W61" i="23"/>
  <c r="T61" i="23"/>
  <c r="N61" i="23"/>
  <c r="H61" i="23"/>
  <c r="BM60" i="23"/>
  <c r="BI60" i="23"/>
  <c r="BH60" i="23"/>
  <c r="AF60" i="23"/>
  <c r="AC60" i="23"/>
  <c r="Z60" i="23"/>
  <c r="W60" i="23"/>
  <c r="T60" i="23"/>
  <c r="H60" i="23"/>
  <c r="BM59" i="23"/>
  <c r="BI59" i="23"/>
  <c r="BH59" i="23"/>
  <c r="AF59" i="23"/>
  <c r="AC59" i="23"/>
  <c r="Z59" i="23"/>
  <c r="W59" i="23"/>
  <c r="T59" i="23"/>
  <c r="N59" i="23"/>
  <c r="H59" i="23"/>
  <c r="BL58" i="23"/>
  <c r="BK58" i="23"/>
  <c r="BF58" i="23"/>
  <c r="BE58" i="23"/>
  <c r="BC58" i="23"/>
  <c r="BB58" i="23"/>
  <c r="AZ58" i="23"/>
  <c r="AY58" i="23"/>
  <c r="AW58" i="23"/>
  <c r="AV58" i="23"/>
  <c r="AT58" i="23"/>
  <c r="AS58" i="23"/>
  <c r="AQ58" i="23"/>
  <c r="AP58" i="23"/>
  <c r="AN58" i="23"/>
  <c r="AM58" i="23"/>
  <c r="AK58" i="23"/>
  <c r="AJ58" i="23"/>
  <c r="AH58" i="23"/>
  <c r="AG58" i="23"/>
  <c r="AE58" i="23"/>
  <c r="AD58" i="23"/>
  <c r="AB58" i="23"/>
  <c r="AA58" i="23"/>
  <c r="Y58" i="23"/>
  <c r="X58" i="23"/>
  <c r="V58" i="23"/>
  <c r="U58" i="23"/>
  <c r="S58" i="23"/>
  <c r="R58" i="23"/>
  <c r="M58" i="23"/>
  <c r="L58" i="23"/>
  <c r="J58" i="23"/>
  <c r="I58" i="23"/>
  <c r="G58" i="23"/>
  <c r="F58" i="23"/>
  <c r="BM57" i="23"/>
  <c r="BI57" i="23"/>
  <c r="BH57" i="23"/>
  <c r="BG57" i="23"/>
  <c r="BD57" i="23"/>
  <c r="BA57" i="23"/>
  <c r="AX57" i="23"/>
  <c r="AU57" i="23"/>
  <c r="AR57" i="23"/>
  <c r="AO57" i="23"/>
  <c r="AL57" i="23"/>
  <c r="AI57" i="23"/>
  <c r="AF57" i="23"/>
  <c r="AC57" i="23"/>
  <c r="Z57" i="23"/>
  <c r="W57" i="23"/>
  <c r="T57" i="23"/>
  <c r="N57" i="23"/>
  <c r="K57" i="23"/>
  <c r="H57" i="23"/>
  <c r="BM56" i="23"/>
  <c r="BI56" i="23"/>
  <c r="BH56" i="23"/>
  <c r="BG56" i="23"/>
  <c r="BD56" i="23"/>
  <c r="BA56" i="23"/>
  <c r="AX56" i="23"/>
  <c r="AU56" i="23"/>
  <c r="AR56" i="23"/>
  <c r="AO56" i="23"/>
  <c r="AL56" i="23"/>
  <c r="AI56" i="23"/>
  <c r="AF56" i="23"/>
  <c r="AC56" i="23"/>
  <c r="Z56" i="23"/>
  <c r="W56" i="23"/>
  <c r="T56" i="23"/>
  <c r="N56" i="23"/>
  <c r="K56" i="23"/>
  <c r="H56" i="23"/>
  <c r="BL55" i="23"/>
  <c r="BK55" i="23"/>
  <c r="BF55" i="23"/>
  <c r="BE55" i="23"/>
  <c r="BC55" i="23"/>
  <c r="AZ55" i="23"/>
  <c r="AY55" i="23"/>
  <c r="AW55" i="23"/>
  <c r="AV55" i="23"/>
  <c r="AT55" i="23"/>
  <c r="AS55" i="23"/>
  <c r="AQ55" i="23"/>
  <c r="AP55" i="23"/>
  <c r="AN55" i="23"/>
  <c r="AM55" i="23"/>
  <c r="AK55" i="23"/>
  <c r="AJ55" i="23"/>
  <c r="AH55" i="23"/>
  <c r="AG55" i="23"/>
  <c r="AE55" i="23"/>
  <c r="AD55" i="23"/>
  <c r="AB55" i="23"/>
  <c r="AA55" i="23"/>
  <c r="Y55" i="23"/>
  <c r="X55" i="23"/>
  <c r="V55" i="23"/>
  <c r="U55" i="23"/>
  <c r="S55" i="23"/>
  <c r="R55" i="23"/>
  <c r="Q55" i="23"/>
  <c r="P55" i="23"/>
  <c r="O55" i="23"/>
  <c r="M55" i="23"/>
  <c r="L55" i="23"/>
  <c r="J55" i="23"/>
  <c r="I55" i="23"/>
  <c r="G55" i="23"/>
  <c r="F55" i="23"/>
  <c r="BM54" i="23"/>
  <c r="BI54" i="23"/>
  <c r="BH54" i="23"/>
  <c r="BG54" i="23"/>
  <c r="BD54" i="23"/>
  <c r="BA54" i="23"/>
  <c r="AX54" i="23"/>
  <c r="AU54" i="23"/>
  <c r="AR54" i="23"/>
  <c r="AO54" i="23"/>
  <c r="AL54" i="23"/>
  <c r="AI54" i="23"/>
  <c r="AF54" i="23"/>
  <c r="AC54" i="23"/>
  <c r="H54" i="23"/>
  <c r="BM53" i="23"/>
  <c r="BI53" i="23"/>
  <c r="BH53" i="23"/>
  <c r="BG53" i="23"/>
  <c r="BD53" i="23"/>
  <c r="BA53" i="23"/>
  <c r="AX53" i="23"/>
  <c r="AU53" i="23"/>
  <c r="AR53" i="23"/>
  <c r="AO53" i="23"/>
  <c r="AL53" i="23"/>
  <c r="AI53" i="23"/>
  <c r="AF53" i="23"/>
  <c r="AC53" i="23"/>
  <c r="Z53" i="23"/>
  <c r="W53" i="23"/>
  <c r="T53" i="23"/>
  <c r="N53" i="23"/>
  <c r="N55" i="23" s="1"/>
  <c r="K53" i="23"/>
  <c r="H53" i="23"/>
  <c r="BM52" i="23"/>
  <c r="BI52" i="23"/>
  <c r="BH52" i="23"/>
  <c r="BG52" i="23"/>
  <c r="BB52" i="23"/>
  <c r="BB100" i="23" s="1"/>
  <c r="BA52" i="23"/>
  <c r="AX52" i="23"/>
  <c r="AU52" i="23"/>
  <c r="AR52" i="23"/>
  <c r="AO52" i="23"/>
  <c r="AL52" i="23"/>
  <c r="AI52" i="23"/>
  <c r="AF52" i="23"/>
  <c r="AC52" i="23"/>
  <c r="H52" i="23"/>
  <c r="BM51" i="23"/>
  <c r="BI51" i="23"/>
  <c r="BH51" i="23"/>
  <c r="BG51" i="23"/>
  <c r="BD51" i="23"/>
  <c r="BA51" i="23"/>
  <c r="AX51" i="23"/>
  <c r="AU51" i="23"/>
  <c r="AR51" i="23"/>
  <c r="AO51" i="23"/>
  <c r="AL51" i="23"/>
  <c r="AI51" i="23"/>
  <c r="AF51" i="23"/>
  <c r="AC51" i="23"/>
  <c r="Z51" i="23"/>
  <c r="W51" i="23"/>
  <c r="T51" i="23"/>
  <c r="H51" i="23"/>
  <c r="BL49" i="23"/>
  <c r="BK49" i="23"/>
  <c r="BF49" i="23"/>
  <c r="BE49" i="23"/>
  <c r="BC49" i="23"/>
  <c r="BB49" i="23"/>
  <c r="AZ49" i="23"/>
  <c r="AY49" i="23"/>
  <c r="AW49" i="23"/>
  <c r="AV49" i="23"/>
  <c r="AT49" i="23"/>
  <c r="AS49" i="23"/>
  <c r="AQ49" i="23"/>
  <c r="AP49" i="23"/>
  <c r="AN49" i="23"/>
  <c r="AM49" i="23"/>
  <c r="AK49" i="23"/>
  <c r="AJ49" i="23"/>
  <c r="AH49" i="23"/>
  <c r="AG49" i="23"/>
  <c r="AE49" i="23"/>
  <c r="AD49" i="23"/>
  <c r="AB49" i="23"/>
  <c r="AA49" i="23"/>
  <c r="Y49" i="23"/>
  <c r="X49" i="23"/>
  <c r="S49" i="23"/>
  <c r="R49" i="23"/>
  <c r="P49" i="23"/>
  <c r="O49" i="23"/>
  <c r="M49" i="23"/>
  <c r="L49" i="23"/>
  <c r="J49" i="23"/>
  <c r="I49" i="23"/>
  <c r="G49" i="23"/>
  <c r="F49" i="23"/>
  <c r="BL48" i="23"/>
  <c r="BK48" i="23"/>
  <c r="BK50" i="23" s="1"/>
  <c r="BF48" i="23"/>
  <c r="BE48" i="23"/>
  <c r="BC48" i="23"/>
  <c r="BB48" i="23"/>
  <c r="AZ48" i="23"/>
  <c r="AY48" i="23"/>
  <c r="AW48" i="23"/>
  <c r="AV48" i="23"/>
  <c r="AT48" i="23"/>
  <c r="AS48" i="23"/>
  <c r="AS50" i="23" s="1"/>
  <c r="AQ48" i="23"/>
  <c r="AP48" i="23"/>
  <c r="AP50" i="23" s="1"/>
  <c r="AN48" i="23"/>
  <c r="AM48" i="23"/>
  <c r="AM50" i="23" s="1"/>
  <c r="AK48" i="23"/>
  <c r="AJ48" i="23"/>
  <c r="AH48" i="23"/>
  <c r="AG48" i="23"/>
  <c r="AG50" i="23" s="1"/>
  <c r="AE48" i="23"/>
  <c r="AD48" i="23"/>
  <c r="AB48" i="23"/>
  <c r="AA48" i="23"/>
  <c r="AA50" i="23" s="1"/>
  <c r="Y48" i="23"/>
  <c r="X48" i="23"/>
  <c r="S48" i="23"/>
  <c r="R48" i="23"/>
  <c r="P48" i="23"/>
  <c r="O48" i="23"/>
  <c r="M48" i="23"/>
  <c r="L48" i="23"/>
  <c r="J48" i="23"/>
  <c r="I48" i="23"/>
  <c r="G48" i="23"/>
  <c r="F48" i="23"/>
  <c r="F50" i="23" s="1"/>
  <c r="BL47" i="23"/>
  <c r="BK47" i="23"/>
  <c r="BF47" i="23"/>
  <c r="BE47" i="23"/>
  <c r="BC47" i="23"/>
  <c r="BB47" i="23"/>
  <c r="AZ47" i="23"/>
  <c r="AY47" i="23"/>
  <c r="AW47" i="23"/>
  <c r="AV47" i="23"/>
  <c r="AT47" i="23"/>
  <c r="AS47" i="23"/>
  <c r="AQ47" i="23"/>
  <c r="AP47" i="23"/>
  <c r="AN47" i="23"/>
  <c r="AM47" i="23"/>
  <c r="AK47" i="23"/>
  <c r="AJ47" i="23"/>
  <c r="AH47" i="23"/>
  <c r="AG47" i="23"/>
  <c r="AE47" i="23"/>
  <c r="AD47" i="23"/>
  <c r="AB47" i="23"/>
  <c r="AA47" i="23"/>
  <c r="Y47" i="23"/>
  <c r="X47" i="23"/>
  <c r="S47" i="23"/>
  <c r="R47" i="23"/>
  <c r="P47" i="23"/>
  <c r="O47" i="23"/>
  <c r="M47" i="23"/>
  <c r="L47" i="23"/>
  <c r="J47" i="23"/>
  <c r="I47" i="23"/>
  <c r="G47" i="23"/>
  <c r="F47" i="23"/>
  <c r="BM46" i="23"/>
  <c r="BI46" i="23"/>
  <c r="BH46" i="23"/>
  <c r="AL46" i="23"/>
  <c r="AI46" i="23"/>
  <c r="AF46" i="23"/>
  <c r="AC46" i="23"/>
  <c r="Z46" i="23"/>
  <c r="T46" i="23"/>
  <c r="Q46" i="23"/>
  <c r="H46" i="23"/>
  <c r="BM45" i="23"/>
  <c r="BI45" i="23"/>
  <c r="BH45" i="23"/>
  <c r="BG45" i="23"/>
  <c r="BG47" i="23" s="1"/>
  <c r="BD45" i="23"/>
  <c r="BD47" i="23" s="1"/>
  <c r="BA45" i="23"/>
  <c r="BA47" i="23" s="1"/>
  <c r="AX45" i="23"/>
  <c r="AX47" i="23" s="1"/>
  <c r="AU45" i="23"/>
  <c r="AU47" i="23" s="1"/>
  <c r="AR45" i="23"/>
  <c r="AR47" i="23" s="1"/>
  <c r="AO45" i="23"/>
  <c r="AO47" i="23" s="1"/>
  <c r="AL45" i="23"/>
  <c r="AI45" i="23"/>
  <c r="AF45" i="23"/>
  <c r="AF47" i="23" s="1"/>
  <c r="AC45" i="23"/>
  <c r="Z45" i="23"/>
  <c r="T45" i="23"/>
  <c r="Q45" i="23"/>
  <c r="N45" i="23"/>
  <c r="N47" i="23" s="1"/>
  <c r="K45" i="23"/>
  <c r="K47" i="23" s="1"/>
  <c r="H45" i="23"/>
  <c r="BL44" i="23"/>
  <c r="BK44" i="23"/>
  <c r="BF44" i="23"/>
  <c r="BE44" i="23"/>
  <c r="BC44" i="23"/>
  <c r="BB44" i="23"/>
  <c r="AZ44" i="23"/>
  <c r="AY44" i="23"/>
  <c r="AW44" i="23"/>
  <c r="AV44" i="23"/>
  <c r="AT44" i="23"/>
  <c r="AS44" i="23"/>
  <c r="AQ44" i="23"/>
  <c r="AP44" i="23"/>
  <c r="AN44" i="23"/>
  <c r="AM44" i="23"/>
  <c r="AK44" i="23"/>
  <c r="AJ44" i="23"/>
  <c r="AH44" i="23"/>
  <c r="AG44" i="23"/>
  <c r="AE44" i="23"/>
  <c r="AD44" i="23"/>
  <c r="AB44" i="23"/>
  <c r="AA44" i="23"/>
  <c r="Y44" i="23"/>
  <c r="X44" i="23"/>
  <c r="S44" i="23"/>
  <c r="R44" i="23"/>
  <c r="P44" i="23"/>
  <c r="O44" i="23"/>
  <c r="M44" i="23"/>
  <c r="L44" i="23"/>
  <c r="J44" i="23"/>
  <c r="I44" i="23"/>
  <c r="G44" i="23"/>
  <c r="F44" i="23"/>
  <c r="BM43" i="23"/>
  <c r="BI43" i="23"/>
  <c r="BH43" i="23"/>
  <c r="BG43" i="23"/>
  <c r="BG49" i="23" s="1"/>
  <c r="BD43" i="23"/>
  <c r="BD49" i="23" s="1"/>
  <c r="BA43" i="23"/>
  <c r="AX43" i="23"/>
  <c r="AX49" i="23" s="1"/>
  <c r="AU43" i="23"/>
  <c r="AU49" i="23" s="1"/>
  <c r="AR43" i="23"/>
  <c r="AO43" i="23"/>
  <c r="AO49" i="23" s="1"/>
  <c r="AL43" i="23"/>
  <c r="AI43" i="23"/>
  <c r="AF43" i="23"/>
  <c r="AC43" i="23"/>
  <c r="Z43" i="23"/>
  <c r="T43" i="23"/>
  <c r="Q43" i="23"/>
  <c r="N43" i="23"/>
  <c r="K43" i="23"/>
  <c r="K44" i="23" s="1"/>
  <c r="H43" i="23"/>
  <c r="BM42" i="23"/>
  <c r="BI42" i="23"/>
  <c r="BH42" i="23"/>
  <c r="BG42" i="23"/>
  <c r="BD42" i="23"/>
  <c r="BA42" i="23"/>
  <c r="AX42" i="23"/>
  <c r="AU42" i="23"/>
  <c r="AR42" i="23"/>
  <c r="AO42" i="23"/>
  <c r="AL42" i="23"/>
  <c r="AI42" i="23"/>
  <c r="AF42" i="23"/>
  <c r="AC42" i="23"/>
  <c r="Z42" i="23"/>
  <c r="T42" i="23"/>
  <c r="Q42" i="23"/>
  <c r="N42" i="23"/>
  <c r="K42" i="23"/>
  <c r="H42" i="23"/>
  <c r="BL41" i="23"/>
  <c r="BK41" i="23"/>
  <c r="BF41" i="23"/>
  <c r="BE41" i="23"/>
  <c r="BC41" i="23"/>
  <c r="BB41" i="23"/>
  <c r="AZ41" i="23"/>
  <c r="AY41" i="23"/>
  <c r="AW41" i="23"/>
  <c r="AV41" i="23"/>
  <c r="AT41" i="23"/>
  <c r="AS41" i="23"/>
  <c r="AQ41" i="23"/>
  <c r="AP41" i="23"/>
  <c r="AN41" i="23"/>
  <c r="AM41" i="23"/>
  <c r="AK41" i="23"/>
  <c r="AJ41" i="23"/>
  <c r="AH41" i="23"/>
  <c r="AG41" i="23"/>
  <c r="AE41" i="23"/>
  <c r="AD41" i="23"/>
  <c r="AB41" i="23"/>
  <c r="AA41" i="23"/>
  <c r="Y41" i="23"/>
  <c r="X41" i="23"/>
  <c r="V41" i="23"/>
  <c r="U41" i="23"/>
  <c r="S41" i="23"/>
  <c r="R41" i="23"/>
  <c r="M41" i="23"/>
  <c r="L41" i="23"/>
  <c r="J41" i="23"/>
  <c r="I41" i="23"/>
  <c r="G41" i="23"/>
  <c r="F41" i="23"/>
  <c r="BM40" i="23"/>
  <c r="BI40" i="23"/>
  <c r="BH40" i="23"/>
  <c r="BG40" i="23"/>
  <c r="BD40" i="23"/>
  <c r="BA40" i="23"/>
  <c r="AX40" i="23"/>
  <c r="AU40" i="23"/>
  <c r="AR40" i="23"/>
  <c r="AO40" i="23"/>
  <c r="AL40" i="23"/>
  <c r="AI40" i="23"/>
  <c r="AF40" i="23"/>
  <c r="AC40" i="23"/>
  <c r="Z40" i="23"/>
  <c r="W40" i="23"/>
  <c r="T40" i="23"/>
  <c r="N40" i="23"/>
  <c r="K40" i="23"/>
  <c r="H40" i="23"/>
  <c r="BM39" i="23"/>
  <c r="BI39" i="23"/>
  <c r="BH39" i="23"/>
  <c r="BG39" i="23"/>
  <c r="BD39" i="23"/>
  <c r="BA39" i="23"/>
  <c r="AX39" i="23"/>
  <c r="AU39" i="23"/>
  <c r="AR39" i="23"/>
  <c r="AO39" i="23"/>
  <c r="AL39" i="23"/>
  <c r="AI39" i="23"/>
  <c r="AF39" i="23"/>
  <c r="AC39" i="23"/>
  <c r="Z39" i="23"/>
  <c r="W39" i="23"/>
  <c r="T39" i="23"/>
  <c r="N39" i="23"/>
  <c r="K39" i="23"/>
  <c r="H39" i="23"/>
  <c r="BL38" i="23"/>
  <c r="BK38" i="23"/>
  <c r="BF38" i="23"/>
  <c r="BE38" i="23"/>
  <c r="BC38" i="23"/>
  <c r="BB38" i="23"/>
  <c r="AZ38" i="23"/>
  <c r="AY38" i="23"/>
  <c r="AW38" i="23"/>
  <c r="AV38" i="23"/>
  <c r="AT38" i="23"/>
  <c r="AS38" i="23"/>
  <c r="AQ38" i="23"/>
  <c r="AP38" i="23"/>
  <c r="AN38" i="23"/>
  <c r="AM38" i="23"/>
  <c r="AK38" i="23"/>
  <c r="AJ38" i="23"/>
  <c r="AH38" i="23"/>
  <c r="AG38" i="23"/>
  <c r="AE38" i="23"/>
  <c r="AD38" i="23"/>
  <c r="AB38" i="23"/>
  <c r="AA38" i="23"/>
  <c r="Y38" i="23"/>
  <c r="X38" i="23"/>
  <c r="V38" i="23"/>
  <c r="U38" i="23"/>
  <c r="S38" i="23"/>
  <c r="R38" i="23"/>
  <c r="M38" i="23"/>
  <c r="L38" i="23"/>
  <c r="J38" i="23"/>
  <c r="I38" i="23"/>
  <c r="G38" i="23"/>
  <c r="F38" i="23"/>
  <c r="BM37" i="23"/>
  <c r="BI37" i="23"/>
  <c r="BH37" i="23"/>
  <c r="BG37" i="23"/>
  <c r="BD37" i="23"/>
  <c r="BA37" i="23"/>
  <c r="AX37" i="23"/>
  <c r="AU37" i="23"/>
  <c r="AR37" i="23"/>
  <c r="AO37" i="23"/>
  <c r="AL37" i="23"/>
  <c r="AI37" i="23"/>
  <c r="AF37" i="23"/>
  <c r="AC37" i="23"/>
  <c r="Z37" i="23"/>
  <c r="W37" i="23"/>
  <c r="T37" i="23"/>
  <c r="N37" i="23"/>
  <c r="N38" i="23" s="1"/>
  <c r="K37" i="23"/>
  <c r="K38" i="23" s="1"/>
  <c r="H37" i="23"/>
  <c r="BM36" i="23"/>
  <c r="BI36" i="23"/>
  <c r="BH36" i="23"/>
  <c r="BG36" i="23"/>
  <c r="BD36" i="23"/>
  <c r="BA36" i="23"/>
  <c r="AX36" i="23"/>
  <c r="AU36" i="23"/>
  <c r="AR36" i="23"/>
  <c r="AO36" i="23"/>
  <c r="AL36" i="23"/>
  <c r="AI36" i="23"/>
  <c r="AF36" i="23"/>
  <c r="AC36" i="23"/>
  <c r="Z36" i="23"/>
  <c r="W36" i="23"/>
  <c r="T36" i="23"/>
  <c r="H36" i="23"/>
  <c r="BL35" i="23"/>
  <c r="BK35" i="23"/>
  <c r="BF35" i="23"/>
  <c r="BE35" i="23"/>
  <c r="BC35" i="23"/>
  <c r="BB35" i="23"/>
  <c r="AZ35" i="23"/>
  <c r="AY35" i="23"/>
  <c r="AW35" i="23"/>
  <c r="AV35" i="23"/>
  <c r="AT35" i="23"/>
  <c r="AS35" i="23"/>
  <c r="AQ35" i="23"/>
  <c r="AP35" i="23"/>
  <c r="AN35" i="23"/>
  <c r="AM35" i="23"/>
  <c r="AK35" i="23"/>
  <c r="AJ35" i="23"/>
  <c r="AH35" i="23"/>
  <c r="AG35" i="23"/>
  <c r="AE35" i="23"/>
  <c r="AD35" i="23"/>
  <c r="AB35" i="23"/>
  <c r="AA35" i="23"/>
  <c r="Y35" i="23"/>
  <c r="X35" i="23"/>
  <c r="V35" i="23"/>
  <c r="U35" i="23"/>
  <c r="S35" i="23"/>
  <c r="R35" i="23"/>
  <c r="M35" i="23"/>
  <c r="L35" i="23"/>
  <c r="J35" i="23"/>
  <c r="I35" i="23"/>
  <c r="G35" i="23"/>
  <c r="F35" i="23"/>
  <c r="BM34" i="23"/>
  <c r="BI34" i="23"/>
  <c r="BH34" i="23"/>
  <c r="BG34" i="23"/>
  <c r="BD34" i="23"/>
  <c r="BA34" i="23"/>
  <c r="AX34" i="23"/>
  <c r="AU34" i="23"/>
  <c r="AR34" i="23"/>
  <c r="AO34" i="23"/>
  <c r="AL34" i="23"/>
  <c r="AI34" i="23"/>
  <c r="AF34" i="23"/>
  <c r="AC34" i="23"/>
  <c r="Z34" i="23"/>
  <c r="W34" i="23"/>
  <c r="T34" i="23"/>
  <c r="N34" i="23"/>
  <c r="N35" i="23" s="1"/>
  <c r="K34" i="23"/>
  <c r="K35" i="23" s="1"/>
  <c r="H34" i="23"/>
  <c r="BM33" i="23"/>
  <c r="BI33" i="23"/>
  <c r="BH33" i="23"/>
  <c r="BG33" i="23"/>
  <c r="BD33" i="23"/>
  <c r="BA33" i="23"/>
  <c r="AX33" i="23"/>
  <c r="AU33" i="23"/>
  <c r="AR33" i="23"/>
  <c r="AO33" i="23"/>
  <c r="AL33" i="23"/>
  <c r="AI33" i="23"/>
  <c r="AF33" i="23"/>
  <c r="AC33" i="23"/>
  <c r="Z33" i="23"/>
  <c r="W33" i="23"/>
  <c r="T33" i="23"/>
  <c r="H33" i="23"/>
  <c r="BL32" i="23"/>
  <c r="BK32" i="23"/>
  <c r="BG32" i="23"/>
  <c r="BF32" i="23"/>
  <c r="BE32" i="23"/>
  <c r="BD32" i="23"/>
  <c r="BC32" i="23"/>
  <c r="BB32" i="23"/>
  <c r="BA32" i="23"/>
  <c r="AZ32" i="23"/>
  <c r="AY32" i="23"/>
  <c r="AX32" i="23"/>
  <c r="AW32" i="23"/>
  <c r="AV32" i="23"/>
  <c r="AU32" i="23"/>
  <c r="AT32" i="23"/>
  <c r="AS32" i="23"/>
  <c r="AQ32" i="23"/>
  <c r="AP32" i="23"/>
  <c r="AN32" i="23"/>
  <c r="AM32" i="23"/>
  <c r="AK32" i="23"/>
  <c r="AJ32" i="23"/>
  <c r="AH32" i="23"/>
  <c r="AG32" i="23"/>
  <c r="AE32" i="23"/>
  <c r="AD32" i="23"/>
  <c r="AB32" i="23"/>
  <c r="AA32" i="23"/>
  <c r="Y32" i="23"/>
  <c r="X32" i="23"/>
  <c r="V32" i="23"/>
  <c r="U32" i="23"/>
  <c r="S32" i="23"/>
  <c r="R32" i="23"/>
  <c r="Q32" i="23"/>
  <c r="P32" i="23"/>
  <c r="O32" i="23"/>
  <c r="N32" i="23"/>
  <c r="M32" i="23"/>
  <c r="L32" i="23"/>
  <c r="K32" i="23"/>
  <c r="J32" i="23"/>
  <c r="I32" i="23"/>
  <c r="G32" i="23"/>
  <c r="F32" i="23"/>
  <c r="BM31" i="23"/>
  <c r="BI31" i="23"/>
  <c r="BH31" i="23"/>
  <c r="AR31" i="23"/>
  <c r="AO31" i="23"/>
  <c r="AL31" i="23"/>
  <c r="AI31" i="23"/>
  <c r="AF31" i="23"/>
  <c r="AC31" i="23"/>
  <c r="Z31" i="23"/>
  <c r="W31" i="23"/>
  <c r="T31" i="23"/>
  <c r="H31" i="23"/>
  <c r="BM30" i="23"/>
  <c r="BI30" i="23"/>
  <c r="BH30" i="23"/>
  <c r="AR30" i="23"/>
  <c r="AO30" i="23"/>
  <c r="AL30" i="23"/>
  <c r="AI30" i="23"/>
  <c r="AF30" i="23"/>
  <c r="AF32" i="23" s="1"/>
  <c r="AC30" i="23"/>
  <c r="Z30" i="23"/>
  <c r="W30" i="23"/>
  <c r="T30" i="23"/>
  <c r="H30" i="23"/>
  <c r="BL29" i="23"/>
  <c r="BF29" i="23"/>
  <c r="BE29" i="23"/>
  <c r="BC29" i="23"/>
  <c r="BB29" i="23"/>
  <c r="AZ29" i="23"/>
  <c r="AY29" i="23"/>
  <c r="AW29" i="23"/>
  <c r="AV29" i="23"/>
  <c r="AT29" i="23"/>
  <c r="AS29" i="23"/>
  <c r="AQ29" i="23"/>
  <c r="AP29" i="23"/>
  <c r="AN29" i="23"/>
  <c r="AM29" i="23"/>
  <c r="AK29" i="23"/>
  <c r="AJ29" i="23"/>
  <c r="AH29" i="23"/>
  <c r="AG29" i="23"/>
  <c r="AE29" i="23"/>
  <c r="AD29" i="23"/>
  <c r="AB29" i="23"/>
  <c r="AA29" i="23"/>
  <c r="Y29" i="23"/>
  <c r="X29" i="23"/>
  <c r="V29" i="23"/>
  <c r="U29" i="23"/>
  <c r="S29" i="23"/>
  <c r="R29" i="23"/>
  <c r="M29" i="23"/>
  <c r="L29" i="23"/>
  <c r="J29" i="23"/>
  <c r="I29" i="23"/>
  <c r="G29" i="23"/>
  <c r="F29" i="23"/>
  <c r="BI28" i="23"/>
  <c r="BH28" i="23"/>
  <c r="BG28" i="23"/>
  <c r="BD28" i="23"/>
  <c r="BA28" i="23"/>
  <c r="AX28" i="23"/>
  <c r="AX29" i="23" s="1"/>
  <c r="AU28" i="23"/>
  <c r="AR28" i="23"/>
  <c r="AO28" i="23"/>
  <c r="AL28" i="23"/>
  <c r="AI28" i="23"/>
  <c r="AF28" i="23"/>
  <c r="AF29" i="23" s="1"/>
  <c r="AC28" i="23"/>
  <c r="Z28" i="23"/>
  <c r="W28" i="23"/>
  <c r="T28" i="23"/>
  <c r="N28" i="23"/>
  <c r="K28" i="23"/>
  <c r="K29" i="23" s="1"/>
  <c r="H28" i="23"/>
  <c r="BI27" i="23"/>
  <c r="BH27" i="23"/>
  <c r="BK27" i="23" s="1"/>
  <c r="BM27" i="23" s="1"/>
  <c r="BG27" i="23"/>
  <c r="BD27" i="23"/>
  <c r="BA27" i="23"/>
  <c r="AX27" i="23"/>
  <c r="AU27" i="23"/>
  <c r="AR27" i="23"/>
  <c r="AO27" i="23"/>
  <c r="AL27" i="23"/>
  <c r="AI27" i="23"/>
  <c r="AF27" i="23"/>
  <c r="AC27" i="23"/>
  <c r="Z27" i="23"/>
  <c r="W27" i="23"/>
  <c r="T27" i="23"/>
  <c r="N27" i="23"/>
  <c r="K27" i="23"/>
  <c r="H27" i="23"/>
  <c r="BL25" i="23"/>
  <c r="BK25" i="23"/>
  <c r="BF25" i="23"/>
  <c r="BE25" i="23"/>
  <c r="BC25" i="23"/>
  <c r="BB25" i="23"/>
  <c r="AZ25" i="23"/>
  <c r="AY25" i="23"/>
  <c r="AW25" i="23"/>
  <c r="AV25" i="23"/>
  <c r="AT25" i="23"/>
  <c r="AS25" i="23"/>
  <c r="AQ25" i="23"/>
  <c r="AP25" i="23"/>
  <c r="AN25" i="23"/>
  <c r="AM25" i="23"/>
  <c r="AK25" i="23"/>
  <c r="AJ25" i="23"/>
  <c r="AH25" i="23"/>
  <c r="AG25" i="23"/>
  <c r="AE25" i="23"/>
  <c r="AD25" i="23"/>
  <c r="AB25" i="23"/>
  <c r="AA25" i="23"/>
  <c r="Y25" i="23"/>
  <c r="X25" i="23"/>
  <c r="W25" i="23"/>
  <c r="V25" i="23"/>
  <c r="U25" i="23"/>
  <c r="S25" i="23"/>
  <c r="R25" i="23"/>
  <c r="P25" i="23"/>
  <c r="O25" i="23"/>
  <c r="M25" i="23"/>
  <c r="L25" i="23"/>
  <c r="J25" i="23"/>
  <c r="I25" i="23"/>
  <c r="G25" i="23"/>
  <c r="F25" i="23"/>
  <c r="BL24" i="23"/>
  <c r="BK24" i="23"/>
  <c r="BF24" i="23"/>
  <c r="BE24" i="23"/>
  <c r="BC24" i="23"/>
  <c r="BB24" i="23"/>
  <c r="AZ24" i="23"/>
  <c r="AY24" i="23"/>
  <c r="AW24" i="23"/>
  <c r="AV24" i="23"/>
  <c r="AT24" i="23"/>
  <c r="AS24" i="23"/>
  <c r="AQ24" i="23"/>
  <c r="AP24" i="23"/>
  <c r="AN24" i="23"/>
  <c r="AM24" i="23"/>
  <c r="AK24" i="23"/>
  <c r="AJ24" i="23"/>
  <c r="AH24" i="23"/>
  <c r="AG24" i="23"/>
  <c r="AE24" i="23"/>
  <c r="AD24" i="23"/>
  <c r="AB24" i="23"/>
  <c r="AA24" i="23"/>
  <c r="Y24" i="23"/>
  <c r="X24" i="23"/>
  <c r="W24" i="23"/>
  <c r="V24" i="23"/>
  <c r="U24" i="23"/>
  <c r="S24" i="23"/>
  <c r="R24" i="23"/>
  <c r="P24" i="23"/>
  <c r="O24" i="23"/>
  <c r="M24" i="23"/>
  <c r="L24" i="23"/>
  <c r="J24" i="23"/>
  <c r="I24" i="23"/>
  <c r="G24" i="23"/>
  <c r="F24" i="23"/>
  <c r="BL23" i="23"/>
  <c r="BK23" i="23"/>
  <c r="BF23" i="23"/>
  <c r="BE23" i="23"/>
  <c r="BC23" i="23"/>
  <c r="BB23" i="23"/>
  <c r="AZ23" i="23"/>
  <c r="AY23" i="23"/>
  <c r="AW23" i="23"/>
  <c r="AV23" i="23"/>
  <c r="AT23" i="23"/>
  <c r="AS23" i="23"/>
  <c r="AQ23" i="23"/>
  <c r="AP23" i="23"/>
  <c r="AN23" i="23"/>
  <c r="AM23" i="23"/>
  <c r="AK23" i="23"/>
  <c r="AJ23" i="23"/>
  <c r="AH23" i="23"/>
  <c r="AG23" i="23"/>
  <c r="AE23" i="23"/>
  <c r="AD23" i="23"/>
  <c r="AB23" i="23"/>
  <c r="AA23" i="23"/>
  <c r="Y23" i="23"/>
  <c r="X23" i="23"/>
  <c r="S23" i="23"/>
  <c r="R23" i="23"/>
  <c r="P23" i="23"/>
  <c r="O23" i="23"/>
  <c r="M23" i="23"/>
  <c r="L23" i="23"/>
  <c r="J23" i="23"/>
  <c r="I23" i="23"/>
  <c r="G23" i="23"/>
  <c r="F23" i="23"/>
  <c r="BM22" i="23"/>
  <c r="BI22" i="23"/>
  <c r="BH22" i="23"/>
  <c r="AL22" i="23"/>
  <c r="AI22" i="23"/>
  <c r="AF22" i="23"/>
  <c r="AC22" i="23"/>
  <c r="Z22" i="23"/>
  <c r="T22" i="23"/>
  <c r="Q22" i="23"/>
  <c r="Q107" i="23" s="1"/>
  <c r="H22" i="23"/>
  <c r="BM21" i="23"/>
  <c r="BI21" i="23"/>
  <c r="BH21" i="23"/>
  <c r="BG21" i="23"/>
  <c r="BG23" i="23" s="1"/>
  <c r="BD21" i="23"/>
  <c r="BD23" i="23" s="1"/>
  <c r="BA21" i="23"/>
  <c r="BA23" i="23" s="1"/>
  <c r="AX21" i="23"/>
  <c r="AX23" i="23" s="1"/>
  <c r="AU21" i="23"/>
  <c r="AU23" i="23" s="1"/>
  <c r="AR21" i="23"/>
  <c r="AR23" i="23" s="1"/>
  <c r="AO21" i="23"/>
  <c r="AO23" i="23" s="1"/>
  <c r="AL21" i="23"/>
  <c r="AI21" i="23"/>
  <c r="AF21" i="23"/>
  <c r="AC21" i="23"/>
  <c r="Z21" i="23"/>
  <c r="T21" i="23"/>
  <c r="Q21" i="23"/>
  <c r="Q102" i="23" s="1"/>
  <c r="Q112" i="23" s="1"/>
  <c r="N21" i="23"/>
  <c r="N23" i="23" s="1"/>
  <c r="K21" i="23"/>
  <c r="K23" i="23" s="1"/>
  <c r="H21" i="23"/>
  <c r="BL20" i="23"/>
  <c r="BK20" i="23"/>
  <c r="BG20" i="23"/>
  <c r="BF20" i="23"/>
  <c r="BE20" i="23"/>
  <c r="BC20" i="23"/>
  <c r="BB20" i="23"/>
  <c r="AZ20" i="23"/>
  <c r="AY20" i="23"/>
  <c r="AW20" i="23"/>
  <c r="AV20" i="23"/>
  <c r="AT20" i="23"/>
  <c r="AS20" i="23"/>
  <c r="AQ20" i="23"/>
  <c r="AP20" i="23"/>
  <c r="AN20" i="23"/>
  <c r="AM20" i="23"/>
  <c r="AK20" i="23"/>
  <c r="AJ20" i="23"/>
  <c r="AH20" i="23"/>
  <c r="AG20" i="23"/>
  <c r="AE20" i="23"/>
  <c r="AD20" i="23"/>
  <c r="AB20" i="23"/>
  <c r="AA20" i="23"/>
  <c r="Y20" i="23"/>
  <c r="X20" i="23"/>
  <c r="S20" i="23"/>
  <c r="R20" i="23"/>
  <c r="P20" i="23"/>
  <c r="O20" i="23"/>
  <c r="M20" i="23"/>
  <c r="L20" i="23"/>
  <c r="J20" i="23"/>
  <c r="I20" i="23"/>
  <c r="G20" i="23"/>
  <c r="F20" i="23"/>
  <c r="BM19" i="23"/>
  <c r="BI19" i="23"/>
  <c r="BH19" i="23"/>
  <c r="AL19" i="23"/>
  <c r="AI19" i="23"/>
  <c r="AF19" i="23"/>
  <c r="AC19" i="23"/>
  <c r="Z19" i="23"/>
  <c r="T19" i="23"/>
  <c r="Q19" i="23"/>
  <c r="Q106" i="23" s="1"/>
  <c r="H19" i="23"/>
  <c r="BM18" i="23"/>
  <c r="BI18" i="23"/>
  <c r="BH18" i="23"/>
  <c r="BG18" i="23"/>
  <c r="BD18" i="23"/>
  <c r="BD20" i="23" s="1"/>
  <c r="BA18" i="23"/>
  <c r="BA20" i="23" s="1"/>
  <c r="AX18" i="23"/>
  <c r="AX20" i="23" s="1"/>
  <c r="AU18" i="23"/>
  <c r="AU20" i="23" s="1"/>
  <c r="AR18" i="23"/>
  <c r="AR20" i="23" s="1"/>
  <c r="AO18" i="23"/>
  <c r="AO20" i="23" s="1"/>
  <c r="AL18" i="23"/>
  <c r="AI18" i="23"/>
  <c r="AF18" i="23"/>
  <c r="AC18" i="23"/>
  <c r="AC20" i="23" s="1"/>
  <c r="Z18" i="23"/>
  <c r="T18" i="23"/>
  <c r="Q18" i="23"/>
  <c r="Q20" i="23" s="1"/>
  <c r="N18" i="23"/>
  <c r="N20" i="23" s="1"/>
  <c r="K18" i="23"/>
  <c r="K20" i="23" s="1"/>
  <c r="H18" i="23"/>
  <c r="BL17" i="23"/>
  <c r="BK17" i="23"/>
  <c r="BF17" i="23"/>
  <c r="BE17" i="23"/>
  <c r="BC17" i="23"/>
  <c r="BB17" i="23"/>
  <c r="AZ17" i="23"/>
  <c r="AY17" i="23"/>
  <c r="AW17" i="23"/>
  <c r="AV17" i="23"/>
  <c r="AT17" i="23"/>
  <c r="AS17" i="23"/>
  <c r="AQ17" i="23"/>
  <c r="AP17" i="23"/>
  <c r="AN17" i="23"/>
  <c r="AM17" i="23"/>
  <c r="AK17" i="23"/>
  <c r="AJ17" i="23"/>
  <c r="AH17" i="23"/>
  <c r="AG17" i="23"/>
  <c r="AE17" i="23"/>
  <c r="AD17" i="23"/>
  <c r="AB17" i="23"/>
  <c r="AA17" i="23"/>
  <c r="Y17" i="23"/>
  <c r="X17" i="23"/>
  <c r="S17" i="23"/>
  <c r="R17" i="23"/>
  <c r="P17" i="23"/>
  <c r="O17" i="23"/>
  <c r="M17" i="23"/>
  <c r="L17" i="23"/>
  <c r="J17" i="23"/>
  <c r="I17" i="23"/>
  <c r="G17" i="23"/>
  <c r="F17" i="23"/>
  <c r="BM16" i="23"/>
  <c r="BI16" i="23"/>
  <c r="BH16" i="23"/>
  <c r="BG16" i="23"/>
  <c r="BG25" i="23" s="1"/>
  <c r="BD16" i="23"/>
  <c r="BD25" i="23" s="1"/>
  <c r="BA16" i="23"/>
  <c r="BA25" i="23" s="1"/>
  <c r="AX16" i="23"/>
  <c r="AU16" i="23"/>
  <c r="AU25" i="23" s="1"/>
  <c r="AR16" i="23"/>
  <c r="AR25" i="23" s="1"/>
  <c r="AO16" i="23"/>
  <c r="AO25" i="23" s="1"/>
  <c r="AL16" i="23"/>
  <c r="AI16" i="23"/>
  <c r="AF16" i="23"/>
  <c r="AC16" i="23"/>
  <c r="Z16" i="23"/>
  <c r="T16" i="23"/>
  <c r="Q16" i="23"/>
  <c r="N16" i="23"/>
  <c r="N25" i="23" s="1"/>
  <c r="K16" i="23"/>
  <c r="H16" i="23"/>
  <c r="BM15" i="23"/>
  <c r="BI15" i="23"/>
  <c r="BH15" i="23"/>
  <c r="BG15" i="23"/>
  <c r="BD15" i="23"/>
  <c r="BA15" i="23"/>
  <c r="AX15" i="23"/>
  <c r="AU15" i="23"/>
  <c r="AR15" i="23"/>
  <c r="AO15" i="23"/>
  <c r="AL15" i="23"/>
  <c r="AI15" i="23"/>
  <c r="AF15" i="23"/>
  <c r="AC15" i="23"/>
  <c r="Z15" i="23"/>
  <c r="T15" i="23"/>
  <c r="Q15" i="23"/>
  <c r="N15" i="23"/>
  <c r="K15" i="23"/>
  <c r="H15" i="23"/>
  <c r="BL14" i="23"/>
  <c r="BF14" i="23"/>
  <c r="BE14" i="23"/>
  <c r="BC14" i="23"/>
  <c r="BB14" i="23"/>
  <c r="AZ14" i="23"/>
  <c r="AY14" i="23"/>
  <c r="AW14" i="23"/>
  <c r="AV14" i="23"/>
  <c r="AT14" i="23"/>
  <c r="AS14" i="23"/>
  <c r="AQ14" i="23"/>
  <c r="AP14" i="23"/>
  <c r="AN14" i="23"/>
  <c r="AM14" i="23"/>
  <c r="AK14" i="23"/>
  <c r="AJ14" i="23"/>
  <c r="AH14" i="23"/>
  <c r="AG14" i="23"/>
  <c r="AE14" i="23"/>
  <c r="AD14" i="23"/>
  <c r="AB14" i="23"/>
  <c r="AA14" i="23"/>
  <c r="Y14" i="23"/>
  <c r="X14" i="23"/>
  <c r="V14" i="23"/>
  <c r="U14" i="23"/>
  <c r="S14" i="23"/>
  <c r="R14" i="23"/>
  <c r="M14" i="23"/>
  <c r="L14" i="23"/>
  <c r="J14" i="23"/>
  <c r="I14" i="23"/>
  <c r="G14" i="23"/>
  <c r="F14" i="23"/>
  <c r="BI13" i="23"/>
  <c r="BH13" i="23"/>
  <c r="BK13" i="23" s="1"/>
  <c r="BG13" i="23"/>
  <c r="BD13" i="23"/>
  <c r="BA13" i="23"/>
  <c r="AX13" i="23"/>
  <c r="AU13" i="23"/>
  <c r="AR13" i="23"/>
  <c r="AO13" i="23"/>
  <c r="AL13" i="23"/>
  <c r="AI13" i="23"/>
  <c r="AF13" i="23"/>
  <c r="AC13" i="23"/>
  <c r="Z13" i="23"/>
  <c r="W13" i="23"/>
  <c r="T13" i="23"/>
  <c r="T14" i="23" s="1"/>
  <c r="N13" i="23"/>
  <c r="K13" i="23"/>
  <c r="K14" i="23" s="1"/>
  <c r="H13" i="23"/>
  <c r="BI12" i="23"/>
  <c r="BH12" i="23"/>
  <c r="BK12" i="23" s="1"/>
  <c r="BK105" i="23" s="1"/>
  <c r="BG12" i="23"/>
  <c r="BD12" i="23"/>
  <c r="BA12" i="23"/>
  <c r="AX12" i="23"/>
  <c r="AU12" i="23"/>
  <c r="AR12" i="23"/>
  <c r="AO12" i="23"/>
  <c r="AL12" i="23"/>
  <c r="AI12" i="23"/>
  <c r="AF12" i="23"/>
  <c r="AC12" i="23"/>
  <c r="Z12" i="23"/>
  <c r="W12" i="23"/>
  <c r="T12" i="23"/>
  <c r="N12" i="23"/>
  <c r="K12" i="23"/>
  <c r="H12" i="23"/>
  <c r="BL10" i="23"/>
  <c r="BK10" i="23"/>
  <c r="BH10" i="23"/>
  <c r="BG10" i="23"/>
  <c r="BF10" i="23"/>
  <c r="BE10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Q10" i="23"/>
  <c r="AP10" i="23"/>
  <c r="AN10" i="23"/>
  <c r="AM10" i="23"/>
  <c r="AK10" i="23"/>
  <c r="AJ10" i="23"/>
  <c r="AH10" i="23"/>
  <c r="AG10" i="23"/>
  <c r="AE10" i="23"/>
  <c r="AD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G10" i="23"/>
  <c r="F10" i="23"/>
  <c r="BL9" i="23"/>
  <c r="BK9" i="23"/>
  <c r="BH9" i="23"/>
  <c r="BG9" i="23"/>
  <c r="BF9" i="23"/>
  <c r="BE9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Q9" i="23"/>
  <c r="AP9" i="23"/>
  <c r="AN9" i="23"/>
  <c r="AM9" i="23"/>
  <c r="AK9" i="23"/>
  <c r="AJ9" i="23"/>
  <c r="AH9" i="23"/>
  <c r="AG9" i="23"/>
  <c r="AE9" i="23"/>
  <c r="AD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G9" i="23"/>
  <c r="F9" i="23"/>
  <c r="BM8" i="23"/>
  <c r="BI8" i="23"/>
  <c r="AR8" i="23"/>
  <c r="AO8" i="23"/>
  <c r="AL8" i="23"/>
  <c r="AI8" i="23"/>
  <c r="AF8" i="23"/>
  <c r="AC8" i="23"/>
  <c r="AC9" i="23" s="1"/>
  <c r="H8" i="23"/>
  <c r="BM7" i="23"/>
  <c r="BI7" i="23"/>
  <c r="AR7" i="23"/>
  <c r="AO7" i="23"/>
  <c r="AL7" i="23"/>
  <c r="AI7" i="23"/>
  <c r="AF7" i="23"/>
  <c r="AC7" i="23"/>
  <c r="H7" i="23"/>
  <c r="BM6" i="23"/>
  <c r="BI6" i="23"/>
  <c r="BI10" i="23" s="1"/>
  <c r="AR6" i="23"/>
  <c r="AO6" i="23"/>
  <c r="AO10" i="23" s="1"/>
  <c r="AL6" i="23"/>
  <c r="AI6" i="23"/>
  <c r="AI105" i="23" s="1"/>
  <c r="AF6" i="23"/>
  <c r="AC6" i="23"/>
  <c r="H6" i="23"/>
  <c r="AL20" i="23" l="1"/>
  <c r="W38" i="23"/>
  <c r="AO38" i="23"/>
  <c r="BG38" i="23"/>
  <c r="BI41" i="23"/>
  <c r="W65" i="23"/>
  <c r="AL32" i="23"/>
  <c r="Z48" i="23"/>
  <c r="AR48" i="23"/>
  <c r="Z65" i="23"/>
  <c r="BM65" i="23"/>
  <c r="T89" i="23"/>
  <c r="Z14" i="23"/>
  <c r="AR14" i="23"/>
  <c r="Z24" i="23"/>
  <c r="BH24" i="23"/>
  <c r="BH68" i="23"/>
  <c r="BB112" i="23"/>
  <c r="AV104" i="23"/>
  <c r="P109" i="23"/>
  <c r="V109" i="23"/>
  <c r="AK11" i="23"/>
  <c r="L111" i="23"/>
  <c r="U111" i="23"/>
  <c r="AD111" i="23"/>
  <c r="AM111" i="23"/>
  <c r="AV111" i="23"/>
  <c r="BE111" i="23"/>
  <c r="J112" i="23"/>
  <c r="S112" i="23"/>
  <c r="AB112" i="23"/>
  <c r="AK112" i="23"/>
  <c r="AT112" i="23"/>
  <c r="T105" i="23"/>
  <c r="N48" i="23"/>
  <c r="AI48" i="23"/>
  <c r="BA48" i="23"/>
  <c r="H49" i="23"/>
  <c r="K58" i="23"/>
  <c r="AF58" i="23"/>
  <c r="AX58" i="23"/>
  <c r="BM58" i="23"/>
  <c r="AC76" i="23"/>
  <c r="BI76" i="23"/>
  <c r="AL85" i="23"/>
  <c r="BD85" i="23"/>
  <c r="AP109" i="23"/>
  <c r="K24" i="23"/>
  <c r="Z41" i="23"/>
  <c r="AR41" i="23"/>
  <c r="BH41" i="23"/>
  <c r="AF44" i="23"/>
  <c r="AV50" i="23"/>
  <c r="BM76" i="23"/>
  <c r="N89" i="23"/>
  <c r="U104" i="23"/>
  <c r="AX24" i="23"/>
  <c r="AC25" i="23"/>
  <c r="BI48" i="23"/>
  <c r="AL89" i="23"/>
  <c r="BD89" i="23"/>
  <c r="O104" i="23"/>
  <c r="AF24" i="23"/>
  <c r="K11" i="23"/>
  <c r="Q11" i="23"/>
  <c r="W11" i="23"/>
  <c r="AU11" i="23"/>
  <c r="BA11" i="23"/>
  <c r="BG11" i="23"/>
  <c r="H14" i="23"/>
  <c r="AC14" i="23"/>
  <c r="AU14" i="23"/>
  <c r="BI14" i="23"/>
  <c r="BM35" i="23"/>
  <c r="Z38" i="23"/>
  <c r="AR38" i="23"/>
  <c r="BH38" i="23"/>
  <c r="T41" i="23"/>
  <c r="AL41" i="23"/>
  <c r="BD41" i="23"/>
  <c r="H89" i="23"/>
  <c r="AC89" i="23"/>
  <c r="AU89" i="23"/>
  <c r="W89" i="23"/>
  <c r="AO89" i="23"/>
  <c r="BG89" i="23"/>
  <c r="F26" i="23"/>
  <c r="AE26" i="23"/>
  <c r="AN26" i="23"/>
  <c r="AW26" i="23"/>
  <c r="BF26" i="23"/>
  <c r="W32" i="23"/>
  <c r="AF49" i="23"/>
  <c r="W62" i="23"/>
  <c r="P110" i="23"/>
  <c r="F111" i="23"/>
  <c r="O111" i="23"/>
  <c r="X111" i="23"/>
  <c r="AG111" i="23"/>
  <c r="AP111" i="23"/>
  <c r="AY111" i="23"/>
  <c r="BL111" i="23"/>
  <c r="M112" i="23"/>
  <c r="V112" i="23"/>
  <c r="AE112" i="23"/>
  <c r="AN112" i="23"/>
  <c r="AW112" i="23"/>
  <c r="BF112" i="23"/>
  <c r="AW104" i="23"/>
  <c r="H38" i="23"/>
  <c r="AR17" i="23"/>
  <c r="AL25" i="23"/>
  <c r="AF20" i="23"/>
  <c r="Z23" i="23"/>
  <c r="P26" i="23"/>
  <c r="AA104" i="23"/>
  <c r="N106" i="23"/>
  <c r="BA106" i="23"/>
  <c r="AF101" i="23"/>
  <c r="BH25" i="23"/>
  <c r="I50" i="23"/>
  <c r="T20" i="23"/>
  <c r="Z47" i="23"/>
  <c r="S50" i="23"/>
  <c r="BD24" i="23"/>
  <c r="BD26" i="23" s="1"/>
  <c r="AL29" i="23"/>
  <c r="AL38" i="23"/>
  <c r="AX38" i="23"/>
  <c r="W41" i="23"/>
  <c r="N41" i="23"/>
  <c r="BA41" i="23"/>
  <c r="X50" i="23"/>
  <c r="K85" i="23"/>
  <c r="AF85" i="23"/>
  <c r="AX85" i="23"/>
  <c r="AL24" i="23"/>
  <c r="AL26" i="23" s="1"/>
  <c r="BM25" i="23"/>
  <c r="AF23" i="23"/>
  <c r="T29" i="23"/>
  <c r="BD29" i="23"/>
  <c r="AO32" i="23"/>
  <c r="T38" i="23"/>
  <c r="BD38" i="23"/>
  <c r="AF38" i="23"/>
  <c r="AO41" i="23"/>
  <c r="BG41" i="23"/>
  <c r="AI41" i="23"/>
  <c r="AI103" i="23"/>
  <c r="AI113" i="23" s="1"/>
  <c r="AI68" i="23"/>
  <c r="AH104" i="23"/>
  <c r="BL104" i="23"/>
  <c r="R109" i="23"/>
  <c r="X109" i="23"/>
  <c r="AE109" i="23"/>
  <c r="AN109" i="23"/>
  <c r="AV109" i="23"/>
  <c r="BB109" i="23"/>
  <c r="N105" i="23"/>
  <c r="BA105" i="23"/>
  <c r="K106" i="23"/>
  <c r="T24" i="23"/>
  <c r="AO24" i="23"/>
  <c r="AO26" i="23" s="1"/>
  <c r="BG24" i="23"/>
  <c r="BG26" i="23" s="1"/>
  <c r="BM20" i="23"/>
  <c r="AI23" i="23"/>
  <c r="J26" i="23"/>
  <c r="W29" i="23"/>
  <c r="AO29" i="23"/>
  <c r="BG29" i="23"/>
  <c r="AC32" i="23"/>
  <c r="BH32" i="23"/>
  <c r="W35" i="23"/>
  <c r="AO35" i="23"/>
  <c r="BG35" i="23"/>
  <c r="AI38" i="23"/>
  <c r="BA38" i="23"/>
  <c r="AI47" i="23"/>
  <c r="T58" i="23"/>
  <c r="AL58" i="23"/>
  <c r="BD58" i="23"/>
  <c r="BH62" i="23"/>
  <c r="AF62" i="23"/>
  <c r="H65" i="23"/>
  <c r="BH65" i="23"/>
  <c r="BJ66" i="23"/>
  <c r="W68" i="23"/>
  <c r="BH71" i="23"/>
  <c r="Z76" i="23"/>
  <c r="T85" i="23"/>
  <c r="BJ98" i="23"/>
  <c r="BJ99" i="23" s="1"/>
  <c r="M111" i="23"/>
  <c r="V111" i="23"/>
  <c r="AE111" i="23"/>
  <c r="AN111" i="23"/>
  <c r="AW111" i="23"/>
  <c r="BF111" i="23"/>
  <c r="L112" i="23"/>
  <c r="U112" i="23"/>
  <c r="AV112" i="23"/>
  <c r="BE112" i="23"/>
  <c r="AC49" i="23"/>
  <c r="O50" i="23"/>
  <c r="AJ50" i="23"/>
  <c r="BB50" i="23"/>
  <c r="W76" i="23"/>
  <c r="AO108" i="23"/>
  <c r="AO113" i="23" s="1"/>
  <c r="BG108" i="23"/>
  <c r="BG113" i="23" s="1"/>
  <c r="BJ96" i="23"/>
  <c r="BJ97" i="23" s="1"/>
  <c r="AC103" i="23"/>
  <c r="AR105" i="23"/>
  <c r="P104" i="23"/>
  <c r="BL109" i="23"/>
  <c r="T25" i="23"/>
  <c r="T26" i="23" s="1"/>
  <c r="AI20" i="23"/>
  <c r="T23" i="23"/>
  <c r="BH23" i="23"/>
  <c r="H29" i="23"/>
  <c r="H32" i="23"/>
  <c r="AI32" i="23"/>
  <c r="BI32" i="23"/>
  <c r="AC38" i="23"/>
  <c r="AU38" i="23"/>
  <c r="BI38" i="23"/>
  <c r="BM49" i="23"/>
  <c r="BM50" i="23" s="1"/>
  <c r="AK50" i="23"/>
  <c r="H71" i="23"/>
  <c r="BI71" i="23"/>
  <c r="W85" i="23"/>
  <c r="AO85" i="23"/>
  <c r="BG85" i="23"/>
  <c r="AR108" i="23"/>
  <c r="BH108" i="23"/>
  <c r="G111" i="23"/>
  <c r="P111" i="23"/>
  <c r="Y111" i="23"/>
  <c r="AH111" i="23"/>
  <c r="AQ111" i="23"/>
  <c r="AZ111" i="23"/>
  <c r="F112" i="23"/>
  <c r="O112" i="23"/>
  <c r="X112" i="23"/>
  <c r="AG112" i="23"/>
  <c r="AP112" i="23"/>
  <c r="AY112" i="23"/>
  <c r="AD50" i="23"/>
  <c r="AI76" i="23"/>
  <c r="BA76" i="23"/>
  <c r="H76" i="23"/>
  <c r="AC108" i="23"/>
  <c r="AU108" i="23"/>
  <c r="AU113" i="23" s="1"/>
  <c r="AK111" i="23"/>
  <c r="K25" i="23"/>
  <c r="K26" i="23" s="1"/>
  <c r="K17" i="23"/>
  <c r="I104" i="23"/>
  <c r="I11" i="23"/>
  <c r="AL14" i="23"/>
  <c r="AF25" i="23"/>
  <c r="AF17" i="23"/>
  <c r="AF106" i="23"/>
  <c r="AF14" i="23"/>
  <c r="AX106" i="23"/>
  <c r="AX14" i="23"/>
  <c r="AX25" i="23"/>
  <c r="AX17" i="23"/>
  <c r="O26" i="23"/>
  <c r="AB104" i="23"/>
  <c r="AS104" i="23"/>
  <c r="AY104" i="23"/>
  <c r="BE104" i="23"/>
  <c r="F109" i="23"/>
  <c r="M109" i="23"/>
  <c r="S109" i="23"/>
  <c r="Y109" i="23"/>
  <c r="AG109" i="23"/>
  <c r="AW109" i="23"/>
  <c r="AS11" i="23"/>
  <c r="W105" i="23"/>
  <c r="BG105" i="23"/>
  <c r="AI106" i="23"/>
  <c r="BA14" i="23"/>
  <c r="AI25" i="23"/>
  <c r="AL23" i="23"/>
  <c r="G26" i="23"/>
  <c r="AG26" i="23"/>
  <c r="BJ33" i="23"/>
  <c r="AI35" i="23"/>
  <c r="BA35" i="23"/>
  <c r="Q44" i="23"/>
  <c r="AL44" i="23"/>
  <c r="BD44" i="23"/>
  <c r="BJ43" i="23"/>
  <c r="AE50" i="23"/>
  <c r="AT50" i="23"/>
  <c r="AZ50" i="23"/>
  <c r="BJ56" i="23"/>
  <c r="BN56" i="23" s="1"/>
  <c r="Z58" i="23"/>
  <c r="AR58" i="23"/>
  <c r="BH58" i="23"/>
  <c r="AI65" i="23"/>
  <c r="BJ74" i="23"/>
  <c r="BN74" i="23" s="1"/>
  <c r="AL76" i="23"/>
  <c r="BD76" i="23"/>
  <c r="AF76" i="23"/>
  <c r="BJ86" i="23"/>
  <c r="BN86" i="23" s="1"/>
  <c r="Z89" i="23"/>
  <c r="AR89" i="23"/>
  <c r="BH89" i="23"/>
  <c r="BJ94" i="23"/>
  <c r="BC112" i="23"/>
  <c r="H105" i="23"/>
  <c r="V104" i="23"/>
  <c r="AJ104" i="23"/>
  <c r="AL101" i="23"/>
  <c r="AT104" i="23"/>
  <c r="AZ104" i="23"/>
  <c r="BF104" i="23"/>
  <c r="G109" i="23"/>
  <c r="AH109" i="23"/>
  <c r="AQ109" i="23"/>
  <c r="BD106" i="23"/>
  <c r="AI14" i="23"/>
  <c r="BH20" i="23"/>
  <c r="I26" i="23"/>
  <c r="Y26" i="23"/>
  <c r="AH26" i="23"/>
  <c r="AQ26" i="23"/>
  <c r="AZ26" i="23"/>
  <c r="T35" i="23"/>
  <c r="AL35" i="23"/>
  <c r="BD35" i="23"/>
  <c r="H41" i="23"/>
  <c r="AC41" i="23"/>
  <c r="AU41" i="23"/>
  <c r="T48" i="23"/>
  <c r="AO48" i="23"/>
  <c r="BG48" i="23"/>
  <c r="BG50" i="23" s="1"/>
  <c r="N44" i="23"/>
  <c r="AI44" i="23"/>
  <c r="BA44" i="23"/>
  <c r="AX44" i="23"/>
  <c r="Q47" i="23"/>
  <c r="AL47" i="23"/>
  <c r="BH48" i="23"/>
  <c r="R50" i="23"/>
  <c r="BE50" i="23"/>
  <c r="N49" i="23"/>
  <c r="N50" i="23" s="1"/>
  <c r="Y50" i="23"/>
  <c r="BA49" i="23"/>
  <c r="BA50" i="23" s="1"/>
  <c r="T55" i="23"/>
  <c r="AL55" i="23"/>
  <c r="BJ54" i="23"/>
  <c r="BN54" i="23" s="1"/>
  <c r="AC58" i="23"/>
  <c r="AU58" i="23"/>
  <c r="BI58" i="23"/>
  <c r="Z62" i="23"/>
  <c r="H103" i="23"/>
  <c r="BM62" i="23"/>
  <c r="Z68" i="23"/>
  <c r="BI68" i="23"/>
  <c r="BM68" i="23"/>
  <c r="W93" i="23"/>
  <c r="AI101" i="23"/>
  <c r="BJ8" i="23"/>
  <c r="BN8" i="23" s="1"/>
  <c r="L104" i="23"/>
  <c r="R104" i="23"/>
  <c r="X104" i="23"/>
  <c r="AD104" i="23"/>
  <c r="AM104" i="23"/>
  <c r="I109" i="23"/>
  <c r="O109" i="23"/>
  <c r="AA109" i="23"/>
  <c r="AJ109" i="23"/>
  <c r="AS109" i="23"/>
  <c r="AY109" i="23"/>
  <c r="W106" i="23"/>
  <c r="AO106" i="23"/>
  <c r="BG106" i="23"/>
  <c r="N14" i="23"/>
  <c r="Z20" i="23"/>
  <c r="S26" i="23"/>
  <c r="AJ26" i="23"/>
  <c r="BL26" i="23"/>
  <c r="AC29" i="23"/>
  <c r="AU29" i="23"/>
  <c r="BI29" i="23"/>
  <c r="BJ31" i="23"/>
  <c r="BN31" i="23" s="1"/>
  <c r="K100" i="23"/>
  <c r="K110" i="23" s="1"/>
  <c r="T47" i="23"/>
  <c r="BH47" i="23"/>
  <c r="BH49" i="23"/>
  <c r="AH50" i="23"/>
  <c r="BJ51" i="23"/>
  <c r="BN51" i="23" s="1"/>
  <c r="BJ52" i="23"/>
  <c r="BN52" i="23" s="1"/>
  <c r="AC62" i="23"/>
  <c r="BI103" i="23"/>
  <c r="BJ70" i="23"/>
  <c r="BN70" i="23" s="1"/>
  <c r="AF89" i="23"/>
  <c r="AX89" i="23"/>
  <c r="BM89" i="23"/>
  <c r="BJ90" i="23"/>
  <c r="J104" i="23"/>
  <c r="AO101" i="23"/>
  <c r="H101" i="23"/>
  <c r="F104" i="23"/>
  <c r="AN104" i="23"/>
  <c r="BB11" i="23"/>
  <c r="J109" i="23"/>
  <c r="AB109" i="23"/>
  <c r="AK109" i="23"/>
  <c r="AT109" i="23"/>
  <c r="AZ109" i="23"/>
  <c r="BF109" i="23"/>
  <c r="K105" i="23"/>
  <c r="AX105" i="23"/>
  <c r="BD14" i="23"/>
  <c r="BD109" i="23" s="1"/>
  <c r="AC23" i="23"/>
  <c r="L26" i="23"/>
  <c r="AB26" i="23"/>
  <c r="AK26" i="23"/>
  <c r="AT26" i="23"/>
  <c r="BC26" i="23"/>
  <c r="Z32" i="23"/>
  <c r="AR32" i="23"/>
  <c r="AF35" i="23"/>
  <c r="AX35" i="23"/>
  <c r="H44" i="23"/>
  <c r="AC44" i="23"/>
  <c r="AU44" i="23"/>
  <c r="BI44" i="23"/>
  <c r="L50" i="23"/>
  <c r="AY50" i="23"/>
  <c r="BI49" i="23"/>
  <c r="BI50" i="23" s="1"/>
  <c r="P50" i="23"/>
  <c r="AB50" i="23"/>
  <c r="AI49" i="23"/>
  <c r="AW50" i="23"/>
  <c r="BC50" i="23"/>
  <c r="Z55" i="23"/>
  <c r="AR55" i="23"/>
  <c r="W58" i="23"/>
  <c r="AO58" i="23"/>
  <c r="BG58" i="23"/>
  <c r="N58" i="23"/>
  <c r="AI58" i="23"/>
  <c r="BA58" i="23"/>
  <c r="AF68" i="23"/>
  <c r="AI89" i="23"/>
  <c r="BA89" i="23"/>
  <c r="K93" i="23"/>
  <c r="AF105" i="23"/>
  <c r="AR101" i="23"/>
  <c r="AL105" i="23"/>
  <c r="AG104" i="23"/>
  <c r="AP104" i="23"/>
  <c r="AD109" i="23"/>
  <c r="AM109" i="23"/>
  <c r="N17" i="23"/>
  <c r="AI17" i="23"/>
  <c r="BA17" i="23"/>
  <c r="H25" i="23"/>
  <c r="BI17" i="23"/>
  <c r="BJ21" i="23"/>
  <c r="BM23" i="23"/>
  <c r="N24" i="23"/>
  <c r="N104" i="23" s="1"/>
  <c r="M26" i="23"/>
  <c r="N29" i="23"/>
  <c r="AI29" i="23"/>
  <c r="BA29" i="23"/>
  <c r="AC35" i="23"/>
  <c r="AU35" i="23"/>
  <c r="BI35" i="23"/>
  <c r="BJ40" i="23"/>
  <c r="AF41" i="23"/>
  <c r="AX41" i="23"/>
  <c r="K48" i="23"/>
  <c r="AF48" i="23"/>
  <c r="AF50" i="23" s="1"/>
  <c r="AX48" i="23"/>
  <c r="AX50" i="23" s="1"/>
  <c r="BM48" i="23"/>
  <c r="BH44" i="23"/>
  <c r="BI47" i="23"/>
  <c r="AC47" i="23"/>
  <c r="K49" i="23"/>
  <c r="K50" i="23" s="1"/>
  <c r="AQ50" i="23"/>
  <c r="BI55" i="23"/>
  <c r="N62" i="23"/>
  <c r="BJ67" i="23"/>
  <c r="BN67" i="23" s="1"/>
  <c r="AR76" i="23"/>
  <c r="K97" i="23"/>
  <c r="I111" i="23"/>
  <c r="R111" i="23"/>
  <c r="AA111" i="23"/>
  <c r="AJ111" i="23"/>
  <c r="AS111" i="23"/>
  <c r="BB111" i="23"/>
  <c r="G112" i="23"/>
  <c r="Y112" i="23"/>
  <c r="AH112" i="23"/>
  <c r="AQ112" i="23"/>
  <c r="AZ112" i="23"/>
  <c r="BI20" i="23"/>
  <c r="H20" i="23"/>
  <c r="BJ22" i="23"/>
  <c r="H24" i="23"/>
  <c r="BJ30" i="23"/>
  <c r="T32" i="23"/>
  <c r="H35" i="23"/>
  <c r="BN43" i="23"/>
  <c r="AC105" i="23"/>
  <c r="BI105" i="23"/>
  <c r="AC101" i="23"/>
  <c r="BI101" i="23"/>
  <c r="G104" i="23"/>
  <c r="M104" i="23"/>
  <c r="S104" i="23"/>
  <c r="Y104" i="23"/>
  <c r="AE104" i="23"/>
  <c r="AK104" i="23"/>
  <c r="AQ104" i="23"/>
  <c r="BC104" i="23"/>
  <c r="BI9" i="23"/>
  <c r="AC10" i="23"/>
  <c r="AC11" i="23" s="1"/>
  <c r="AI10" i="23"/>
  <c r="BM10" i="23"/>
  <c r="J11" i="23"/>
  <c r="X11" i="23"/>
  <c r="AE11" i="23"/>
  <c r="AM11" i="23"/>
  <c r="AT11" i="23"/>
  <c r="BH11" i="23"/>
  <c r="Z105" i="23"/>
  <c r="BH105" i="23"/>
  <c r="Z106" i="23"/>
  <c r="AR106" i="23"/>
  <c r="AR111" i="23" s="1"/>
  <c r="BH106" i="23"/>
  <c r="BH14" i="23"/>
  <c r="BJ16" i="23"/>
  <c r="H17" i="23"/>
  <c r="T17" i="23"/>
  <c r="AC17" i="23"/>
  <c r="AO17" i="23"/>
  <c r="AU17" i="23"/>
  <c r="BG17" i="23"/>
  <c r="BJ18" i="23"/>
  <c r="BN18" i="23" s="1"/>
  <c r="BJ19" i="23"/>
  <c r="BN21" i="23"/>
  <c r="AD26" i="23"/>
  <c r="AM26" i="23"/>
  <c r="AV26" i="23"/>
  <c r="BE26" i="23"/>
  <c r="BJ28" i="23"/>
  <c r="BJ34" i="23"/>
  <c r="G50" i="23"/>
  <c r="M50" i="23"/>
  <c r="T49" i="23"/>
  <c r="H58" i="23"/>
  <c r="BN66" i="23"/>
  <c r="BJ77" i="23"/>
  <c r="BJ78" i="23" s="1"/>
  <c r="W78" i="23"/>
  <c r="BJ79" i="23"/>
  <c r="BI80" i="23"/>
  <c r="AD11" i="23"/>
  <c r="Q100" i="23"/>
  <c r="Q24" i="23"/>
  <c r="BJ6" i="23"/>
  <c r="BN6" i="23" s="1"/>
  <c r="BJ7" i="23"/>
  <c r="BN7" i="23" s="1"/>
  <c r="H9" i="23"/>
  <c r="N11" i="23"/>
  <c r="T11" i="23"/>
  <c r="Z11" i="23"/>
  <c r="AF9" i="23"/>
  <c r="AL9" i="23"/>
  <c r="AR9" i="23"/>
  <c r="AX11" i="23"/>
  <c r="BD11" i="23"/>
  <c r="L109" i="23"/>
  <c r="R11" i="23"/>
  <c r="Y11" i="23"/>
  <c r="AG11" i="23"/>
  <c r="AN11" i="23"/>
  <c r="Q23" i="23"/>
  <c r="AR24" i="23"/>
  <c r="AR26" i="23" s="1"/>
  <c r="BM41" i="23"/>
  <c r="BN40" i="23"/>
  <c r="BF50" i="23"/>
  <c r="H102" i="23"/>
  <c r="H55" i="23"/>
  <c r="AC102" i="23"/>
  <c r="AC55" i="23"/>
  <c r="AU102" i="23"/>
  <c r="AU55" i="23"/>
  <c r="BI102" i="23"/>
  <c r="T103" i="23"/>
  <c r="T113" i="23" s="1"/>
  <c r="BJ60" i="23"/>
  <c r="H73" i="23"/>
  <c r="K103" i="23"/>
  <c r="K113" i="23" s="1"/>
  <c r="K76" i="23"/>
  <c r="AX103" i="23"/>
  <c r="AX113" i="23" s="1"/>
  <c r="AX76" i="23"/>
  <c r="BJ75" i="23"/>
  <c r="P11" i="23"/>
  <c r="AZ11" i="23"/>
  <c r="BC109" i="23"/>
  <c r="L11" i="23"/>
  <c r="L114" i="23" s="1"/>
  <c r="S11" i="23"/>
  <c r="AA11" i="23"/>
  <c r="AH11" i="23"/>
  <c r="AV11" i="23"/>
  <c r="BC11" i="23"/>
  <c r="BK11" i="23"/>
  <c r="BJ12" i="23"/>
  <c r="BJ13" i="23"/>
  <c r="W14" i="23"/>
  <c r="AO14" i="23"/>
  <c r="BG14" i="23"/>
  <c r="BG109" i="23" s="1"/>
  <c r="AC24" i="23"/>
  <c r="AC26" i="23" s="1"/>
  <c r="AU24" i="23"/>
  <c r="AU26" i="23" s="1"/>
  <c r="BI24" i="23"/>
  <c r="Q105" i="23"/>
  <c r="Q25" i="23"/>
  <c r="X26" i="23"/>
  <c r="AP26" i="23"/>
  <c r="AY26" i="23"/>
  <c r="T44" i="23"/>
  <c r="AO44" i="23"/>
  <c r="BG44" i="23"/>
  <c r="AN50" i="23"/>
  <c r="AC100" i="23"/>
  <c r="AU100" i="23"/>
  <c r="BI100" i="23"/>
  <c r="BI65" i="23"/>
  <c r="Z107" i="23"/>
  <c r="Z85" i="23"/>
  <c r="AR107" i="23"/>
  <c r="AR85" i="23"/>
  <c r="BH107" i="23"/>
  <c r="BK84" i="23"/>
  <c r="BH85" i="23"/>
  <c r="H10" i="23"/>
  <c r="AF10" i="23"/>
  <c r="AL10" i="23"/>
  <c r="AR10" i="23"/>
  <c r="F11" i="23"/>
  <c r="M11" i="23"/>
  <c r="U11" i="23"/>
  <c r="U114" i="23" s="1"/>
  <c r="AB11" i="23"/>
  <c r="AP11" i="23"/>
  <c r="AW11" i="23"/>
  <c r="BE11" i="23"/>
  <c r="BL11" i="23"/>
  <c r="BM13" i="23"/>
  <c r="BK14" i="23"/>
  <c r="BJ15" i="23"/>
  <c r="BM24" i="23"/>
  <c r="Q17" i="23"/>
  <c r="Z17" i="23"/>
  <c r="AL17" i="23"/>
  <c r="BD17" i="23"/>
  <c r="R26" i="23"/>
  <c r="BI25" i="23"/>
  <c r="Z44" i="23"/>
  <c r="Z49" i="23"/>
  <c r="Z50" i="23" s="1"/>
  <c r="AR44" i="23"/>
  <c r="AR49" i="23"/>
  <c r="AR50" i="23" s="1"/>
  <c r="AO50" i="23"/>
  <c r="BJ63" i="23"/>
  <c r="AO105" i="23"/>
  <c r="AI9" i="23"/>
  <c r="AO9" i="23"/>
  <c r="BM9" i="23"/>
  <c r="U109" i="23"/>
  <c r="BE109" i="23"/>
  <c r="G11" i="23"/>
  <c r="O11" i="23"/>
  <c r="O114" i="23" s="1"/>
  <c r="V11" i="23"/>
  <c r="V114" i="23" s="1"/>
  <c r="AJ11" i="23"/>
  <c r="AQ11" i="23"/>
  <c r="AY11" i="23"/>
  <c r="BF11" i="23"/>
  <c r="BD105" i="23"/>
  <c r="BM12" i="23"/>
  <c r="BM105" i="23" s="1"/>
  <c r="AI24" i="23"/>
  <c r="BA24" i="23"/>
  <c r="BA26" i="23" s="1"/>
  <c r="Z25" i="23"/>
  <c r="Z26" i="23" s="1"/>
  <c r="BH17" i="23"/>
  <c r="BM17" i="23"/>
  <c r="BI23" i="23"/>
  <c r="H23" i="23"/>
  <c r="AA26" i="23"/>
  <c r="AS26" i="23"/>
  <c r="AS114" i="23" s="1"/>
  <c r="BB26" i="23"/>
  <c r="BK26" i="23"/>
  <c r="BJ27" i="23"/>
  <c r="BN27" i="23" s="1"/>
  <c r="Z29" i="23"/>
  <c r="AR29" i="23"/>
  <c r="BH29" i="23"/>
  <c r="BK28" i="23"/>
  <c r="BN30" i="23"/>
  <c r="BM32" i="23"/>
  <c r="BN33" i="23"/>
  <c r="Z35" i="23"/>
  <c r="AR35" i="23"/>
  <c r="BH35" i="23"/>
  <c r="BJ37" i="23"/>
  <c r="BN37" i="23" s="1"/>
  <c r="BJ39" i="23"/>
  <c r="BN39" i="23" s="1"/>
  <c r="BJ45" i="23"/>
  <c r="BN45" i="23" s="1"/>
  <c r="AI50" i="23"/>
  <c r="BL50" i="23"/>
  <c r="T62" i="23"/>
  <c r="BI62" i="23"/>
  <c r="N103" i="23"/>
  <c r="N113" i="23" s="1"/>
  <c r="BJ61" i="23"/>
  <c r="BN61" i="23" s="1"/>
  <c r="Z101" i="23"/>
  <c r="Z82" i="23"/>
  <c r="BH82" i="23"/>
  <c r="BH101" i="23"/>
  <c r="BK81" i="23"/>
  <c r="AU105" i="23"/>
  <c r="H106" i="23"/>
  <c r="AC106" i="23"/>
  <c r="AU106" i="23"/>
  <c r="BI106" i="23"/>
  <c r="N100" i="23"/>
  <c r="H48" i="23"/>
  <c r="H50" i="23" s="1"/>
  <c r="AC48" i="23"/>
  <c r="AC50" i="23" s="1"/>
  <c r="AU48" i="23"/>
  <c r="AU50" i="23" s="1"/>
  <c r="J50" i="23"/>
  <c r="AF100" i="23"/>
  <c r="AX100" i="23"/>
  <c r="K102" i="23"/>
  <c r="AF102" i="23"/>
  <c r="AX102" i="23"/>
  <c r="BJ53" i="23"/>
  <c r="AF55" i="23"/>
  <c r="AX55" i="23"/>
  <c r="BJ57" i="23"/>
  <c r="BJ59" i="23"/>
  <c r="W103" i="23"/>
  <c r="W113" i="23" s="1"/>
  <c r="AC65" i="23"/>
  <c r="BJ72" i="23"/>
  <c r="BJ73" i="23" s="1"/>
  <c r="AU101" i="23"/>
  <c r="AU111" i="23" s="1"/>
  <c r="BN94" i="23"/>
  <c r="BJ95" i="23"/>
  <c r="BM38" i="23"/>
  <c r="K41" i="23"/>
  <c r="BM44" i="23"/>
  <c r="BJ46" i="23"/>
  <c r="BN46" i="23" s="1"/>
  <c r="H47" i="23"/>
  <c r="BM47" i="23"/>
  <c r="H100" i="23"/>
  <c r="AI100" i="23"/>
  <c r="BA100" i="23"/>
  <c r="BM100" i="23"/>
  <c r="N102" i="23"/>
  <c r="AI102" i="23"/>
  <c r="BA102" i="23"/>
  <c r="BM102" i="23"/>
  <c r="Z103" i="23"/>
  <c r="Z113" i="23" s="1"/>
  <c r="BM103" i="23"/>
  <c r="H62" i="23"/>
  <c r="AF65" i="23"/>
  <c r="W71" i="23"/>
  <c r="T76" i="23"/>
  <c r="Q101" i="23"/>
  <c r="Q111" i="23" s="1"/>
  <c r="Q80" i="23"/>
  <c r="K101" i="23"/>
  <c r="K111" i="23" s="1"/>
  <c r="AX101" i="23"/>
  <c r="BJ81" i="23"/>
  <c r="BJ82" i="23" s="1"/>
  <c r="BI89" i="23"/>
  <c r="BJ36" i="23"/>
  <c r="BN36" i="23" s="1"/>
  <c r="BJ42" i="23"/>
  <c r="BN42" i="23" s="1"/>
  <c r="Q49" i="23"/>
  <c r="AL49" i="23"/>
  <c r="T100" i="23"/>
  <c r="AL100" i="23"/>
  <c r="BB110" i="23"/>
  <c r="T102" i="23"/>
  <c r="AL102" i="23"/>
  <c r="BD102" i="23"/>
  <c r="BM78" i="23"/>
  <c r="N101" i="23"/>
  <c r="N111" i="23" s="1"/>
  <c r="BA101" i="23"/>
  <c r="BA111" i="23" s="1"/>
  <c r="BA107" i="23"/>
  <c r="BJ87" i="23"/>
  <c r="BN87" i="23" s="1"/>
  <c r="K89" i="23"/>
  <c r="BN90" i="23"/>
  <c r="BJ91" i="23"/>
  <c r="T106" i="23"/>
  <c r="AL106" i="23"/>
  <c r="AL111" i="23" s="1"/>
  <c r="Q48" i="23"/>
  <c r="AL48" i="23"/>
  <c r="BD48" i="23"/>
  <c r="BD50" i="23" s="1"/>
  <c r="W100" i="23"/>
  <c r="AO100" i="23"/>
  <c r="BG100" i="23"/>
  <c r="BD52" i="23"/>
  <c r="BD55" i="23" s="1"/>
  <c r="W102" i="23"/>
  <c r="AO102" i="23"/>
  <c r="BG102" i="23"/>
  <c r="K55" i="23"/>
  <c r="W55" i="23"/>
  <c r="AI55" i="23"/>
  <c r="AO55" i="23"/>
  <c r="BA55" i="23"/>
  <c r="BG55" i="23"/>
  <c r="BM55" i="23"/>
  <c r="AF103" i="23"/>
  <c r="AF113" i="23" s="1"/>
  <c r="T65" i="23"/>
  <c r="AC71" i="23"/>
  <c r="BH76" i="23"/>
  <c r="T101" i="23"/>
  <c r="BD101" i="23"/>
  <c r="BD111" i="23" s="1"/>
  <c r="K82" i="23"/>
  <c r="BA82" i="23"/>
  <c r="T107" i="23"/>
  <c r="AL107" i="23"/>
  <c r="BD107" i="23"/>
  <c r="H108" i="23"/>
  <c r="H113" i="23" s="1"/>
  <c r="BK108" i="23"/>
  <c r="BK113" i="23" s="1"/>
  <c r="BK93" i="23"/>
  <c r="BM92" i="23"/>
  <c r="BM108" i="23" s="1"/>
  <c r="Z100" i="23"/>
  <c r="AR100" i="23"/>
  <c r="BH100" i="23"/>
  <c r="Z102" i="23"/>
  <c r="AR102" i="23"/>
  <c r="BH102" i="23"/>
  <c r="BB55" i="23"/>
  <c r="BB104" i="23" s="1"/>
  <c r="BH55" i="23"/>
  <c r="BH103" i="23"/>
  <c r="BH113" i="23" s="1"/>
  <c r="BJ64" i="23"/>
  <c r="BN64" i="23" s="1"/>
  <c r="T68" i="23"/>
  <c r="AL68" i="23"/>
  <c r="BJ69" i="23"/>
  <c r="AO76" i="23"/>
  <c r="AU76" i="23"/>
  <c r="BG76" i="23"/>
  <c r="W101" i="23"/>
  <c r="W111" i="23" s="1"/>
  <c r="BG101" i="23"/>
  <c r="BJ83" i="23"/>
  <c r="BN83" i="23" s="1"/>
  <c r="W107" i="23"/>
  <c r="H107" i="23"/>
  <c r="AC107" i="23"/>
  <c r="AU107" i="23"/>
  <c r="BI107" i="23"/>
  <c r="BH93" i="23"/>
  <c r="K95" i="23"/>
  <c r="BN96" i="23"/>
  <c r="BN97" i="23" s="1"/>
  <c r="BK98" i="23"/>
  <c r="F110" i="23"/>
  <c r="L110" i="23"/>
  <c r="X110" i="23"/>
  <c r="AJ110" i="23"/>
  <c r="AP110" i="23"/>
  <c r="AV110" i="23"/>
  <c r="K107" i="23"/>
  <c r="AF107" i="23"/>
  <c r="AX107" i="23"/>
  <c r="BJ84" i="23"/>
  <c r="AL108" i="23"/>
  <c r="AL113" i="23" s="1"/>
  <c r="BD108" i="23"/>
  <c r="BD113" i="23" s="1"/>
  <c r="BJ92" i="23"/>
  <c r="BJ93" i="23" s="1"/>
  <c r="G110" i="23"/>
  <c r="M110" i="23"/>
  <c r="S110" i="23"/>
  <c r="Y110" i="23"/>
  <c r="AK110" i="23"/>
  <c r="AQ110" i="23"/>
  <c r="AW110" i="23"/>
  <c r="BC110" i="23"/>
  <c r="AM112" i="23"/>
  <c r="AS112" i="23"/>
  <c r="N107" i="23"/>
  <c r="AI107" i="23"/>
  <c r="H85" i="23"/>
  <c r="N85" i="23"/>
  <c r="N109" i="23" s="1"/>
  <c r="AC85" i="23"/>
  <c r="AI85" i="23"/>
  <c r="AU85" i="23"/>
  <c r="BA85" i="23"/>
  <c r="N93" i="23"/>
  <c r="T93" i="23"/>
  <c r="T109" i="23" s="1"/>
  <c r="Z93" i="23"/>
  <c r="P112" i="23"/>
  <c r="K99" i="23"/>
  <c r="I110" i="23"/>
  <c r="O110" i="23"/>
  <c r="U110" i="23"/>
  <c r="AA110" i="23"/>
  <c r="AG110" i="23"/>
  <c r="AM110" i="23"/>
  <c r="AY110" i="23"/>
  <c r="BE110" i="23"/>
  <c r="BK110" i="23"/>
  <c r="R110" i="23"/>
  <c r="AR113" i="23"/>
  <c r="AO107" i="23"/>
  <c r="BG107" i="23"/>
  <c r="BI85" i="23"/>
  <c r="BI108" i="23"/>
  <c r="J110" i="23"/>
  <c r="V110" i="23"/>
  <c r="AB110" i="23"/>
  <c r="AH110" i="23"/>
  <c r="AN110" i="23"/>
  <c r="AT110" i="23"/>
  <c r="AZ110" i="23"/>
  <c r="BF110" i="23"/>
  <c r="BL110" i="23"/>
  <c r="AD112" i="23"/>
  <c r="AE110" i="23"/>
  <c r="BJ88" i="23"/>
  <c r="AS110" i="23"/>
  <c r="AT113" i="23"/>
  <c r="AZ113" i="23"/>
  <c r="BF113" i="23"/>
  <c r="BL113" i="23"/>
  <c r="N26" i="23" l="1"/>
  <c r="AX111" i="23"/>
  <c r="BA112" i="23"/>
  <c r="BM26" i="23"/>
  <c r="AG114" i="23"/>
  <c r="AX26" i="23"/>
  <c r="AF26" i="23"/>
  <c r="BH26" i="23"/>
  <c r="AX104" i="23"/>
  <c r="AM114" i="23"/>
  <c r="BE114" i="23"/>
  <c r="F114" i="23"/>
  <c r="Q109" i="23"/>
  <c r="AO109" i="23"/>
  <c r="Z112" i="23"/>
  <c r="M114" i="23"/>
  <c r="S114" i="23"/>
  <c r="BA104" i="23"/>
  <c r="BA109" i="23"/>
  <c r="BG111" i="23"/>
  <c r="BH112" i="23"/>
  <c r="BJ48" i="23"/>
  <c r="BN48" i="23" s="1"/>
  <c r="BN77" i="23"/>
  <c r="BN78" i="23" s="1"/>
  <c r="AB114" i="23"/>
  <c r="W109" i="23"/>
  <c r="AO111" i="23"/>
  <c r="BJ49" i="23"/>
  <c r="W104" i="23"/>
  <c r="BN32" i="23"/>
  <c r="Y114" i="23"/>
  <c r="AX109" i="23"/>
  <c r="AQ114" i="23"/>
  <c r="AW114" i="23"/>
  <c r="BC114" i="23"/>
  <c r="AT114" i="23"/>
  <c r="H111" i="23"/>
  <c r="AH114" i="23"/>
  <c r="P114" i="23"/>
  <c r="BJ68" i="23"/>
  <c r="AE114" i="23"/>
  <c r="AI111" i="23"/>
  <c r="BJ108" i="23"/>
  <c r="K104" i="23"/>
  <c r="Z104" i="23"/>
  <c r="AF109" i="23"/>
  <c r="AK114" i="23"/>
  <c r="AF111" i="23"/>
  <c r="AC113" i="23"/>
  <c r="BI109" i="23"/>
  <c r="AU104" i="23"/>
  <c r="BF114" i="23"/>
  <c r="T50" i="23"/>
  <c r="BJ50" i="23"/>
  <c r="W114" i="23"/>
  <c r="Z109" i="23"/>
  <c r="AR112" i="23"/>
  <c r="Z111" i="23"/>
  <c r="AI26" i="23"/>
  <c r="AJ114" i="23"/>
  <c r="BJ32" i="23"/>
  <c r="BG104" i="23"/>
  <c r="I114" i="23"/>
  <c r="K109" i="23"/>
  <c r="BG114" i="23"/>
  <c r="AC111" i="23"/>
  <c r="AI112" i="23"/>
  <c r="BI113" i="23"/>
  <c r="AU114" i="23"/>
  <c r="BD104" i="23"/>
  <c r="BD100" i="23"/>
  <c r="BD110" i="23" s="1"/>
  <c r="AC104" i="23"/>
  <c r="BH104" i="23"/>
  <c r="T104" i="23"/>
  <c r="AY114" i="23"/>
  <c r="G114" i="23"/>
  <c r="BJ24" i="23"/>
  <c r="AP114" i="23"/>
  <c r="BH109" i="23"/>
  <c r="AV114" i="23"/>
  <c r="AZ114" i="23"/>
  <c r="BH50" i="23"/>
  <c r="K114" i="23"/>
  <c r="BA114" i="23"/>
  <c r="BN9" i="23"/>
  <c r="AO110" i="23"/>
  <c r="AX110" i="23"/>
  <c r="BK107" i="23"/>
  <c r="BK112" i="23" s="1"/>
  <c r="BK85" i="23"/>
  <c r="BM84" i="23"/>
  <c r="BJ35" i="23"/>
  <c r="BN34" i="23"/>
  <c r="BN44" i="23"/>
  <c r="BJ65" i="23"/>
  <c r="BN63" i="23"/>
  <c r="N114" i="23"/>
  <c r="BJ80" i="23"/>
  <c r="BN79" i="23"/>
  <c r="AO112" i="23"/>
  <c r="W110" i="23"/>
  <c r="AF110" i="23"/>
  <c r="BH111" i="23"/>
  <c r="BN38" i="23"/>
  <c r="BN15" i="23"/>
  <c r="Q104" i="23"/>
  <c r="Q26" i="23"/>
  <c r="BI112" i="23"/>
  <c r="AN114" i="23"/>
  <c r="BD114" i="23"/>
  <c r="AF104" i="23"/>
  <c r="AF11" i="23"/>
  <c r="AF114" i="23" s="1"/>
  <c r="Q110" i="23"/>
  <c r="BJ100" i="23"/>
  <c r="BJ44" i="23"/>
  <c r="H26" i="23"/>
  <c r="BB114" i="23"/>
  <c r="BM93" i="23"/>
  <c r="BN92" i="23"/>
  <c r="W112" i="23"/>
  <c r="BN91" i="23"/>
  <c r="T110" i="23"/>
  <c r="N112" i="23"/>
  <c r="BJ102" i="23"/>
  <c r="BN53" i="23"/>
  <c r="BJ55" i="23"/>
  <c r="BN47" i="23"/>
  <c r="BJ38" i="23"/>
  <c r="BN13" i="23"/>
  <c r="BM14" i="23"/>
  <c r="AR109" i="23"/>
  <c r="H109" i="23"/>
  <c r="BI110" i="23"/>
  <c r="H112" i="23"/>
  <c r="BN41" i="23"/>
  <c r="Z114" i="23"/>
  <c r="H104" i="23"/>
  <c r="H11" i="23"/>
  <c r="AD114" i="23"/>
  <c r="BJ29" i="23"/>
  <c r="BN19" i="23"/>
  <c r="BJ20" i="23"/>
  <c r="AU109" i="23"/>
  <c r="BI104" i="23"/>
  <c r="BI11" i="23"/>
  <c r="BN49" i="23"/>
  <c r="BN22" i="23"/>
  <c r="BJ23" i="23"/>
  <c r="BK101" i="23"/>
  <c r="BK82" i="23"/>
  <c r="BK104" i="23" s="1"/>
  <c r="BM81" i="23"/>
  <c r="AL104" i="23"/>
  <c r="AL11" i="23"/>
  <c r="T111" i="23"/>
  <c r="BD112" i="23"/>
  <c r="BJ107" i="23"/>
  <c r="BJ85" i="23"/>
  <c r="BK99" i="23"/>
  <c r="BM98" i="23"/>
  <c r="BM106" i="23" s="1"/>
  <c r="AL112" i="23"/>
  <c r="T112" i="23"/>
  <c r="AL50" i="23"/>
  <c r="BM113" i="23"/>
  <c r="BM110" i="23"/>
  <c r="AX112" i="23"/>
  <c r="AO104" i="23"/>
  <c r="AO11" i="23"/>
  <c r="AO114" i="23" s="1"/>
  <c r="BK106" i="23"/>
  <c r="AL109" i="23"/>
  <c r="AU110" i="23"/>
  <c r="BN75" i="23"/>
  <c r="BJ76" i="23"/>
  <c r="AU112" i="23"/>
  <c r="AX114" i="23"/>
  <c r="BJ101" i="23"/>
  <c r="BJ9" i="23"/>
  <c r="X114" i="23"/>
  <c r="AI109" i="23"/>
  <c r="Z110" i="23"/>
  <c r="BG112" i="23"/>
  <c r="AL110" i="23"/>
  <c r="BN88" i="23"/>
  <c r="BN89" i="23" s="1"/>
  <c r="BJ71" i="23"/>
  <c r="BN69" i="23"/>
  <c r="BH110" i="23"/>
  <c r="BJ89" i="23"/>
  <c r="BN72" i="23"/>
  <c r="Q50" i="23"/>
  <c r="BA110" i="23"/>
  <c r="BJ47" i="23"/>
  <c r="BN95" i="23"/>
  <c r="BN59" i="23"/>
  <c r="BJ62" i="23"/>
  <c r="AF112" i="23"/>
  <c r="BM28" i="23"/>
  <c r="BK29" i="23"/>
  <c r="BN12" i="23"/>
  <c r="AC114" i="23"/>
  <c r="AI104" i="23"/>
  <c r="AI11" i="23"/>
  <c r="BI26" i="23"/>
  <c r="BL114" i="23"/>
  <c r="AC110" i="23"/>
  <c r="BJ106" i="23"/>
  <c r="BJ14" i="23"/>
  <c r="AA114" i="23"/>
  <c r="BJ41" i="23"/>
  <c r="R114" i="23"/>
  <c r="T114" i="23"/>
  <c r="BJ105" i="23"/>
  <c r="BJ10" i="23"/>
  <c r="BN68" i="23"/>
  <c r="BJ25" i="23"/>
  <c r="BN16" i="23"/>
  <c r="BJ17" i="23"/>
  <c r="J114" i="23"/>
  <c r="AC109" i="23"/>
  <c r="H110" i="23"/>
  <c r="N110" i="23"/>
  <c r="AR110" i="23"/>
  <c r="BG110" i="23"/>
  <c r="AI110" i="23"/>
  <c r="BJ58" i="23"/>
  <c r="BN57" i="23"/>
  <c r="K112" i="23"/>
  <c r="BM11" i="23"/>
  <c r="BJ103" i="23"/>
  <c r="BN60" i="23"/>
  <c r="AC112" i="23"/>
  <c r="AR104" i="23"/>
  <c r="AR11" i="23"/>
  <c r="AR114" i="23" s="1"/>
  <c r="BH114" i="23"/>
  <c r="BI111" i="23"/>
  <c r="BN10" i="23"/>
  <c r="BK114" i="23" l="1"/>
  <c r="BJ26" i="23"/>
  <c r="AL114" i="23"/>
  <c r="AI114" i="23"/>
  <c r="BJ113" i="23"/>
  <c r="BK109" i="23"/>
  <c r="Q114" i="23"/>
  <c r="BI114" i="23"/>
  <c r="BN17" i="23"/>
  <c r="BN25" i="23"/>
  <c r="BN105" i="23"/>
  <c r="BN58" i="23"/>
  <c r="BJ109" i="23"/>
  <c r="BN73" i="23"/>
  <c r="BN14" i="23"/>
  <c r="BJ110" i="23"/>
  <c r="BN80" i="23"/>
  <c r="BM107" i="23"/>
  <c r="BM112" i="23" s="1"/>
  <c r="BN84" i="23"/>
  <c r="BM85" i="23"/>
  <c r="BN103" i="23"/>
  <c r="BN28" i="23"/>
  <c r="BM29" i="23"/>
  <c r="BN23" i="23"/>
  <c r="H114" i="23"/>
  <c r="BN102" i="23"/>
  <c r="BN55" i="23"/>
  <c r="BN108" i="23"/>
  <c r="BJ112" i="23"/>
  <c r="BN24" i="23"/>
  <c r="BN100" i="23"/>
  <c r="BN11" i="23"/>
  <c r="BJ104" i="23"/>
  <c r="BJ11" i="23"/>
  <c r="BN81" i="23"/>
  <c r="BM82" i="23"/>
  <c r="BM104" i="23" s="1"/>
  <c r="BM101" i="23"/>
  <c r="BN50" i="23"/>
  <c r="BN20" i="23"/>
  <c r="BN65" i="23"/>
  <c r="BN35" i="23"/>
  <c r="BJ111" i="23"/>
  <c r="BN76" i="23"/>
  <c r="BN93" i="23"/>
  <c r="BN62" i="23"/>
  <c r="BN71" i="23"/>
  <c r="BM99" i="23"/>
  <c r="BN98" i="23"/>
  <c r="BN106" i="23" s="1"/>
  <c r="BK111" i="23"/>
  <c r="BJ114" i="23" l="1"/>
  <c r="BM114" i="23"/>
  <c r="BN107" i="23"/>
  <c r="BN85" i="23"/>
  <c r="BM111" i="23"/>
  <c r="BN29" i="23"/>
  <c r="BN99" i="23"/>
  <c r="BN82" i="23"/>
  <c r="BN101" i="23"/>
  <c r="BN110" i="23"/>
  <c r="BN113" i="23"/>
  <c r="BM109" i="23"/>
  <c r="BN26" i="23"/>
  <c r="BN112" i="23" l="1"/>
  <c r="BN109" i="23"/>
  <c r="BN104" i="23"/>
  <c r="BN114" i="23"/>
  <c r="BN111" i="23"/>
  <c r="N25" i="20" l="1"/>
  <c r="Y25" i="20" l="1"/>
  <c r="X25" i="20"/>
  <c r="W25" i="20"/>
  <c r="V25" i="20"/>
  <c r="U25" i="20"/>
  <c r="T25" i="20"/>
  <c r="S25" i="20"/>
  <c r="R25" i="20"/>
  <c r="Q25" i="20"/>
  <c r="P25" i="20"/>
  <c r="O25" i="20"/>
  <c r="M25" i="20"/>
  <c r="L25" i="20"/>
  <c r="K25" i="20"/>
  <c r="J25" i="20"/>
  <c r="I25" i="20"/>
  <c r="H25" i="20"/>
  <c r="G25" i="20"/>
  <c r="F25" i="20"/>
  <c r="E25" i="20"/>
  <c r="Y32" i="20" l="1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D18" i="20" l="1"/>
  <c r="J18" i="20"/>
  <c r="P18" i="20"/>
  <c r="V18" i="20"/>
  <c r="Y18" i="20"/>
  <c r="Q18" i="20"/>
  <c r="W18" i="20"/>
  <c r="K18" i="20"/>
  <c r="E18" i="20"/>
  <c r="R18" i="20"/>
  <c r="X18" i="20"/>
  <c r="F18" i="20"/>
  <c r="L18" i="20"/>
  <c r="H18" i="20"/>
  <c r="N18" i="20"/>
  <c r="T18" i="20"/>
  <c r="I18" i="20"/>
  <c r="O18" i="20"/>
  <c r="U18" i="20"/>
  <c r="G18" i="20"/>
  <c r="M18" i="20"/>
  <c r="S18" i="20"/>
</calcChain>
</file>

<file path=xl/sharedStrings.xml><?xml version="1.0" encoding="utf-8"?>
<sst xmlns="http://schemas.openxmlformats.org/spreadsheetml/2006/main" count="294" uniqueCount="95">
  <si>
    <t>Organizowanie kolejowych przewozów pasażerskich realizowanych w ramach przewozów wojewódzkich</t>
  </si>
  <si>
    <t>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</t>
  </si>
  <si>
    <t>Pomoc Techniczna FEP 2021-2027 (EFS+)</t>
  </si>
  <si>
    <t xml:space="preserve">Utrzymanie zespołów trakcyjnych </t>
  </si>
  <si>
    <t>Utrzymanie zespołów trakcyjnych RPO 2014 - 2020</t>
  </si>
  <si>
    <t>Utrzymanie zespołów trakcyjnych RPO 2014 - 2020 - etap II</t>
  </si>
  <si>
    <t>Utrzymanie zespołów trakcyjnych PKA</t>
  </si>
  <si>
    <t>Organizowanie kolejowych przewozów pasażerskich realizowanych w ramach Podmiejskiej Kolej Aglomeracyjnej - PKA</t>
  </si>
  <si>
    <t>Tradycja dostępna - internetowe upowszechnienie dziedzictwa kulturowego Lasowiaków</t>
  </si>
  <si>
    <t>Modernizacja części ulicy Tadeusza Kościuszki od skrzyżowania z ulicą Sikorskiego do skrzyżowania z DK94 oraz części ulicy Cetnarskiego od ulicy Słowackiego do ulicy Józefa Piłsudskiego i Józefa Piłsudskiego od ulicy Cetnarskiego do DK94</t>
  </si>
  <si>
    <t>Budowa nowego mostu przez rzekę Sołotwa wraz z rozbiórką istniejącego mostu, oraz budowa i rozbiórka mostu tymczasowego wraz z objazdem tymczasowym w ramach Rozbudowy drogi wojewódzkiej nr 867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</si>
  <si>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</si>
  <si>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</si>
  <si>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</si>
  <si>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</si>
  <si>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</si>
  <si>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</si>
  <si>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</si>
  <si>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</si>
  <si>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</si>
  <si>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</si>
  <si>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</si>
  <si>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</si>
  <si>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</si>
  <si>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</si>
  <si>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</si>
  <si>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</si>
  <si>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WPF 2023</t>
  </si>
  <si>
    <t>budżet UE</t>
  </si>
  <si>
    <t>bieżące</t>
  </si>
  <si>
    <t>majątkowe</t>
  </si>
  <si>
    <t>środki własne</t>
  </si>
  <si>
    <t>budżet państwa</t>
  </si>
  <si>
    <t>inne</t>
  </si>
  <si>
    <t>Bieżące</t>
  </si>
  <si>
    <t xml:space="preserve">razem </t>
  </si>
  <si>
    <t>OGÓŁEM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</si>
  <si>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</si>
  <si>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</si>
  <si>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</si>
  <si>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</si>
  <si>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</si>
  <si>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</si>
  <si>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</si>
  <si>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</si>
  <si>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Załącznik nr 2 do uzasadnienia 
do projektu Uchwały Sejmiku Województwa Podkarpackiego w sprawie zmian w Wieloletniej Prognozie Finansowej Województwa Podkarpackiego na lata 2024 - 2045</t>
  </si>
  <si>
    <t xml:space="preserve">razem nakłady poniesione do końca 2023r. </t>
  </si>
  <si>
    <t>nakłady poniesione do końca 2023r.</t>
  </si>
  <si>
    <t>po zmianach do końca 2023r.</t>
  </si>
  <si>
    <t xml:space="preserve"> budżet UE</t>
  </si>
  <si>
    <t>Tabela Nr 2. Zestawienie zmian wysokości wydatków bieżących przeznaczonych na ewentualne przyszłe przedsięwzięcia wieloletnie</t>
  </si>
  <si>
    <t>Tabela Nr 3. Zestawienie zmian wysokości wydatków przeznaczonych na realizację przyszłych inwestycji jednorocznych</t>
  </si>
  <si>
    <t>Tabela Nr 1. Zestawienie zmian wskaźników spłaty zadłużenia w latach 2024 - 2045</t>
  </si>
  <si>
    <t>WPF 2024</t>
  </si>
  <si>
    <t>środki własne
(refundacja UE)</t>
  </si>
  <si>
    <t>budżet UE (WŚ)</t>
  </si>
  <si>
    <t>budżet państwa (WŚ)</t>
  </si>
  <si>
    <t>Majątkowe</t>
  </si>
  <si>
    <t>WPF 
luty</t>
  </si>
  <si>
    <t>WPF luty</t>
  </si>
  <si>
    <t>razem zmiany w latach 2024-2028</t>
  </si>
  <si>
    <t>nowe 
DT / PZDW</t>
  </si>
  <si>
    <t>Od Beskidu Niskiego po Solinę
(Interreg Polska-Słowacja 2021-2027)</t>
  </si>
  <si>
    <t>Rozbudowa i budowa drogi wojewódzkiej nr 835 na odcinku Szklary - Dynów
(Fundusze Europejskie dla Podkarpacia 2021-2027)</t>
  </si>
  <si>
    <t>środki UE</t>
  </si>
  <si>
    <t>nowe
SI</t>
  </si>
  <si>
    <t>Cyberbezpieczny Samorząd
(Fundusze Europejskie na Rozwój Cyfrowy 2021-2027)</t>
  </si>
  <si>
    <t>Przebudowa/rozbudowa drogi wojewódzkiej nr 865 na odcinku od końca obwodnicy Narola do granicy województwa
(Rządowy Fundusz Polski Ład:
Program Inwestycji Strategicznych)</t>
  </si>
  <si>
    <t>RP</t>
  </si>
  <si>
    <t>OZ / ROPS</t>
  </si>
  <si>
    <t>Women for Science, Technology, Engineering, and Mathematics in Europe (Kobiety dla nauki, technologii, inżynierii i matematyki w Europie) 
(Interreg Europa 2021 - 2027)</t>
  </si>
  <si>
    <t>środki własne (refundacja UE)</t>
  </si>
  <si>
    <t>Socio-economic Integration of Refugees and Migrants (Integracja społeczno-ekonomiczna uchodźców i migrantów)
(Interreg Europa 2021 - 2027)</t>
  </si>
  <si>
    <t>Społeczna równowaga
(Fundusze Europejskie dla Rozwoju Społecznego)</t>
  </si>
  <si>
    <t>MSCKZiU w Przemyślu/ EN</t>
  </si>
  <si>
    <t>Branżowe Centrum Umiejętności (BCU) w dziedzinie pomocy społecznej
(Krajowy Plan Odbudowy)</t>
  </si>
  <si>
    <t xml:space="preserve">GR / WUP  </t>
  </si>
  <si>
    <t>Orientuj się!
(Fundusze Europejskie dla Podkarpacia 2021-2027)</t>
  </si>
  <si>
    <t>RR</t>
  </si>
  <si>
    <t>Podkarpackie - Inteligentny Region
(program Fundusze Europejskie dla Podkarpacia 2021-2027)</t>
  </si>
  <si>
    <t>DT</t>
  </si>
  <si>
    <t>inne niewyk. FK</t>
  </si>
  <si>
    <t>inne w tym FK</t>
  </si>
  <si>
    <t>DT / PZDW</t>
  </si>
  <si>
    <r>
      <t xml:space="preserve">Zimowe utrzymanie dróg
</t>
    </r>
    <r>
      <rPr>
        <b/>
        <sz val="18"/>
        <rFont val="Arial"/>
        <family val="2"/>
        <charset val="238"/>
      </rPr>
      <t>(zmiana lat realizacji 2010-2027)</t>
    </r>
  </si>
  <si>
    <r>
      <t>Monitoring przyrodniczy dla dróg wojewódzkich województwa podkarpackiego</t>
    </r>
    <r>
      <rPr>
        <strike/>
        <sz val="16"/>
        <rFont val="Arial"/>
        <family val="2"/>
        <charset val="238"/>
      </rPr>
      <t/>
    </r>
  </si>
  <si>
    <t>Rozbudowa i przebudowa drogi wojewódzkiej nr 858 na odcinku Sieraków - Harasiuki wraz z rozbiórką i budową mostu na rzece Borowina
(Rządowy Fundusz Polski Ład:
Program Inwestycji Strategicznych)</t>
  </si>
  <si>
    <t>Budowa drogi wojewódzkiej obsługującej Tarnobrzeską Specjalną Strefę Ekonomiczną EURO-PARK Wisłosan oraz Strategiczny Park Inwestycyjny w Stalowej Woli
(Rządowy Fundusz Polski Ład: Program Inwestycji Strategicznych)</t>
  </si>
  <si>
    <t>Budowa i przebudowa dróg publicznych na terenie miejscowości Pniów, Wrzawy, Skowierzyn, Zaleszany, Kępie Zaleszańskie, Zbydniów, Kotowa Wola, Obojna, Stalowa Wola, Grębów wraz z budową, rozbiórką i przebudową niezbędnej infrastruktury technicznej, budowli i urządzeń budowlanych
(Rządowy Fundusz Rozwoju Dróg)</t>
  </si>
  <si>
    <r>
      <t xml:space="preserve">Rozbudowa drogi wojewódzkiej nr 877 Naklik-Leżajsk-Łańcut-Dylągówka-Szklary na odcinku ulic Przytorze, Hutnicza i Browarna, wraz z budową i przebudową niezbędnej infrastruktury technicznej, budowli i urządzeń budowlanych w m. Leżajsk
</t>
    </r>
    <r>
      <rPr>
        <b/>
        <sz val="18"/>
        <rFont val="Arial"/>
        <family val="2"/>
        <charset val="238"/>
      </rPr>
      <t>(zmiana lat realizacji 2023-2026)</t>
    </r>
  </si>
  <si>
    <t>DO /  Muzeum Kultury Ludowej w Kolbuszowej</t>
  </si>
  <si>
    <t xml:space="preserve">TABELARYCZNE ZESTAWIENIE WNIOSKÓW O DOKONANIE ZMIAN LIMITÓW WYDATKÓW W WPF NA LATA 2024 - 2045 </t>
  </si>
  <si>
    <t>Załącznik nr 1 do uzasadnienia 
do projektu Uchwały Sejmiku Województwa Podkarpackiego w sprawie zmian w Wieloletniej Prognozie Finansowej Województwa Podkarpackiego na lata 2024 - 2045</t>
  </si>
  <si>
    <t>WPF 
marzec</t>
  </si>
  <si>
    <t>WPF marzec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</si>
</sst>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22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8"/>
      <name val="Arial"/>
      <family val="2"/>
      <charset val="238"/>
    </font>
    <font>
      <sz val="15"/>
      <color theme="1"/>
      <name val="Czcionka tekstu podstawowego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strike/>
      <sz val="1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8"/>
      <color theme="1"/>
      <name val="Calibri"/>
      <family val="2"/>
      <charset val="238"/>
      <scheme val="minor"/>
    </font>
    <font>
      <sz val="16"/>
      <name val="Czcionka tekstu podstawowego"/>
      <family val="2"/>
      <charset val="238"/>
    </font>
    <font>
      <sz val="18"/>
      <name val="Calibri"/>
      <family val="2"/>
      <charset val="238"/>
      <scheme val="minor"/>
    </font>
    <font>
      <sz val="18"/>
      <color theme="1"/>
      <name val="Czcionka tekstu podstawowego"/>
      <family val="2"/>
      <charset val="238"/>
    </font>
    <font>
      <b/>
      <sz val="16"/>
      <name val="Czcionka tekstu podstawowego"/>
      <family val="2"/>
      <charset val="238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6"/>
      <name val="Arial"/>
      <family val="2"/>
      <charset val="238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</borders>
  <cellStyleXfs count="56">
    <xf numFmtId="0" fontId="0" fillId="0" borderId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478">
    <xf numFmtId="0" fontId="0" fillId="0" borderId="0" xfId="0"/>
    <xf numFmtId="0" fontId="30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37" fillId="0" borderId="0" xfId="2" applyFont="1" applyAlignment="1">
      <alignment vertical="center" wrapText="1"/>
    </xf>
    <xf numFmtId="0" fontId="25" fillId="0" borderId="5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37" fillId="0" borderId="5" xfId="39" applyFont="1" applyBorder="1" applyAlignment="1">
      <alignment horizontal="center" vertical="center" wrapText="1"/>
    </xf>
    <xf numFmtId="0" fontId="37" fillId="0" borderId="5" xfId="40" applyFont="1" applyBorder="1" applyAlignment="1">
      <alignment vertical="center" wrapText="1"/>
    </xf>
    <xf numFmtId="10" fontId="36" fillId="0" borderId="5" xfId="38" applyNumberFormat="1" applyFont="1" applyFill="1" applyBorder="1" applyAlignment="1">
      <alignment horizontal="right" vertical="center"/>
    </xf>
    <xf numFmtId="10" fontId="36" fillId="2" borderId="5" xfId="38" applyNumberFormat="1" applyFont="1" applyFill="1" applyBorder="1" applyAlignment="1">
      <alignment horizontal="right" vertical="center"/>
    </xf>
    <xf numFmtId="10" fontId="36" fillId="0" borderId="5" xfId="38" applyNumberFormat="1" applyFont="1" applyBorder="1" applyAlignment="1">
      <alignment vertical="center"/>
    </xf>
    <xf numFmtId="10" fontId="36" fillId="0" borderId="5" xfId="38" applyNumberFormat="1" applyFont="1" applyBorder="1" applyAlignment="1">
      <alignment horizontal="right" vertical="center"/>
    </xf>
    <xf numFmtId="3" fontId="37" fillId="0" borderId="5" xfId="40" applyNumberFormat="1" applyFont="1" applyBorder="1" applyAlignment="1">
      <alignment vertical="center" wrapText="1"/>
    </xf>
    <xf numFmtId="10" fontId="36" fillId="0" borderId="5" xfId="39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center"/>
    </xf>
    <xf numFmtId="0" fontId="22" fillId="0" borderId="9" xfId="0" applyFont="1" applyBorder="1"/>
    <xf numFmtId="0" fontId="22" fillId="0" borderId="7" xfId="0" applyFont="1" applyBorder="1"/>
    <xf numFmtId="10" fontId="36" fillId="0" borderId="5" xfId="38" applyNumberFormat="1" applyFont="1" applyBorder="1"/>
    <xf numFmtId="0" fontId="22" fillId="0" borderId="5" xfId="0" applyFont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10" fontId="36" fillId="0" borderId="5" xfId="0" applyNumberFormat="1" applyFont="1" applyBorder="1"/>
    <xf numFmtId="0" fontId="36" fillId="0" borderId="6" xfId="0" applyFont="1" applyBorder="1" applyAlignment="1">
      <alignment horizontal="center"/>
    </xf>
    <xf numFmtId="0" fontId="36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36" fillId="0" borderId="9" xfId="0" applyFont="1" applyBorder="1"/>
    <xf numFmtId="0" fontId="36" fillId="0" borderId="7" xfId="0" applyFont="1" applyBorder="1"/>
    <xf numFmtId="10" fontId="36" fillId="0" borderId="0" xfId="38" applyNumberFormat="1" applyFont="1" applyBorder="1" applyAlignment="1">
      <alignment horizontal="right" vertical="center"/>
    </xf>
    <xf numFmtId="0" fontId="36" fillId="0" borderId="5" xfId="0" applyFont="1" applyBorder="1" applyAlignment="1">
      <alignment horizontal="center"/>
    </xf>
    <xf numFmtId="10" fontId="36" fillId="0" borderId="0" xfId="38" applyNumberFormat="1" applyFont="1" applyFill="1" applyBorder="1" applyAlignment="1">
      <alignment horizontal="right" vertical="center"/>
    </xf>
    <xf numFmtId="10" fontId="39" fillId="2" borderId="5" xfId="0" applyNumberFormat="1" applyFont="1" applyFill="1" applyBorder="1"/>
    <xf numFmtId="10" fontId="39" fillId="2" borderId="5" xfId="0" applyNumberFormat="1" applyFont="1" applyFill="1" applyBorder="1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37" fillId="0" borderId="5" xfId="0" applyNumberFormat="1" applyFont="1" applyBorder="1" applyAlignment="1">
      <alignment vertical="center"/>
    </xf>
    <xf numFmtId="3" fontId="39" fillId="0" borderId="5" xfId="0" applyNumberFormat="1" applyFont="1" applyBorder="1" applyAlignment="1">
      <alignment vertical="center"/>
    </xf>
    <xf numFmtId="0" fontId="22" fillId="2" borderId="46" xfId="2" applyFill="1" applyBorder="1"/>
    <xf numFmtId="0" fontId="27" fillId="2" borderId="46" xfId="2" applyFont="1" applyFill="1" applyBorder="1"/>
    <xf numFmtId="0" fontId="22" fillId="0" borderId="46" xfId="2" applyBorder="1"/>
    <xf numFmtId="0" fontId="31" fillId="0" borderId="57" xfId="2" applyFont="1" applyBorder="1" applyAlignment="1">
      <alignment horizontal="center" vertical="center" wrapText="1"/>
    </xf>
    <xf numFmtId="0" fontId="31" fillId="0" borderId="11" xfId="2" applyFont="1" applyBorder="1" applyAlignment="1">
      <alignment horizontal="center" vertical="center" wrapText="1"/>
    </xf>
    <xf numFmtId="0" fontId="31" fillId="0" borderId="26" xfId="2" applyFont="1" applyBorder="1" applyAlignment="1">
      <alignment horizontal="center" vertical="center" wrapText="1"/>
    </xf>
    <xf numFmtId="0" fontId="32" fillId="0" borderId="26" xfId="2" applyFont="1" applyBorder="1" applyAlignment="1">
      <alignment horizontal="center" vertical="center" wrapText="1"/>
    </xf>
    <xf numFmtId="0" fontId="32" fillId="0" borderId="11" xfId="2" applyFont="1" applyBorder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29" fillId="0" borderId="68" xfId="2" applyFont="1" applyBorder="1" applyAlignment="1">
      <alignment horizontal="left" vertical="center"/>
    </xf>
    <xf numFmtId="3" fontId="29" fillId="0" borderId="26" xfId="2" applyNumberFormat="1" applyFont="1" applyBorder="1" applyAlignment="1">
      <alignment horizontal="right" vertical="center" wrapText="1"/>
    </xf>
    <xf numFmtId="3" fontId="29" fillId="0" borderId="22" xfId="2" applyNumberFormat="1" applyFont="1" applyBorder="1" applyAlignment="1">
      <alignment horizontal="right" vertical="center" wrapText="1"/>
    </xf>
    <xf numFmtId="3" fontId="29" fillId="0" borderId="19" xfId="2" applyNumberFormat="1" applyFont="1" applyBorder="1" applyAlignment="1">
      <alignment horizontal="right" vertical="center" wrapText="1"/>
    </xf>
    <xf numFmtId="3" fontId="29" fillId="4" borderId="63" xfId="2" applyNumberFormat="1" applyFont="1" applyFill="1" applyBorder="1" applyAlignment="1">
      <alignment horizontal="right" vertical="center"/>
    </xf>
    <xf numFmtId="3" fontId="29" fillId="4" borderId="65" xfId="2" applyNumberFormat="1" applyFont="1" applyFill="1" applyBorder="1" applyAlignment="1">
      <alignment horizontal="right" vertical="center"/>
    </xf>
    <xf numFmtId="3" fontId="29" fillId="4" borderId="64" xfId="2" applyNumberFormat="1" applyFont="1" applyFill="1" applyBorder="1" applyAlignment="1">
      <alignment horizontal="right" vertical="center"/>
    </xf>
    <xf numFmtId="3" fontId="29" fillId="4" borderId="74" xfId="2" applyNumberFormat="1" applyFont="1" applyFill="1" applyBorder="1" applyAlignment="1">
      <alignment horizontal="right" vertical="center"/>
    </xf>
    <xf numFmtId="3" fontId="29" fillId="4" borderId="72" xfId="2" applyNumberFormat="1" applyFont="1" applyFill="1" applyBorder="1" applyAlignment="1">
      <alignment horizontal="right" vertical="center"/>
    </xf>
    <xf numFmtId="3" fontId="29" fillId="4" borderId="82" xfId="2" applyNumberFormat="1" applyFont="1" applyFill="1" applyBorder="1" applyAlignment="1">
      <alignment horizontal="right" vertical="center"/>
    </xf>
    <xf numFmtId="3" fontId="29" fillId="4" borderId="73" xfId="2" applyNumberFormat="1" applyFont="1" applyFill="1" applyBorder="1" applyAlignment="1">
      <alignment horizontal="right" vertical="center"/>
    </xf>
    <xf numFmtId="3" fontId="29" fillId="0" borderId="59" xfId="2" applyNumberFormat="1" applyFont="1" applyBorder="1" applyAlignment="1">
      <alignment horizontal="right" vertical="center"/>
    </xf>
    <xf numFmtId="3" fontId="29" fillId="2" borderId="61" xfId="2" applyNumberFormat="1" applyFont="1" applyFill="1" applyBorder="1" applyAlignment="1">
      <alignment horizontal="right" vertical="center"/>
    </xf>
    <xf numFmtId="3" fontId="33" fillId="0" borderId="60" xfId="2" applyNumberFormat="1" applyFont="1" applyBorder="1" applyAlignment="1">
      <alignment horizontal="right" vertical="center" wrapText="1"/>
    </xf>
    <xf numFmtId="3" fontId="29" fillId="0" borderId="61" xfId="2" applyNumberFormat="1" applyFont="1" applyBorder="1" applyAlignment="1">
      <alignment horizontal="right" vertical="center"/>
    </xf>
    <xf numFmtId="3" fontId="33" fillId="0" borderId="71" xfId="2" applyNumberFormat="1" applyFont="1" applyBorder="1" applyAlignment="1">
      <alignment horizontal="right" vertical="center" wrapText="1"/>
    </xf>
    <xf numFmtId="3" fontId="29" fillId="0" borderId="69" xfId="2" applyNumberFormat="1" applyFont="1" applyBorder="1" applyAlignment="1">
      <alignment horizontal="right" vertical="center"/>
    </xf>
    <xf numFmtId="3" fontId="29" fillId="0" borderId="27" xfId="2" applyNumberFormat="1" applyFont="1" applyBorder="1" applyAlignment="1">
      <alignment horizontal="right" vertical="center"/>
    </xf>
    <xf numFmtId="3" fontId="33" fillId="0" borderId="18" xfId="2" applyNumberFormat="1" applyFont="1" applyBorder="1" applyAlignment="1">
      <alignment horizontal="right" vertical="center" wrapText="1"/>
    </xf>
    <xf numFmtId="3" fontId="33" fillId="0" borderId="59" xfId="2" applyNumberFormat="1" applyFont="1" applyBorder="1" applyAlignment="1">
      <alignment horizontal="right" vertical="center" wrapText="1"/>
    </xf>
    <xf numFmtId="3" fontId="33" fillId="0" borderId="61" xfId="2" applyNumberFormat="1" applyFont="1" applyBorder="1" applyAlignment="1">
      <alignment horizontal="right" vertical="center" wrapText="1"/>
    </xf>
    <xf numFmtId="3" fontId="33" fillId="0" borderId="24" xfId="2" applyNumberFormat="1" applyFont="1" applyBorder="1" applyAlignment="1">
      <alignment horizontal="right" vertical="center" wrapText="1"/>
    </xf>
    <xf numFmtId="3" fontId="33" fillId="0" borderId="5" xfId="2" applyNumberFormat="1" applyFont="1" applyBorder="1" applyAlignment="1">
      <alignment horizontal="right" vertical="center" wrapText="1"/>
    </xf>
    <xf numFmtId="3" fontId="33" fillId="0" borderId="22" xfId="2" applyNumberFormat="1" applyFont="1" applyBorder="1" applyAlignment="1">
      <alignment horizontal="right" vertical="center" wrapText="1"/>
    </xf>
    <xf numFmtId="3" fontId="33" fillId="0" borderId="66" xfId="2" applyNumberFormat="1" applyFont="1" applyBorder="1" applyAlignment="1">
      <alignment horizontal="right" vertical="center" wrapText="1"/>
    </xf>
    <xf numFmtId="3" fontId="33" fillId="2" borderId="8" xfId="2" applyNumberFormat="1" applyFont="1" applyFill="1" applyBorder="1" applyAlignment="1">
      <alignment horizontal="right" vertical="center" wrapText="1"/>
    </xf>
    <xf numFmtId="3" fontId="33" fillId="0" borderId="19" xfId="2" applyNumberFormat="1" applyFont="1" applyBorder="1" applyAlignment="1">
      <alignment horizontal="right" vertical="center" wrapText="1"/>
    </xf>
    <xf numFmtId="3" fontId="33" fillId="3" borderId="8" xfId="2" applyNumberFormat="1" applyFont="1" applyFill="1" applyBorder="1" applyAlignment="1">
      <alignment horizontal="right" vertical="center" wrapText="1"/>
    </xf>
    <xf numFmtId="3" fontId="33" fillId="0" borderId="6" xfId="2" applyNumberFormat="1" applyFont="1" applyBorder="1" applyAlignment="1">
      <alignment horizontal="right" vertical="center" wrapText="1"/>
    </xf>
    <xf numFmtId="3" fontId="33" fillId="0" borderId="7" xfId="2" applyNumberFormat="1" applyFont="1" applyBorder="1" applyAlignment="1">
      <alignment horizontal="right" vertical="center" wrapText="1"/>
    </xf>
    <xf numFmtId="3" fontId="33" fillId="2" borderId="5" xfId="2" applyNumberFormat="1" applyFont="1" applyFill="1" applyBorder="1" applyAlignment="1">
      <alignment horizontal="right" vertical="center" wrapText="1"/>
    </xf>
    <xf numFmtId="3" fontId="33" fillId="5" borderId="24" xfId="2" applyNumberFormat="1" applyFont="1" applyFill="1" applyBorder="1" applyAlignment="1">
      <alignment horizontal="right" vertical="center" wrapText="1"/>
    </xf>
    <xf numFmtId="3" fontId="33" fillId="5" borderId="5" xfId="2" applyNumberFormat="1" applyFont="1" applyFill="1" applyBorder="1" applyAlignment="1">
      <alignment horizontal="right" vertical="center" wrapText="1"/>
    </xf>
    <xf numFmtId="3" fontId="33" fillId="5" borderId="22" xfId="2" applyNumberFormat="1" applyFont="1" applyFill="1" applyBorder="1" applyAlignment="1">
      <alignment horizontal="right" vertical="center" wrapText="1"/>
    </xf>
    <xf numFmtId="3" fontId="33" fillId="5" borderId="68" xfId="2" applyNumberFormat="1" applyFont="1" applyFill="1" applyBorder="1" applyAlignment="1">
      <alignment horizontal="right" vertical="center" wrapText="1"/>
    </xf>
    <xf numFmtId="3" fontId="33" fillId="5" borderId="12" xfId="2" applyNumberFormat="1" applyFont="1" applyFill="1" applyBorder="1" applyAlignment="1">
      <alignment horizontal="right" vertical="center" wrapText="1"/>
    </xf>
    <xf numFmtId="3" fontId="33" fillId="5" borderId="67" xfId="2" applyNumberFormat="1" applyFont="1" applyFill="1" applyBorder="1" applyAlignment="1">
      <alignment horizontal="right" vertical="center" wrapText="1"/>
    </xf>
    <xf numFmtId="3" fontId="33" fillId="5" borderId="6" xfId="2" applyNumberFormat="1" applyFont="1" applyFill="1" applyBorder="1" applyAlignment="1">
      <alignment horizontal="right" vertical="center" wrapText="1"/>
    </xf>
    <xf numFmtId="3" fontId="33" fillId="5" borderId="7" xfId="2" applyNumberFormat="1" applyFont="1" applyFill="1" applyBorder="1" applyAlignment="1">
      <alignment horizontal="right" vertical="center" wrapText="1"/>
    </xf>
    <xf numFmtId="3" fontId="29" fillId="5" borderId="24" xfId="2" applyNumberFormat="1" applyFont="1" applyFill="1" applyBorder="1" applyAlignment="1">
      <alignment horizontal="right" vertical="center"/>
    </xf>
    <xf numFmtId="3" fontId="29" fillId="5" borderId="5" xfId="2" applyNumberFormat="1" applyFont="1" applyFill="1" applyBorder="1" applyAlignment="1">
      <alignment horizontal="right" vertical="center"/>
    </xf>
    <xf numFmtId="3" fontId="29" fillId="5" borderId="22" xfId="2" applyNumberFormat="1" applyFont="1" applyFill="1" applyBorder="1" applyAlignment="1">
      <alignment horizontal="right" vertical="center"/>
    </xf>
    <xf numFmtId="3" fontId="29" fillId="3" borderId="12" xfId="2" applyNumberFormat="1" applyFont="1" applyFill="1" applyBorder="1" applyAlignment="1">
      <alignment horizontal="right" vertical="center"/>
    </xf>
    <xf numFmtId="3" fontId="33" fillId="2" borderId="22" xfId="2" applyNumberFormat="1" applyFont="1" applyFill="1" applyBorder="1" applyAlignment="1">
      <alignment horizontal="right" vertical="center" wrapText="1"/>
    </xf>
    <xf numFmtId="3" fontId="33" fillId="2" borderId="66" xfId="2" applyNumberFormat="1" applyFont="1" applyFill="1" applyBorder="1" applyAlignment="1">
      <alignment horizontal="right" vertical="center" wrapText="1"/>
    </xf>
    <xf numFmtId="3" fontId="33" fillId="2" borderId="19" xfId="2" applyNumberFormat="1" applyFont="1" applyFill="1" applyBorder="1" applyAlignment="1">
      <alignment horizontal="right" vertical="center" wrapText="1"/>
    </xf>
    <xf numFmtId="3" fontId="33" fillId="2" borderId="24" xfId="2" applyNumberFormat="1" applyFont="1" applyFill="1" applyBorder="1" applyAlignment="1">
      <alignment horizontal="right" vertical="center" wrapText="1"/>
    </xf>
    <xf numFmtId="3" fontId="33" fillId="2" borderId="6" xfId="2" applyNumberFormat="1" applyFont="1" applyFill="1" applyBorder="1" applyAlignment="1">
      <alignment horizontal="right" vertical="center" wrapText="1"/>
    </xf>
    <xf numFmtId="3" fontId="29" fillId="2" borderId="12" xfId="2" applyNumberFormat="1" applyFont="1" applyFill="1" applyBorder="1" applyAlignment="1">
      <alignment horizontal="right" vertical="center"/>
    </xf>
    <xf numFmtId="3" fontId="33" fillId="2" borderId="7" xfId="2" applyNumberFormat="1" applyFont="1" applyFill="1" applyBorder="1" applyAlignment="1">
      <alignment horizontal="right" vertical="center" wrapText="1"/>
    </xf>
    <xf numFmtId="3" fontId="33" fillId="3" borderId="5" xfId="2" applyNumberFormat="1" applyFont="1" applyFill="1" applyBorder="1" applyAlignment="1">
      <alignment horizontal="right" vertical="center" wrapText="1"/>
    </xf>
    <xf numFmtId="3" fontId="29" fillId="0" borderId="5" xfId="2" applyNumberFormat="1" applyFont="1" applyBorder="1" applyAlignment="1">
      <alignment horizontal="right" vertical="center"/>
    </xf>
    <xf numFmtId="3" fontId="33" fillId="2" borderId="68" xfId="2" applyNumberFormat="1" applyFont="1" applyFill="1" applyBorder="1" applyAlignment="1">
      <alignment horizontal="right" vertical="center" wrapText="1"/>
    </xf>
    <xf numFmtId="3" fontId="33" fillId="2" borderId="12" xfId="2" applyNumberFormat="1" applyFont="1" applyFill="1" applyBorder="1" applyAlignment="1">
      <alignment horizontal="right" vertical="center" wrapText="1"/>
    </xf>
    <xf numFmtId="3" fontId="33" fillId="2" borderId="67" xfId="2" applyNumberFormat="1" applyFont="1" applyFill="1" applyBorder="1" applyAlignment="1">
      <alignment horizontal="right" vertical="center" wrapText="1"/>
    </xf>
    <xf numFmtId="3" fontId="33" fillId="5" borderId="57" xfId="2" applyNumberFormat="1" applyFont="1" applyFill="1" applyBorder="1" applyAlignment="1">
      <alignment horizontal="right" vertical="center" wrapText="1"/>
    </xf>
    <xf numFmtId="3" fontId="33" fillId="5" borderId="11" xfId="2" applyNumberFormat="1" applyFont="1" applyFill="1" applyBorder="1" applyAlignment="1">
      <alignment horizontal="right" vertical="center" wrapText="1"/>
    </xf>
    <xf numFmtId="3" fontId="33" fillId="5" borderId="26" xfId="2" applyNumberFormat="1" applyFont="1" applyFill="1" applyBorder="1" applyAlignment="1">
      <alignment horizontal="right" vertical="center" wrapText="1"/>
    </xf>
    <xf numFmtId="3" fontId="33" fillId="5" borderId="29" xfId="2" applyNumberFormat="1" applyFont="1" applyFill="1" applyBorder="1" applyAlignment="1">
      <alignment horizontal="right" vertical="center" wrapText="1"/>
    </xf>
    <xf numFmtId="3" fontId="33" fillId="5" borderId="10" xfId="2" applyNumberFormat="1" applyFont="1" applyFill="1" applyBorder="1" applyAlignment="1">
      <alignment horizontal="right" vertical="center" wrapText="1"/>
    </xf>
    <xf numFmtId="3" fontId="33" fillId="0" borderId="43" xfId="2" applyNumberFormat="1" applyFont="1" applyBorder="1" applyAlignment="1">
      <alignment horizontal="right" vertical="center" wrapText="1"/>
    </xf>
    <xf numFmtId="3" fontId="29" fillId="0" borderId="66" xfId="2" applyNumberFormat="1" applyFont="1" applyBorder="1" applyAlignment="1">
      <alignment horizontal="right" vertical="center"/>
    </xf>
    <xf numFmtId="3" fontId="29" fillId="0" borderId="8" xfId="2" applyNumberFormat="1" applyFont="1" applyBorder="1" applyAlignment="1">
      <alignment horizontal="right" vertical="center"/>
    </xf>
    <xf numFmtId="3" fontId="29" fillId="2" borderId="8" xfId="2" applyNumberFormat="1" applyFont="1" applyFill="1" applyBorder="1" applyAlignment="1">
      <alignment horizontal="right" vertical="center"/>
    </xf>
    <xf numFmtId="3" fontId="29" fillId="0" borderId="31" xfId="2" applyNumberFormat="1" applyFont="1" applyBorder="1" applyAlignment="1">
      <alignment horizontal="right" vertical="center"/>
    </xf>
    <xf numFmtId="3" fontId="29" fillId="4" borderId="25" xfId="2" applyNumberFormat="1" applyFont="1" applyFill="1" applyBorder="1" applyAlignment="1">
      <alignment horizontal="right" vertical="center"/>
    </xf>
    <xf numFmtId="3" fontId="29" fillId="4" borderId="21" xfId="2" applyNumberFormat="1" applyFont="1" applyFill="1" applyBorder="1" applyAlignment="1">
      <alignment horizontal="right" vertical="center"/>
    </xf>
    <xf numFmtId="3" fontId="29" fillId="4" borderId="23" xfId="2" applyNumberFormat="1" applyFont="1" applyFill="1" applyBorder="1" applyAlignment="1">
      <alignment horizontal="right" vertical="center"/>
    </xf>
    <xf numFmtId="0" fontId="29" fillId="0" borderId="32" xfId="2" applyFont="1" applyBorder="1" applyAlignment="1">
      <alignment vertical="center"/>
    </xf>
    <xf numFmtId="3" fontId="29" fillId="3" borderId="8" xfId="2" applyNumberFormat="1" applyFont="1" applyFill="1" applyBorder="1" applyAlignment="1">
      <alignment horizontal="right" vertical="center"/>
    </xf>
    <xf numFmtId="3" fontId="29" fillId="0" borderId="32" xfId="2" applyNumberFormat="1" applyFont="1" applyBorder="1" applyAlignment="1">
      <alignment horizontal="right" vertical="center" wrapText="1"/>
    </xf>
    <xf numFmtId="3" fontId="29" fillId="3" borderId="61" xfId="2" applyNumberFormat="1" applyFont="1" applyFill="1" applyBorder="1" applyAlignment="1">
      <alignment horizontal="right" vertical="center"/>
    </xf>
    <xf numFmtId="3" fontId="29" fillId="0" borderId="60" xfId="2" applyNumberFormat="1" applyFont="1" applyBorder="1" applyAlignment="1">
      <alignment horizontal="right" vertical="center" wrapText="1"/>
    </xf>
    <xf numFmtId="3" fontId="29" fillId="0" borderId="71" xfId="2" applyNumberFormat="1" applyFont="1" applyBorder="1" applyAlignment="1">
      <alignment horizontal="right" vertical="center" wrapText="1"/>
    </xf>
    <xf numFmtId="3" fontId="29" fillId="0" borderId="59" xfId="2" applyNumberFormat="1" applyFont="1" applyBorder="1" applyAlignment="1">
      <alignment horizontal="right" vertical="center" wrapText="1"/>
    </xf>
    <xf numFmtId="3" fontId="29" fillId="3" borderId="61" xfId="2" applyNumberFormat="1" applyFont="1" applyFill="1" applyBorder="1" applyAlignment="1">
      <alignment horizontal="right" vertical="center" wrapText="1"/>
    </xf>
    <xf numFmtId="3" fontId="29" fillId="4" borderId="57" xfId="2" applyNumberFormat="1" applyFont="1" applyFill="1" applyBorder="1" applyAlignment="1">
      <alignment horizontal="right" vertical="center"/>
    </xf>
    <xf numFmtId="3" fontId="29" fillId="4" borderId="11" xfId="2" applyNumberFormat="1" applyFont="1" applyFill="1" applyBorder="1" applyAlignment="1">
      <alignment horizontal="right" vertical="center"/>
    </xf>
    <xf numFmtId="3" fontId="29" fillId="4" borderId="26" xfId="2" applyNumberFormat="1" applyFont="1" applyFill="1" applyBorder="1" applyAlignment="1">
      <alignment horizontal="right" vertical="center"/>
    </xf>
    <xf numFmtId="3" fontId="29" fillId="4" borderId="76" xfId="2" applyNumberFormat="1" applyFont="1" applyFill="1" applyBorder="1" applyAlignment="1">
      <alignment horizontal="right" vertical="center"/>
    </xf>
    <xf numFmtId="3" fontId="33" fillId="2" borderId="61" xfId="2" applyNumberFormat="1" applyFont="1" applyFill="1" applyBorder="1" applyAlignment="1">
      <alignment horizontal="right" vertical="center" wrapText="1"/>
    </xf>
    <xf numFmtId="3" fontId="33" fillId="2" borderId="50" xfId="2" applyNumberFormat="1" applyFont="1" applyFill="1" applyBorder="1" applyAlignment="1">
      <alignment horizontal="right" vertical="center" wrapText="1"/>
    </xf>
    <xf numFmtId="3" fontId="33" fillId="3" borderId="61" xfId="2" applyNumberFormat="1" applyFont="1" applyFill="1" applyBorder="1" applyAlignment="1">
      <alignment horizontal="right" vertical="center" wrapText="1"/>
    </xf>
    <xf numFmtId="3" fontId="29" fillId="3" borderId="16" xfId="2" applyNumberFormat="1" applyFont="1" applyFill="1" applyBorder="1" applyAlignment="1">
      <alignment horizontal="right" vertical="center"/>
    </xf>
    <xf numFmtId="3" fontId="33" fillId="0" borderId="27" xfId="2" applyNumberFormat="1" applyFont="1" applyBorder="1" applyAlignment="1">
      <alignment horizontal="right" vertical="center" wrapText="1"/>
    </xf>
    <xf numFmtId="3" fontId="33" fillId="3" borderId="16" xfId="2" applyNumberFormat="1" applyFont="1" applyFill="1" applyBorder="1" applyAlignment="1">
      <alignment horizontal="right" vertical="center" wrapText="1"/>
    </xf>
    <xf numFmtId="3" fontId="29" fillId="0" borderId="24" xfId="2" applyNumberFormat="1" applyFont="1" applyBorder="1" applyAlignment="1">
      <alignment horizontal="right" vertical="center"/>
    </xf>
    <xf numFmtId="3" fontId="29" fillId="2" borderId="5" xfId="2" applyNumberFormat="1" applyFont="1" applyFill="1" applyBorder="1" applyAlignment="1">
      <alignment horizontal="right" vertical="center"/>
    </xf>
    <xf numFmtId="0" fontId="33" fillId="0" borderId="59" xfId="2" applyFont="1" applyBorder="1" applyAlignment="1">
      <alignment horizontal="left" vertical="center"/>
    </xf>
    <xf numFmtId="3" fontId="29" fillId="0" borderId="68" xfId="2" applyNumberFormat="1" applyFont="1" applyBorder="1" applyAlignment="1">
      <alignment horizontal="right" vertical="center"/>
    </xf>
    <xf numFmtId="3" fontId="33" fillId="0" borderId="67" xfId="2" applyNumberFormat="1" applyFont="1" applyBorder="1" applyAlignment="1">
      <alignment horizontal="right" vertical="center" wrapText="1"/>
    </xf>
    <xf numFmtId="3" fontId="29" fillId="0" borderId="12" xfId="2" applyNumberFormat="1" applyFont="1" applyBorder="1" applyAlignment="1">
      <alignment horizontal="right" vertical="center"/>
    </xf>
    <xf numFmtId="3" fontId="33" fillId="0" borderId="68" xfId="2" applyNumberFormat="1" applyFont="1" applyBorder="1" applyAlignment="1">
      <alignment horizontal="right" vertical="center" wrapText="1"/>
    </xf>
    <xf numFmtId="3" fontId="29" fillId="0" borderId="60" xfId="2" applyNumberFormat="1" applyFont="1" applyBorder="1" applyAlignment="1">
      <alignment horizontal="right" vertical="center"/>
    </xf>
    <xf numFmtId="3" fontId="33" fillId="0" borderId="66" xfId="2" applyNumberFormat="1" applyFont="1" applyBorder="1" applyAlignment="1">
      <alignment horizontal="right" vertical="center"/>
    </xf>
    <xf numFmtId="3" fontId="33" fillId="0" borderId="8" xfId="2" applyNumberFormat="1" applyFont="1" applyBorder="1" applyAlignment="1">
      <alignment horizontal="right" vertical="center"/>
    </xf>
    <xf numFmtId="3" fontId="33" fillId="0" borderId="19" xfId="2" applyNumberFormat="1" applyFont="1" applyBorder="1" applyAlignment="1">
      <alignment horizontal="right" vertical="center"/>
    </xf>
    <xf numFmtId="3" fontId="33" fillId="0" borderId="24" xfId="2" applyNumberFormat="1" applyFont="1" applyBorder="1" applyAlignment="1">
      <alignment horizontal="right" vertical="center"/>
    </xf>
    <xf numFmtId="3" fontId="33" fillId="3" borderId="5" xfId="2" applyNumberFormat="1" applyFont="1" applyFill="1" applyBorder="1" applyAlignment="1">
      <alignment horizontal="right" vertical="center"/>
    </xf>
    <xf numFmtId="3" fontId="33" fillId="0" borderId="22" xfId="2" applyNumberFormat="1" applyFont="1" applyBorder="1" applyAlignment="1">
      <alignment horizontal="right" vertical="center"/>
    </xf>
    <xf numFmtId="3" fontId="33" fillId="0" borderId="7" xfId="2" applyNumberFormat="1" applyFont="1" applyBorder="1" applyAlignment="1">
      <alignment horizontal="right" vertical="center"/>
    </xf>
    <xf numFmtId="3" fontId="33" fillId="0" borderId="5" xfId="2" applyNumberFormat="1" applyFont="1" applyBorder="1" applyAlignment="1">
      <alignment horizontal="right" vertical="center"/>
    </xf>
    <xf numFmtId="3" fontId="33" fillId="0" borderId="6" xfId="2" applyNumberFormat="1" applyFont="1" applyBorder="1" applyAlignment="1">
      <alignment horizontal="right" vertical="center"/>
    </xf>
    <xf numFmtId="3" fontId="33" fillId="2" borderId="5" xfId="2" applyNumberFormat="1" applyFont="1" applyFill="1" applyBorder="1" applyAlignment="1">
      <alignment horizontal="right" vertical="center"/>
    </xf>
    <xf numFmtId="3" fontId="33" fillId="8" borderId="25" xfId="2" applyNumberFormat="1" applyFont="1" applyFill="1" applyBorder="1" applyAlignment="1">
      <alignment horizontal="right" vertical="center"/>
    </xf>
    <xf numFmtId="3" fontId="33" fillId="8" borderId="21" xfId="2" applyNumberFormat="1" applyFont="1" applyFill="1" applyBorder="1" applyAlignment="1">
      <alignment horizontal="right" vertical="center"/>
    </xf>
    <xf numFmtId="3" fontId="33" fillId="8" borderId="23" xfId="2" applyNumberFormat="1" applyFont="1" applyFill="1" applyBorder="1" applyAlignment="1">
      <alignment horizontal="right" vertical="center"/>
    </xf>
    <xf numFmtId="3" fontId="33" fillId="8" borderId="20" xfId="2" applyNumberFormat="1" applyFont="1" applyFill="1" applyBorder="1" applyAlignment="1">
      <alignment horizontal="right" vertical="center"/>
    </xf>
    <xf numFmtId="3" fontId="33" fillId="8" borderId="28" xfId="2" applyNumberFormat="1" applyFont="1" applyFill="1" applyBorder="1" applyAlignment="1">
      <alignment horizontal="right" vertical="center"/>
    </xf>
    <xf numFmtId="3" fontId="33" fillId="8" borderId="29" xfId="2" applyNumberFormat="1" applyFont="1" applyFill="1" applyBorder="1" applyAlignment="1">
      <alignment horizontal="right" vertical="center"/>
    </xf>
    <xf numFmtId="3" fontId="33" fillId="8" borderId="11" xfId="2" applyNumberFormat="1" applyFont="1" applyFill="1" applyBorder="1" applyAlignment="1">
      <alignment horizontal="right" vertical="center"/>
    </xf>
    <xf numFmtId="3" fontId="33" fillId="8" borderId="10" xfId="2" applyNumberFormat="1" applyFont="1" applyFill="1" applyBorder="1" applyAlignment="1">
      <alignment horizontal="right" vertical="center"/>
    </xf>
    <xf numFmtId="3" fontId="33" fillId="0" borderId="27" xfId="2" applyNumberFormat="1" applyFont="1" applyBorder="1" applyAlignment="1">
      <alignment horizontal="right" vertical="center"/>
    </xf>
    <xf numFmtId="3" fontId="33" fillId="0" borderId="16" xfId="2" applyNumberFormat="1" applyFont="1" applyBorder="1" applyAlignment="1">
      <alignment horizontal="right" vertical="center"/>
    </xf>
    <xf numFmtId="3" fontId="33" fillId="0" borderId="18" xfId="2" applyNumberFormat="1" applyFont="1" applyBorder="1" applyAlignment="1">
      <alignment horizontal="right" vertical="center"/>
    </xf>
    <xf numFmtId="3" fontId="33" fillId="0" borderId="15" xfId="2" applyNumberFormat="1" applyFont="1" applyBorder="1" applyAlignment="1">
      <alignment horizontal="right" vertical="center"/>
    </xf>
    <xf numFmtId="3" fontId="33" fillId="0" borderId="17" xfId="2" applyNumberFormat="1" applyFont="1" applyBorder="1" applyAlignment="1">
      <alignment horizontal="right" vertical="center"/>
    </xf>
    <xf numFmtId="3" fontId="33" fillId="0" borderId="31" xfId="2" applyNumberFormat="1" applyFont="1" applyBorder="1" applyAlignment="1">
      <alignment horizontal="right" vertical="center"/>
    </xf>
    <xf numFmtId="3" fontId="33" fillId="0" borderId="32" xfId="2" applyNumberFormat="1" applyFont="1" applyBorder="1" applyAlignment="1">
      <alignment horizontal="right" vertical="center"/>
    </xf>
    <xf numFmtId="3" fontId="33" fillId="8" borderId="30" xfId="2" applyNumberFormat="1" applyFont="1" applyFill="1" applyBorder="1" applyAlignment="1">
      <alignment horizontal="right" vertical="center"/>
    </xf>
    <xf numFmtId="3" fontId="33" fillId="8" borderId="34" xfId="2" applyNumberFormat="1" applyFont="1" applyFill="1" applyBorder="1" applyAlignment="1">
      <alignment horizontal="right" vertical="center"/>
    </xf>
    <xf numFmtId="3" fontId="33" fillId="8" borderId="42" xfId="2" applyNumberFormat="1" applyFont="1" applyFill="1" applyBorder="1" applyAlignment="1">
      <alignment horizontal="right" vertical="center"/>
    </xf>
    <xf numFmtId="3" fontId="33" fillId="8" borderId="78" xfId="2" applyNumberFormat="1" applyFont="1" applyFill="1" applyBorder="1" applyAlignment="1">
      <alignment horizontal="right" vertical="center"/>
    </xf>
    <xf numFmtId="3" fontId="33" fillId="8" borderId="45" xfId="2" applyNumberFormat="1" applyFont="1" applyFill="1" applyBorder="1" applyAlignment="1">
      <alignment horizontal="right" vertical="center"/>
    </xf>
    <xf numFmtId="3" fontId="33" fillId="8" borderId="44" xfId="2" applyNumberFormat="1" applyFont="1" applyFill="1" applyBorder="1" applyAlignment="1">
      <alignment horizontal="right" vertical="center"/>
    </xf>
    <xf numFmtId="3" fontId="29" fillId="4" borderId="84" xfId="2" applyNumberFormat="1" applyFont="1" applyFill="1" applyBorder="1" applyAlignment="1">
      <alignment horizontal="right" vertical="center"/>
    </xf>
    <xf numFmtId="3" fontId="33" fillId="0" borderId="83" xfId="2" applyNumberFormat="1" applyFont="1" applyBorder="1" applyAlignment="1">
      <alignment horizontal="right" vertical="center" wrapText="1"/>
    </xf>
    <xf numFmtId="3" fontId="29" fillId="0" borderId="86" xfId="2" applyNumberFormat="1" applyFont="1" applyBorder="1" applyAlignment="1">
      <alignment horizontal="right" vertical="center" wrapText="1"/>
    </xf>
    <xf numFmtId="0" fontId="33" fillId="2" borderId="51" xfId="2" applyFont="1" applyFill="1" applyBorder="1" applyAlignment="1">
      <alignment horizontal="left" vertical="center"/>
    </xf>
    <xf numFmtId="0" fontId="32" fillId="2" borderId="36" xfId="2" applyFont="1" applyFill="1" applyBorder="1" applyAlignment="1">
      <alignment horizontal="center" vertical="center"/>
    </xf>
    <xf numFmtId="0" fontId="42" fillId="0" borderId="0" xfId="2" applyFont="1"/>
    <xf numFmtId="3" fontId="33" fillId="0" borderId="32" xfId="2" applyNumberFormat="1" applyFont="1" applyBorder="1" applyAlignment="1">
      <alignment horizontal="right" vertical="center" wrapText="1"/>
    </xf>
    <xf numFmtId="3" fontId="33" fillId="0" borderId="8" xfId="2" applyNumberFormat="1" applyFont="1" applyBorder="1" applyAlignment="1">
      <alignment horizontal="right" vertical="center" wrapText="1"/>
    </xf>
    <xf numFmtId="3" fontId="33" fillId="0" borderId="16" xfId="2" applyNumberFormat="1" applyFont="1" applyBorder="1" applyAlignment="1">
      <alignment horizontal="right" vertical="center" wrapText="1"/>
    </xf>
    <xf numFmtId="0" fontId="45" fillId="0" borderId="0" xfId="2" applyFont="1"/>
    <xf numFmtId="3" fontId="33" fillId="0" borderId="31" xfId="2" applyNumberFormat="1" applyFont="1" applyBorder="1" applyAlignment="1">
      <alignment horizontal="right" vertical="center" wrapText="1"/>
    </xf>
    <xf numFmtId="3" fontId="33" fillId="0" borderId="12" xfId="2" applyNumberFormat="1" applyFont="1" applyBorder="1" applyAlignment="1">
      <alignment horizontal="right" vertical="center" wrapText="1"/>
    </xf>
    <xf numFmtId="0" fontId="33" fillId="0" borderId="24" xfId="2" applyFont="1" applyBorder="1" applyAlignment="1">
      <alignment horizontal="left" vertical="center" wrapText="1"/>
    </xf>
    <xf numFmtId="3" fontId="29" fillId="0" borderId="83" xfId="2" applyNumberFormat="1" applyFont="1" applyBorder="1" applyAlignment="1">
      <alignment horizontal="right" vertical="center"/>
    </xf>
    <xf numFmtId="3" fontId="33" fillId="4" borderId="63" xfId="2" applyNumberFormat="1" applyFont="1" applyFill="1" applyBorder="1" applyAlignment="1">
      <alignment horizontal="right" vertical="center"/>
    </xf>
    <xf numFmtId="0" fontId="44" fillId="0" borderId="0" xfId="2" applyFont="1"/>
    <xf numFmtId="3" fontId="33" fillId="0" borderId="85" xfId="2" applyNumberFormat="1" applyFont="1" applyBorder="1" applyAlignment="1">
      <alignment horizontal="right" vertical="center" wrapText="1"/>
    </xf>
    <xf numFmtId="3" fontId="29" fillId="4" borderId="29" xfId="2" applyNumberFormat="1" applyFont="1" applyFill="1" applyBorder="1" applyAlignment="1">
      <alignment horizontal="right" vertical="center"/>
    </xf>
    <xf numFmtId="3" fontId="29" fillId="4" borderId="10" xfId="2" applyNumberFormat="1" applyFont="1" applyFill="1" applyBorder="1" applyAlignment="1">
      <alignment horizontal="right" vertical="center"/>
    </xf>
    <xf numFmtId="3" fontId="29" fillId="0" borderId="71" xfId="2" applyNumberFormat="1" applyFont="1" applyBorder="1" applyAlignment="1">
      <alignment horizontal="right" vertical="center"/>
    </xf>
    <xf numFmtId="3" fontId="29" fillId="4" borderId="54" xfId="2" applyNumberFormat="1" applyFont="1" applyFill="1" applyBorder="1" applyAlignment="1">
      <alignment horizontal="right" vertical="center"/>
    </xf>
    <xf numFmtId="3" fontId="33" fillId="0" borderId="8" xfId="2" applyNumberFormat="1" applyFont="1" applyBorder="1" applyAlignment="1">
      <alignment vertical="center"/>
    </xf>
    <xf numFmtId="3" fontId="33" fillId="0" borderId="26" xfId="2" applyNumberFormat="1" applyFont="1" applyBorder="1" applyAlignment="1">
      <alignment horizontal="right" vertical="center" wrapText="1"/>
    </xf>
    <xf numFmtId="3" fontId="33" fillId="0" borderId="51" xfId="2" applyNumberFormat="1" applyFont="1" applyBorder="1" applyAlignment="1">
      <alignment horizontal="right" vertical="center" wrapText="1"/>
    </xf>
    <xf numFmtId="3" fontId="33" fillId="0" borderId="69" xfId="2" applyNumberFormat="1" applyFont="1" applyBorder="1" applyAlignment="1">
      <alignment horizontal="right" vertical="center" wrapText="1"/>
    </xf>
    <xf numFmtId="3" fontId="33" fillId="0" borderId="50" xfId="2" applyNumberFormat="1" applyFont="1" applyBorder="1" applyAlignment="1">
      <alignment horizontal="right" vertical="center" wrapText="1"/>
    </xf>
    <xf numFmtId="3" fontId="29" fillId="0" borderId="51" xfId="2" applyNumberFormat="1" applyFont="1" applyBorder="1" applyAlignment="1">
      <alignment horizontal="right" vertical="center" wrapText="1"/>
    </xf>
    <xf numFmtId="3" fontId="29" fillId="0" borderId="86" xfId="2" applyNumberFormat="1" applyFont="1" applyBorder="1" applyAlignment="1">
      <alignment horizontal="right" vertical="center"/>
    </xf>
    <xf numFmtId="3" fontId="33" fillId="4" borderId="65" xfId="2" applyNumberFormat="1" applyFont="1" applyFill="1" applyBorder="1" applyAlignment="1">
      <alignment horizontal="right" vertical="center"/>
    </xf>
    <xf numFmtId="3" fontId="33" fillId="0" borderId="49" xfId="2" applyNumberFormat="1" applyFont="1" applyBorder="1" applyAlignment="1">
      <alignment horizontal="right" vertical="center" wrapText="1"/>
    </xf>
    <xf numFmtId="3" fontId="33" fillId="0" borderId="57" xfId="2" applyNumberFormat="1" applyFont="1" applyBorder="1" applyAlignment="1">
      <alignment horizontal="right" vertical="center" wrapText="1"/>
    </xf>
    <xf numFmtId="3" fontId="33" fillId="2" borderId="11" xfId="2" applyNumberFormat="1" applyFont="1" applyFill="1" applyBorder="1" applyAlignment="1">
      <alignment horizontal="right" vertical="center" wrapText="1"/>
    </xf>
    <xf numFmtId="3" fontId="33" fillId="0" borderId="11" xfId="2" applyNumberFormat="1" applyFont="1" applyBorder="1" applyAlignment="1">
      <alignment horizontal="right" vertical="center" wrapText="1"/>
    </xf>
    <xf numFmtId="3" fontId="33" fillId="0" borderId="25" xfId="2" applyNumberFormat="1" applyFont="1" applyBorder="1" applyAlignment="1">
      <alignment horizontal="right" vertical="center"/>
    </xf>
    <xf numFmtId="3" fontId="33" fillId="0" borderId="21" xfId="2" applyNumberFormat="1" applyFont="1" applyBorder="1" applyAlignment="1">
      <alignment horizontal="right" vertical="center"/>
    </xf>
    <xf numFmtId="3" fontId="33" fillId="0" borderId="23" xfId="2" applyNumberFormat="1" applyFont="1" applyBorder="1" applyAlignment="1">
      <alignment horizontal="right" vertical="center"/>
    </xf>
    <xf numFmtId="3" fontId="29" fillId="2" borderId="59" xfId="2" applyNumberFormat="1" applyFont="1" applyFill="1" applyBorder="1" applyAlignment="1">
      <alignment horizontal="right" vertical="center"/>
    </xf>
    <xf numFmtId="3" fontId="33" fillId="0" borderId="86" xfId="2" applyNumberFormat="1" applyFont="1" applyBorder="1" applyAlignment="1">
      <alignment horizontal="right" vertical="center" wrapText="1"/>
    </xf>
    <xf numFmtId="0" fontId="33" fillId="0" borderId="18" xfId="2" applyFont="1" applyBorder="1" applyAlignment="1">
      <alignment horizontal="left" vertical="center"/>
    </xf>
    <xf numFmtId="0" fontId="33" fillId="0" borderId="57" xfId="2" applyFont="1" applyBorder="1" applyAlignment="1">
      <alignment horizontal="left" vertical="center" wrapText="1"/>
    </xf>
    <xf numFmtId="0" fontId="1" fillId="0" borderId="0" xfId="52"/>
    <xf numFmtId="0" fontId="40" fillId="2" borderId="0" xfId="2" applyFont="1" applyFill="1" applyBorder="1" applyAlignment="1">
      <alignment vertical="center"/>
    </xf>
    <xf numFmtId="0" fontId="41" fillId="2" borderId="0" xfId="2" applyFont="1" applyFill="1" applyBorder="1" applyAlignment="1">
      <alignment vertical="center"/>
    </xf>
    <xf numFmtId="3" fontId="41" fillId="2" borderId="0" xfId="2" applyNumberFormat="1" applyFont="1" applyFill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32" fillId="2" borderId="2" xfId="2" applyFont="1" applyFill="1" applyBorder="1" applyAlignment="1">
      <alignment horizontal="center" vertical="center"/>
    </xf>
    <xf numFmtId="0" fontId="47" fillId="0" borderId="0" xfId="53" applyFont="1" applyAlignment="1">
      <alignment vertical="center"/>
    </xf>
    <xf numFmtId="0" fontId="33" fillId="0" borderId="49" xfId="2" applyFont="1" applyBorder="1" applyAlignment="1">
      <alignment vertical="center"/>
    </xf>
    <xf numFmtId="0" fontId="33" fillId="0" borderId="57" xfId="2" applyFont="1" applyBorder="1" applyAlignment="1">
      <alignment vertical="center" wrapText="1"/>
    </xf>
    <xf numFmtId="1" fontId="33" fillId="0" borderId="24" xfId="54" applyNumberFormat="1" applyFont="1" applyBorder="1" applyAlignment="1">
      <alignment horizontal="right" vertical="center" wrapText="1"/>
    </xf>
    <xf numFmtId="3" fontId="29" fillId="9" borderId="5" xfId="54" applyNumberFormat="1" applyFont="1" applyFill="1" applyBorder="1" applyAlignment="1">
      <alignment horizontal="right" vertical="center"/>
    </xf>
    <xf numFmtId="3" fontId="33" fillId="2" borderId="22" xfId="54" applyNumberFormat="1" applyFont="1" applyFill="1" applyBorder="1" applyAlignment="1">
      <alignment horizontal="right" vertical="center" wrapText="1"/>
    </xf>
    <xf numFmtId="3" fontId="33" fillId="2" borderId="66" xfId="54" applyNumberFormat="1" applyFont="1" applyFill="1" applyBorder="1" applyAlignment="1">
      <alignment horizontal="right" vertical="center" wrapText="1"/>
    </xf>
    <xf numFmtId="3" fontId="33" fillId="2" borderId="8" xfId="54" applyNumberFormat="1" applyFont="1" applyFill="1" applyBorder="1" applyAlignment="1">
      <alignment horizontal="right" vertical="center" wrapText="1"/>
    </xf>
    <xf numFmtId="3" fontId="33" fillId="2" borderId="19" xfId="54" applyNumberFormat="1" applyFont="1" applyFill="1" applyBorder="1" applyAlignment="1">
      <alignment horizontal="right" vertical="center" wrapText="1"/>
    </xf>
    <xf numFmtId="3" fontId="33" fillId="2" borderId="24" xfId="54" applyNumberFormat="1" applyFont="1" applyFill="1" applyBorder="1" applyAlignment="1">
      <alignment horizontal="right" vertical="center" wrapText="1"/>
    </xf>
    <xf numFmtId="3" fontId="33" fillId="2" borderId="5" xfId="54" applyNumberFormat="1" applyFont="1" applyFill="1" applyBorder="1" applyAlignment="1">
      <alignment horizontal="right" vertical="center" wrapText="1"/>
    </xf>
    <xf numFmtId="3" fontId="33" fillId="2" borderId="6" xfId="54" applyNumberFormat="1" applyFont="1" applyFill="1" applyBorder="1" applyAlignment="1">
      <alignment horizontal="right" vertical="center" wrapText="1"/>
    </xf>
    <xf numFmtId="3" fontId="29" fillId="2" borderId="12" xfId="54" applyNumberFormat="1" applyFont="1" applyFill="1" applyBorder="1" applyAlignment="1">
      <alignment horizontal="right" vertical="center"/>
    </xf>
    <xf numFmtId="3" fontId="33" fillId="2" borderId="7" xfId="54" applyNumberFormat="1" applyFont="1" applyFill="1" applyBorder="1" applyAlignment="1">
      <alignment horizontal="right" vertical="center" wrapText="1"/>
    </xf>
    <xf numFmtId="3" fontId="33" fillId="0" borderId="6" xfId="54" applyNumberFormat="1" applyFont="1" applyBorder="1" applyAlignment="1">
      <alignment horizontal="right" vertical="center" wrapText="1"/>
    </xf>
    <xf numFmtId="3" fontId="33" fillId="0" borderId="24" xfId="54" applyNumberFormat="1" applyFont="1" applyBorder="1" applyAlignment="1">
      <alignment horizontal="right" vertical="center" wrapText="1"/>
    </xf>
    <xf numFmtId="3" fontId="33" fillId="9" borderId="5" xfId="54" applyNumberFormat="1" applyFont="1" applyFill="1" applyBorder="1" applyAlignment="1">
      <alignment horizontal="right" vertical="center" wrapText="1"/>
    </xf>
    <xf numFmtId="3" fontId="33" fillId="0" borderId="22" xfId="54" applyNumberFormat="1" applyFont="1" applyBorder="1" applyAlignment="1">
      <alignment horizontal="right" vertical="center" wrapText="1"/>
    </xf>
    <xf numFmtId="3" fontId="33" fillId="0" borderId="7" xfId="54" applyNumberFormat="1" applyFont="1" applyBorder="1" applyAlignment="1">
      <alignment horizontal="right" vertical="center" wrapText="1"/>
    </xf>
    <xf numFmtId="3" fontId="33" fillId="0" borderId="5" xfId="54" applyNumberFormat="1" applyFont="1" applyBorder="1" applyAlignment="1">
      <alignment horizontal="right" vertical="center" wrapText="1"/>
    </xf>
    <xf numFmtId="3" fontId="29" fillId="0" borderId="5" xfId="54" applyNumberFormat="1" applyFont="1" applyBorder="1" applyAlignment="1">
      <alignment horizontal="right" vertical="center"/>
    </xf>
    <xf numFmtId="44" fontId="42" fillId="0" borderId="0" xfId="54" applyFont="1"/>
    <xf numFmtId="3" fontId="29" fillId="3" borderId="12" xfId="54" applyNumberFormat="1" applyFont="1" applyFill="1" applyBorder="1" applyAlignment="1">
      <alignment horizontal="right" vertical="center"/>
    </xf>
    <xf numFmtId="3" fontId="33" fillId="3" borderId="5" xfId="54" applyNumberFormat="1" applyFont="1" applyFill="1" applyBorder="1" applyAlignment="1">
      <alignment horizontal="right" vertical="center" wrapText="1"/>
    </xf>
    <xf numFmtId="0" fontId="42" fillId="0" borderId="0" xfId="55" applyFont="1"/>
    <xf numFmtId="3" fontId="29" fillId="2" borderId="66" xfId="2" applyNumberFormat="1" applyFont="1" applyFill="1" applyBorder="1" applyAlignment="1">
      <alignment horizontal="right" vertical="center"/>
    </xf>
    <xf numFmtId="3" fontId="33" fillId="0" borderId="12" xfId="2" applyNumberFormat="1" applyFont="1" applyFill="1" applyBorder="1" applyAlignment="1">
      <alignment horizontal="right" vertical="center" wrapText="1"/>
    </xf>
    <xf numFmtId="3" fontId="33" fillId="3" borderId="12" xfId="2" applyNumberFormat="1" applyFont="1" applyFill="1" applyBorder="1" applyAlignment="1">
      <alignment horizontal="right" vertical="center" wrapText="1"/>
    </xf>
    <xf numFmtId="0" fontId="42" fillId="0" borderId="0" xfId="52" applyFont="1"/>
    <xf numFmtId="0" fontId="48" fillId="0" borderId="0" xfId="2" applyFont="1"/>
    <xf numFmtId="0" fontId="1" fillId="0" borderId="0" xfId="55"/>
    <xf numFmtId="0" fontId="29" fillId="0" borderId="59" xfId="2" applyFont="1" applyBorder="1" applyAlignment="1">
      <alignment horizontal="left" vertical="center"/>
    </xf>
    <xf numFmtId="3" fontId="29" fillId="0" borderId="51" xfId="2" applyNumberFormat="1" applyFont="1" applyBorder="1" applyAlignment="1">
      <alignment horizontal="right" vertical="center"/>
    </xf>
    <xf numFmtId="0" fontId="29" fillId="0" borderId="24" xfId="2" applyFont="1" applyBorder="1" applyAlignment="1">
      <alignment horizontal="left" vertical="center"/>
    </xf>
    <xf numFmtId="3" fontId="29" fillId="0" borderId="26" xfId="2" applyNumberFormat="1" applyFont="1" applyBorder="1" applyAlignment="1">
      <alignment horizontal="right" vertical="center"/>
    </xf>
    <xf numFmtId="3" fontId="29" fillId="0" borderId="22" xfId="2" applyNumberFormat="1" applyFont="1" applyBorder="1" applyAlignment="1">
      <alignment horizontal="right" vertical="center"/>
    </xf>
    <xf numFmtId="0" fontId="33" fillId="2" borderId="49" xfId="2" applyFont="1" applyFill="1" applyBorder="1" applyAlignment="1">
      <alignment horizontal="left" vertical="center" wrapText="1"/>
    </xf>
    <xf numFmtId="3" fontId="29" fillId="9" borderId="61" xfId="2" applyNumberFormat="1" applyFont="1" applyFill="1" applyBorder="1" applyAlignment="1">
      <alignment horizontal="right" vertical="center"/>
    </xf>
    <xf numFmtId="0" fontId="33" fillId="0" borderId="66" xfId="2" applyFont="1" applyBorder="1" applyAlignment="1">
      <alignment vertical="center"/>
    </xf>
    <xf numFmtId="3" fontId="29" fillId="0" borderId="16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horizontal="right" vertical="center" wrapText="1"/>
    </xf>
    <xf numFmtId="0" fontId="33" fillId="2" borderId="59" xfId="2" applyFont="1" applyFill="1" applyBorder="1" applyAlignment="1">
      <alignment horizontal="left" vertical="center" wrapText="1"/>
    </xf>
    <xf numFmtId="3" fontId="29" fillId="0" borderId="41" xfId="2" applyNumberFormat="1" applyFont="1" applyBorder="1" applyAlignment="1">
      <alignment horizontal="right" vertical="center" wrapText="1"/>
    </xf>
    <xf numFmtId="3" fontId="33" fillId="3" borderId="11" xfId="2" applyNumberFormat="1" applyFont="1" applyFill="1" applyBorder="1" applyAlignment="1">
      <alignment horizontal="right" vertical="center" wrapText="1"/>
    </xf>
    <xf numFmtId="3" fontId="33" fillId="0" borderId="29" xfId="2" applyNumberFormat="1" applyFont="1" applyBorder="1" applyAlignment="1">
      <alignment horizontal="right" vertical="center" wrapText="1"/>
    </xf>
    <xf numFmtId="3" fontId="29" fillId="2" borderId="16" xfId="2" applyNumberFormat="1" applyFont="1" applyFill="1" applyBorder="1" applyAlignment="1">
      <alignment horizontal="right" vertical="center"/>
    </xf>
    <xf numFmtId="3" fontId="29" fillId="0" borderId="59" xfId="53" applyNumberFormat="1" applyFont="1" applyBorder="1" applyAlignment="1">
      <alignment horizontal="right" vertical="center"/>
    </xf>
    <xf numFmtId="3" fontId="33" fillId="0" borderId="61" xfId="53" applyNumberFormat="1" applyFont="1" applyBorder="1" applyAlignment="1">
      <alignment horizontal="right" vertical="center"/>
    </xf>
    <xf numFmtId="3" fontId="33" fillId="0" borderId="66" xfId="53" applyNumberFormat="1" applyFont="1" applyBorder="1" applyAlignment="1">
      <alignment horizontal="right" vertical="center"/>
    </xf>
    <xf numFmtId="3" fontId="33" fillId="0" borderId="8" xfId="53" applyNumberFormat="1" applyFont="1" applyBorder="1" applyAlignment="1">
      <alignment horizontal="right" vertical="center"/>
    </xf>
    <xf numFmtId="3" fontId="29" fillId="0" borderId="7" xfId="2" applyNumberFormat="1" applyFont="1" applyBorder="1" applyAlignment="1">
      <alignment horizontal="right" vertical="center"/>
    </xf>
    <xf numFmtId="3" fontId="33" fillId="0" borderId="24" xfId="53" applyNumberFormat="1" applyFont="1" applyBorder="1" applyAlignment="1">
      <alignment horizontal="right" vertical="center"/>
    </xf>
    <xf numFmtId="3" fontId="33" fillId="0" borderId="5" xfId="53" applyNumberFormat="1" applyFont="1" applyBorder="1" applyAlignment="1">
      <alignment horizontal="right" vertical="center"/>
    </xf>
    <xf numFmtId="3" fontId="29" fillId="0" borderId="29" xfId="2" applyNumberFormat="1" applyFont="1" applyBorder="1" applyAlignment="1">
      <alignment horizontal="right" vertical="center"/>
    </xf>
    <xf numFmtId="3" fontId="29" fillId="0" borderId="54" xfId="2" applyNumberFormat="1" applyFont="1" applyBorder="1" applyAlignment="1">
      <alignment horizontal="right" vertical="center"/>
    </xf>
    <xf numFmtId="3" fontId="33" fillId="4" borderId="57" xfId="2" applyNumberFormat="1" applyFont="1" applyFill="1" applyBorder="1" applyAlignment="1">
      <alignment horizontal="right" vertical="center"/>
    </xf>
    <xf numFmtId="3" fontId="33" fillId="4" borderId="11" xfId="2" applyNumberFormat="1" applyFont="1" applyFill="1" applyBorder="1" applyAlignment="1">
      <alignment horizontal="right" vertical="center"/>
    </xf>
    <xf numFmtId="3" fontId="33" fillId="0" borderId="59" xfId="53" applyNumberFormat="1" applyFont="1" applyBorder="1" applyAlignment="1">
      <alignment horizontal="right" vertical="center"/>
    </xf>
    <xf numFmtId="3" fontId="33" fillId="6" borderId="8" xfId="2" applyNumberFormat="1" applyFont="1" applyFill="1" applyBorder="1" applyAlignment="1">
      <alignment horizontal="right" vertical="center" wrapText="1"/>
    </xf>
    <xf numFmtId="3" fontId="33" fillId="0" borderId="90" xfId="2" applyNumberFormat="1" applyFont="1" applyBorder="1" applyAlignment="1">
      <alignment horizontal="right" vertical="center" wrapText="1"/>
    </xf>
    <xf numFmtId="3" fontId="33" fillId="2" borderId="18" xfId="2" applyNumberFormat="1" applyFont="1" applyFill="1" applyBorder="1" applyAlignment="1">
      <alignment horizontal="right" vertical="center" wrapText="1"/>
    </xf>
    <xf numFmtId="3" fontId="29" fillId="2" borderId="27" xfId="2" applyNumberFormat="1" applyFont="1" applyFill="1" applyBorder="1" applyAlignment="1">
      <alignment horizontal="right" vertical="center"/>
    </xf>
    <xf numFmtId="3" fontId="29" fillId="2" borderId="15" xfId="2" applyNumberFormat="1" applyFont="1" applyFill="1" applyBorder="1" applyAlignment="1">
      <alignment horizontal="right" vertical="center"/>
    </xf>
    <xf numFmtId="3" fontId="33" fillId="0" borderId="61" xfId="2" applyNumberFormat="1" applyFont="1" applyBorder="1" applyAlignment="1">
      <alignment horizontal="right" vertical="center"/>
    </xf>
    <xf numFmtId="3" fontId="33" fillId="0" borderId="52" xfId="2" applyNumberFormat="1" applyFont="1" applyBorder="1" applyAlignment="1">
      <alignment horizontal="right" vertical="center" wrapText="1"/>
    </xf>
    <xf numFmtId="0" fontId="33" fillId="2" borderId="24" xfId="2" applyFont="1" applyFill="1" applyBorder="1" applyAlignment="1">
      <alignment horizontal="left" vertical="center" wrapText="1"/>
    </xf>
    <xf numFmtId="3" fontId="29" fillId="4" borderId="30" xfId="2" applyNumberFormat="1" applyFont="1" applyFill="1" applyBorder="1" applyAlignment="1">
      <alignment horizontal="right" vertical="center"/>
    </xf>
    <xf numFmtId="3" fontId="29" fillId="4" borderId="89" xfId="2" applyNumberFormat="1" applyFont="1" applyFill="1" applyBorder="1" applyAlignment="1">
      <alignment horizontal="right" vertical="center"/>
    </xf>
    <xf numFmtId="0" fontId="33" fillId="0" borderId="59" xfId="2" applyFont="1" applyBorder="1" applyAlignment="1">
      <alignment vertical="center"/>
    </xf>
    <xf numFmtId="0" fontId="33" fillId="0" borderId="60" xfId="2" applyFont="1" applyBorder="1" applyAlignment="1">
      <alignment vertical="center"/>
    </xf>
    <xf numFmtId="0" fontId="29" fillId="0" borderId="49" xfId="2" applyFont="1" applyBorder="1" applyAlignment="1">
      <alignment horizontal="left" vertical="center"/>
    </xf>
    <xf numFmtId="0" fontId="29" fillId="0" borderId="71" xfId="2" applyFont="1" applyBorder="1" applyAlignment="1">
      <alignment vertical="center"/>
    </xf>
    <xf numFmtId="0" fontId="49" fillId="0" borderId="0" xfId="2" applyFont="1"/>
    <xf numFmtId="3" fontId="29" fillId="2" borderId="19" xfId="2" applyNumberFormat="1" applyFont="1" applyFill="1" applyBorder="1" applyAlignment="1">
      <alignment horizontal="right" vertical="center" wrapText="1"/>
    </xf>
    <xf numFmtId="3" fontId="29" fillId="0" borderId="87" xfId="2" applyNumberFormat="1" applyFont="1" applyBorder="1" applyAlignment="1">
      <alignment horizontal="right" vertical="center" wrapText="1"/>
    </xf>
    <xf numFmtId="0" fontId="33" fillId="2" borderId="67" xfId="2" applyFont="1" applyFill="1" applyBorder="1" applyAlignment="1">
      <alignment horizontal="left" vertical="center"/>
    </xf>
    <xf numFmtId="0" fontId="33" fillId="0" borderId="60" xfId="2" applyFont="1" applyFill="1" applyBorder="1" applyAlignment="1">
      <alignment horizontal="center" vertical="center"/>
    </xf>
    <xf numFmtId="3" fontId="33" fillId="0" borderId="50" xfId="2" applyNumberFormat="1" applyFont="1" applyFill="1" applyBorder="1" applyAlignment="1">
      <alignment horizontal="right" vertical="center" wrapText="1"/>
    </xf>
    <xf numFmtId="3" fontId="29" fillId="0" borderId="70" xfId="2" applyNumberFormat="1" applyFont="1" applyBorder="1" applyAlignment="1">
      <alignment horizontal="right" vertical="center"/>
    </xf>
    <xf numFmtId="0" fontId="33" fillId="0" borderId="0" xfId="2" applyFont="1"/>
    <xf numFmtId="0" fontId="33" fillId="0" borderId="51" xfId="2" applyFont="1" applyFill="1" applyBorder="1" applyAlignment="1">
      <alignment horizontal="left" vertical="center"/>
    </xf>
    <xf numFmtId="3" fontId="33" fillId="2" borderId="6" xfId="2" applyNumberFormat="1" applyFont="1" applyFill="1" applyBorder="1" applyAlignment="1">
      <alignment horizontal="right" vertical="center"/>
    </xf>
    <xf numFmtId="3" fontId="33" fillId="2" borderId="24" xfId="2" applyNumberFormat="1" applyFont="1" applyFill="1" applyBorder="1" applyAlignment="1">
      <alignment horizontal="right" vertical="center"/>
    </xf>
    <xf numFmtId="0" fontId="33" fillId="0" borderId="0" xfId="52" applyFont="1"/>
    <xf numFmtId="0" fontId="23" fillId="2" borderId="0" xfId="52" applyFont="1" applyFill="1"/>
    <xf numFmtId="0" fontId="51" fillId="0" borderId="0" xfId="52" applyFont="1"/>
    <xf numFmtId="0" fontId="33" fillId="0" borderId="49" xfId="2" applyFont="1" applyBorder="1" applyAlignment="1">
      <alignment horizontal="left" vertical="center"/>
    </xf>
    <xf numFmtId="0" fontId="33" fillId="0" borderId="66" xfId="2" applyFont="1" applyBorder="1" applyAlignment="1">
      <alignment horizontal="left" vertical="center"/>
    </xf>
    <xf numFmtId="0" fontId="33" fillId="0" borderId="57" xfId="2" applyFont="1" applyBorder="1" applyAlignment="1">
      <alignment horizontal="left" vertical="center"/>
    </xf>
    <xf numFmtId="0" fontId="33" fillId="0" borderId="60" xfId="2" applyFont="1" applyBorder="1" applyAlignment="1">
      <alignment horizontal="left" vertical="center"/>
    </xf>
    <xf numFmtId="0" fontId="33" fillId="0" borderId="22" xfId="2" applyFont="1" applyBorder="1" applyAlignment="1">
      <alignment horizontal="left" vertical="center"/>
    </xf>
    <xf numFmtId="0" fontId="33" fillId="0" borderId="24" xfId="2" applyFont="1" applyBorder="1" applyAlignment="1">
      <alignment horizontal="left" vertical="center"/>
    </xf>
    <xf numFmtId="0" fontId="33" fillId="0" borderId="24" xfId="2" applyFont="1" applyBorder="1" applyAlignment="1">
      <alignment vertical="center"/>
    </xf>
    <xf numFmtId="0" fontId="33" fillId="7" borderId="55" xfId="2" applyFont="1" applyFill="1" applyBorder="1" applyAlignment="1">
      <alignment horizontal="center" vertical="center"/>
    </xf>
    <xf numFmtId="0" fontId="33" fillId="7" borderId="0" xfId="2" applyFont="1" applyFill="1" applyBorder="1" applyAlignment="1">
      <alignment horizontal="center" vertical="center"/>
    </xf>
    <xf numFmtId="0" fontId="33" fillId="7" borderId="40" xfId="2" applyFont="1" applyFill="1" applyBorder="1" applyAlignment="1">
      <alignment horizontal="center" vertical="center"/>
    </xf>
    <xf numFmtId="0" fontId="33" fillId="7" borderId="1" xfId="2" applyFont="1" applyFill="1" applyBorder="1" applyAlignment="1">
      <alignment horizontal="center" vertical="center"/>
    </xf>
    <xf numFmtId="0" fontId="33" fillId="0" borderId="66" xfId="2" applyFont="1" applyBorder="1" applyAlignment="1">
      <alignment horizontal="left" vertical="center"/>
    </xf>
    <xf numFmtId="0" fontId="33" fillId="0" borderId="32" xfId="2" applyFont="1" applyBorder="1" applyAlignment="1">
      <alignment horizontal="left" vertical="center"/>
    </xf>
    <xf numFmtId="0" fontId="33" fillId="0" borderId="24" xfId="2" applyFont="1" applyBorder="1" applyAlignment="1">
      <alignment vertical="center"/>
    </xf>
    <xf numFmtId="0" fontId="33" fillId="0" borderId="6" xfId="2" applyFont="1" applyBorder="1" applyAlignment="1">
      <alignment vertical="center"/>
    </xf>
    <xf numFmtId="0" fontId="33" fillId="0" borderId="24" xfId="2" applyFont="1" applyBorder="1" applyAlignment="1">
      <alignment horizontal="left" vertical="center"/>
    </xf>
    <xf numFmtId="0" fontId="33" fillId="0" borderId="6" xfId="2" applyFont="1" applyBorder="1" applyAlignment="1">
      <alignment horizontal="left" vertical="center"/>
    </xf>
    <xf numFmtId="0" fontId="33" fillId="8" borderId="25" xfId="2" applyFont="1" applyFill="1" applyBorder="1" applyAlignment="1">
      <alignment vertical="center"/>
    </xf>
    <xf numFmtId="0" fontId="33" fillId="8" borderId="28" xfId="2" applyFont="1" applyFill="1" applyBorder="1" applyAlignment="1">
      <alignment vertical="center"/>
    </xf>
    <xf numFmtId="0" fontId="33" fillId="7" borderId="36" xfId="2" applyFont="1" applyFill="1" applyBorder="1" applyAlignment="1">
      <alignment horizontal="center" vertical="center"/>
    </xf>
    <xf numFmtId="0" fontId="33" fillId="7" borderId="46" xfId="2" applyFont="1" applyFill="1" applyBorder="1" applyAlignment="1">
      <alignment horizontal="center" vertical="center"/>
    </xf>
    <xf numFmtId="0" fontId="33" fillId="0" borderId="27" xfId="2" applyFont="1" applyBorder="1" applyAlignment="1">
      <alignment horizontal="left" vertical="center"/>
    </xf>
    <xf numFmtId="0" fontId="33" fillId="0" borderId="17" xfId="2" applyFont="1" applyBorder="1" applyAlignment="1">
      <alignment horizontal="left" vertical="center"/>
    </xf>
    <xf numFmtId="0" fontId="33" fillId="2" borderId="48" xfId="2" applyFont="1" applyFill="1" applyBorder="1" applyAlignment="1">
      <alignment horizontal="center" vertical="center"/>
    </xf>
    <xf numFmtId="0" fontId="33" fillId="2" borderId="62" xfId="2" applyFont="1" applyFill="1" applyBorder="1" applyAlignment="1">
      <alignment horizontal="center" vertical="center"/>
    </xf>
    <xf numFmtId="0" fontId="33" fillId="2" borderId="48" xfId="2" applyFont="1" applyFill="1" applyBorder="1" applyAlignment="1">
      <alignment horizontal="center" vertical="center" wrapText="1"/>
    </xf>
    <xf numFmtId="0" fontId="33" fillId="2" borderId="62" xfId="2" applyFont="1" applyFill="1" applyBorder="1" applyAlignment="1">
      <alignment horizontal="center" vertical="center" wrapText="1"/>
    </xf>
    <xf numFmtId="0" fontId="29" fillId="2" borderId="48" xfId="2" applyFont="1" applyFill="1" applyBorder="1" applyAlignment="1">
      <alignment horizontal="center" vertical="center" wrapText="1"/>
    </xf>
    <xf numFmtId="0" fontId="29" fillId="2" borderId="62" xfId="2" applyFont="1" applyFill="1" applyBorder="1" applyAlignment="1">
      <alignment horizontal="center" vertical="center" wrapText="1"/>
    </xf>
    <xf numFmtId="0" fontId="29" fillId="4" borderId="63" xfId="2" applyFont="1" applyFill="1" applyBorder="1" applyAlignment="1">
      <alignment horizontal="center" vertical="center"/>
    </xf>
    <xf numFmtId="0" fontId="29" fillId="4" borderId="64" xfId="2" applyFont="1" applyFill="1" applyBorder="1" applyAlignment="1">
      <alignment horizontal="center" vertical="center"/>
    </xf>
    <xf numFmtId="0" fontId="33" fillId="7" borderId="56" xfId="2" applyFont="1" applyFill="1" applyBorder="1" applyAlignment="1">
      <alignment horizontal="center" vertical="center"/>
    </xf>
    <xf numFmtId="0" fontId="33" fillId="7" borderId="4" xfId="2" applyFont="1" applyFill="1" applyBorder="1" applyAlignment="1">
      <alignment horizontal="center" vertical="center"/>
    </xf>
    <xf numFmtId="0" fontId="33" fillId="0" borderId="33" xfId="2" applyFont="1" applyBorder="1" applyAlignment="1">
      <alignment horizontal="left" vertical="center"/>
    </xf>
    <xf numFmtId="0" fontId="33" fillId="0" borderId="87" xfId="2" applyFont="1" applyBorder="1" applyAlignment="1">
      <alignment horizontal="left" vertical="center"/>
    </xf>
    <xf numFmtId="0" fontId="29" fillId="2" borderId="48" xfId="2" applyFont="1" applyFill="1" applyBorder="1" applyAlignment="1">
      <alignment horizontal="center" vertical="center"/>
    </xf>
    <xf numFmtId="0" fontId="29" fillId="2" borderId="62" xfId="2" applyFont="1" applyFill="1" applyBorder="1" applyAlignment="1">
      <alignment horizontal="center" vertical="center"/>
    </xf>
    <xf numFmtId="0" fontId="29" fillId="0" borderId="48" xfId="2" applyFont="1" applyBorder="1" applyAlignment="1">
      <alignment horizontal="center" vertical="center" wrapText="1"/>
    </xf>
    <xf numFmtId="0" fontId="29" fillId="0" borderId="62" xfId="2" applyFont="1" applyBorder="1" applyAlignment="1">
      <alignment horizontal="center" vertical="center" wrapText="1"/>
    </xf>
    <xf numFmtId="0" fontId="33" fillId="2" borderId="58" xfId="2" applyFont="1" applyFill="1" applyBorder="1" applyAlignment="1">
      <alignment horizontal="center" vertical="center"/>
    </xf>
    <xf numFmtId="0" fontId="33" fillId="2" borderId="58" xfId="2" applyFont="1" applyFill="1" applyBorder="1" applyAlignment="1">
      <alignment horizontal="center" vertical="center" wrapText="1"/>
    </xf>
    <xf numFmtId="0" fontId="29" fillId="0" borderId="58" xfId="2" applyFont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/>
    </xf>
    <xf numFmtId="0" fontId="33" fillId="0" borderId="67" xfId="2" applyFont="1" applyFill="1" applyBorder="1" applyAlignment="1">
      <alignment horizontal="center" vertical="center"/>
    </xf>
    <xf numFmtId="0" fontId="33" fillId="0" borderId="19" xfId="2" applyFont="1" applyFill="1" applyBorder="1" applyAlignment="1">
      <alignment horizontal="center" vertical="center"/>
    </xf>
    <xf numFmtId="0" fontId="29" fillId="2" borderId="58" xfId="2" applyFont="1" applyFill="1" applyBorder="1" applyAlignment="1">
      <alignment horizontal="center" vertical="center" wrapText="1"/>
    </xf>
    <xf numFmtId="0" fontId="29" fillId="2" borderId="58" xfId="2" applyFont="1" applyFill="1" applyBorder="1" applyAlignment="1">
      <alignment horizontal="center" vertical="center"/>
    </xf>
    <xf numFmtId="0" fontId="29" fillId="4" borderId="74" xfId="2" applyFont="1" applyFill="1" applyBorder="1" applyAlignment="1">
      <alignment horizontal="center" vertical="center"/>
    </xf>
    <xf numFmtId="0" fontId="29" fillId="4" borderId="72" xfId="2" applyFont="1" applyFill="1" applyBorder="1" applyAlignment="1">
      <alignment horizontal="center" vertical="center"/>
    </xf>
    <xf numFmtId="0" fontId="29" fillId="4" borderId="76" xfId="2" applyFont="1" applyFill="1" applyBorder="1" applyAlignment="1">
      <alignment horizontal="center" vertical="center"/>
    </xf>
    <xf numFmtId="0" fontId="35" fillId="2" borderId="62" xfId="2" applyFont="1" applyFill="1" applyBorder="1" applyAlignment="1">
      <alignment horizontal="center" vertical="center" wrapText="1"/>
    </xf>
    <xf numFmtId="0" fontId="33" fillId="2" borderId="70" xfId="2" applyFont="1" applyFill="1" applyBorder="1" applyAlignment="1">
      <alignment horizontal="center" vertical="center"/>
    </xf>
    <xf numFmtId="0" fontId="33" fillId="2" borderId="72" xfId="2" applyFont="1" applyFill="1" applyBorder="1" applyAlignment="1">
      <alignment horizontal="center" vertical="center"/>
    </xf>
    <xf numFmtId="0" fontId="33" fillId="2" borderId="86" xfId="2" applyFont="1" applyFill="1" applyBorder="1" applyAlignment="1">
      <alignment horizontal="center" vertical="center" wrapText="1"/>
    </xf>
    <xf numFmtId="0" fontId="33" fillId="2" borderId="84" xfId="2" applyFont="1" applyFill="1" applyBorder="1" applyAlignment="1">
      <alignment horizontal="center" vertical="center" wrapText="1"/>
    </xf>
    <xf numFmtId="0" fontId="29" fillId="2" borderId="81" xfId="2" applyFont="1" applyFill="1" applyBorder="1" applyAlignment="1">
      <alignment horizontal="center" vertical="center" wrapText="1"/>
    </xf>
    <xf numFmtId="0" fontId="29" fillId="2" borderId="82" xfId="2" applyFont="1" applyFill="1" applyBorder="1" applyAlignment="1">
      <alignment horizontal="center" vertical="center" wrapText="1"/>
    </xf>
    <xf numFmtId="0" fontId="33" fillId="0" borderId="51" xfId="2" applyFont="1" applyBorder="1" applyAlignment="1">
      <alignment horizontal="left" vertical="center"/>
    </xf>
    <xf numFmtId="0" fontId="33" fillId="0" borderId="19" xfId="2" applyFont="1" applyBorder="1" applyAlignment="1">
      <alignment horizontal="left" vertical="center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8" xfId="2" applyFont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 wrapText="1"/>
    </xf>
    <xf numFmtId="0" fontId="29" fillId="0" borderId="3" xfId="2" applyFont="1" applyBorder="1" applyAlignment="1">
      <alignment horizontal="center" vertical="center" wrapText="1"/>
    </xf>
    <xf numFmtId="0" fontId="29" fillId="4" borderId="25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/>
    </xf>
    <xf numFmtId="0" fontId="33" fillId="0" borderId="60" xfId="2" applyFont="1" applyBorder="1" applyAlignment="1">
      <alignment horizontal="left" vertical="center"/>
    </xf>
    <xf numFmtId="0" fontId="33" fillId="0" borderId="22" xfId="2" applyFont="1" applyBorder="1" applyAlignment="1">
      <alignment horizontal="left" vertical="center"/>
    </xf>
    <xf numFmtId="0" fontId="29" fillId="4" borderId="34" xfId="2" applyFont="1" applyFill="1" applyBorder="1" applyAlignment="1">
      <alignment horizontal="center" vertical="center"/>
    </xf>
    <xf numFmtId="0" fontId="29" fillId="4" borderId="88" xfId="2" applyFont="1" applyFill="1" applyBorder="1" applyAlignment="1">
      <alignment horizontal="center" vertical="center"/>
    </xf>
    <xf numFmtId="0" fontId="33" fillId="0" borderId="62" xfId="2" applyFont="1" applyBorder="1" applyAlignment="1">
      <alignment horizontal="center" vertical="center" wrapText="1"/>
    </xf>
    <xf numFmtId="0" fontId="29" fillId="2" borderId="2" xfId="2" applyFont="1" applyFill="1" applyBorder="1" applyAlignment="1">
      <alignment horizontal="center" vertical="center" wrapText="1"/>
    </xf>
    <xf numFmtId="0" fontId="33" fillId="0" borderId="75" xfId="2" applyFont="1" applyBorder="1" applyAlignment="1">
      <alignment horizontal="left" vertical="center"/>
    </xf>
    <xf numFmtId="0" fontId="33" fillId="0" borderId="48" xfId="2" applyFont="1" applyBorder="1" applyAlignment="1">
      <alignment horizontal="center" vertical="center"/>
    </xf>
    <xf numFmtId="0" fontId="33" fillId="0" borderId="58" xfId="2" applyFont="1" applyBorder="1" applyAlignment="1">
      <alignment horizontal="center" vertical="center"/>
    </xf>
    <xf numFmtId="0" fontId="33" fillId="0" borderId="62" xfId="2" applyFont="1" applyBorder="1" applyAlignment="1">
      <alignment horizontal="center" vertical="center"/>
    </xf>
    <xf numFmtId="0" fontId="33" fillId="0" borderId="51" xfId="2" applyFont="1" applyBorder="1" applyAlignment="1">
      <alignment horizontal="center" vertical="center"/>
    </xf>
    <xf numFmtId="0" fontId="33" fillId="0" borderId="67" xfId="2" applyFont="1" applyBorder="1" applyAlignment="1">
      <alignment horizontal="center" vertical="center"/>
    </xf>
    <xf numFmtId="0" fontId="33" fillId="0" borderId="19" xfId="2" applyFont="1" applyBorder="1" applyAlignment="1">
      <alignment horizontal="center" vertical="center"/>
    </xf>
    <xf numFmtId="0" fontId="33" fillId="0" borderId="49" xfId="2" applyFont="1" applyBorder="1" applyAlignment="1">
      <alignment horizontal="left" vertical="center"/>
    </xf>
    <xf numFmtId="0" fontId="33" fillId="5" borderId="43" xfId="2" applyFont="1" applyFill="1" applyBorder="1" applyAlignment="1">
      <alignment horizontal="center" vertical="center"/>
    </xf>
    <xf numFmtId="0" fontId="33" fillId="5" borderId="77" xfId="2" applyFont="1" applyFill="1" applyBorder="1" applyAlignment="1">
      <alignment horizontal="center" vertical="center"/>
    </xf>
    <xf numFmtId="0" fontId="33" fillId="0" borderId="57" xfId="2" applyFont="1" applyBorder="1" applyAlignment="1">
      <alignment horizontal="left" vertical="center"/>
    </xf>
    <xf numFmtId="0" fontId="33" fillId="0" borderId="43" xfId="2" applyFont="1" applyBorder="1" applyAlignment="1">
      <alignment horizontal="center" vertical="center"/>
    </xf>
    <xf numFmtId="0" fontId="33" fillId="0" borderId="77" xfId="2" applyFont="1" applyBorder="1" applyAlignment="1">
      <alignment horizontal="center" vertical="center"/>
    </xf>
    <xf numFmtId="0" fontId="33" fillId="0" borderId="67" xfId="2" applyFont="1" applyBorder="1" applyAlignment="1">
      <alignment horizontal="left" vertical="center"/>
    </xf>
    <xf numFmtId="0" fontId="33" fillId="0" borderId="48" xfId="2" applyFont="1" applyBorder="1" applyAlignment="1">
      <alignment horizontal="center" vertical="center" wrapText="1"/>
    </xf>
    <xf numFmtId="0" fontId="29" fillId="2" borderId="35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center" vertical="center"/>
    </xf>
    <xf numFmtId="0" fontId="31" fillId="2" borderId="52" xfId="2" applyFont="1" applyFill="1" applyBorder="1" applyAlignment="1">
      <alignment horizontal="center" vertical="center" wrapText="1"/>
    </xf>
    <xf numFmtId="0" fontId="31" fillId="2" borderId="54" xfId="2" applyFont="1" applyFill="1" applyBorder="1" applyAlignment="1">
      <alignment horizontal="center" vertical="center" wrapText="1"/>
    </xf>
    <xf numFmtId="0" fontId="32" fillId="2" borderId="52" xfId="2" applyFont="1" applyFill="1" applyBorder="1" applyAlignment="1">
      <alignment horizontal="center" vertical="center" wrapText="1"/>
    </xf>
    <xf numFmtId="0" fontId="32" fillId="2" borderId="54" xfId="2" applyFont="1" applyFill="1" applyBorder="1" applyAlignment="1">
      <alignment horizontal="center" vertical="center" wrapText="1"/>
    </xf>
    <xf numFmtId="0" fontId="31" fillId="0" borderId="36" xfId="2" applyFont="1" applyBorder="1" applyAlignment="1">
      <alignment horizontal="center" vertical="center" wrapText="1"/>
    </xf>
    <xf numFmtId="0" fontId="31" fillId="0" borderId="37" xfId="2" applyFont="1" applyBorder="1" applyAlignment="1">
      <alignment horizontal="center" vertical="center" wrapText="1"/>
    </xf>
    <xf numFmtId="0" fontId="31" fillId="0" borderId="55" xfId="2" applyFont="1" applyBorder="1" applyAlignment="1">
      <alignment horizontal="center" vertical="center" wrapText="1"/>
    </xf>
    <xf numFmtId="0" fontId="31" fillId="0" borderId="56" xfId="2" applyFont="1" applyBorder="1" applyAlignment="1">
      <alignment horizontal="center" vertical="center" wrapText="1"/>
    </xf>
    <xf numFmtId="0" fontId="43" fillId="2" borderId="47" xfId="2" applyFont="1" applyFill="1" applyBorder="1" applyAlignment="1">
      <alignment horizontal="center" vertical="center"/>
    </xf>
    <xf numFmtId="0" fontId="43" fillId="2" borderId="38" xfId="2" applyFont="1" applyFill="1" applyBorder="1" applyAlignment="1">
      <alignment horizontal="center" vertical="center"/>
    </xf>
    <xf numFmtId="0" fontId="43" fillId="2" borderId="39" xfId="2" applyFont="1" applyFill="1" applyBorder="1" applyAlignment="1">
      <alignment horizontal="center" vertical="center"/>
    </xf>
    <xf numFmtId="0" fontId="43" fillId="0" borderId="47" xfId="2" applyFont="1" applyBorder="1" applyAlignment="1">
      <alignment horizontal="center" vertical="center"/>
    </xf>
    <xf numFmtId="0" fontId="43" fillId="0" borderId="38" xfId="2" applyFont="1" applyBorder="1" applyAlignment="1">
      <alignment horizontal="center" vertical="center"/>
    </xf>
    <xf numFmtId="0" fontId="43" fillId="0" borderId="39" xfId="2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31" fillId="0" borderId="16" xfId="2" applyFont="1" applyBorder="1" applyAlignment="1">
      <alignment horizontal="center" vertical="center"/>
    </xf>
    <xf numFmtId="0" fontId="31" fillId="0" borderId="18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31" fillId="0" borderId="53" xfId="2" applyFont="1" applyBorder="1" applyAlignment="1">
      <alignment horizontal="center" vertical="center"/>
    </xf>
    <xf numFmtId="0" fontId="29" fillId="0" borderId="48" xfId="2" applyFont="1" applyFill="1" applyBorder="1" applyAlignment="1">
      <alignment horizontal="center" vertical="center" wrapText="1"/>
    </xf>
    <xf numFmtId="0" fontId="29" fillId="0" borderId="58" xfId="2" applyFont="1" applyFill="1" applyBorder="1" applyAlignment="1">
      <alignment horizontal="center" vertical="center" wrapText="1"/>
    </xf>
    <xf numFmtId="0" fontId="29" fillId="0" borderId="62" xfId="2" applyFont="1" applyFill="1" applyBorder="1" applyAlignment="1">
      <alignment horizontal="center" vertical="center" wrapText="1"/>
    </xf>
    <xf numFmtId="44" fontId="33" fillId="0" borderId="26" xfId="54" applyFont="1" applyBorder="1" applyAlignment="1">
      <alignment horizontal="left" vertical="center"/>
    </xf>
    <xf numFmtId="44" fontId="33" fillId="0" borderId="19" xfId="54" applyFont="1" applyBorder="1" applyAlignment="1">
      <alignment horizontal="left" vertical="center"/>
    </xf>
    <xf numFmtId="0" fontId="31" fillId="2" borderId="27" xfId="2" applyFont="1" applyFill="1" applyBorder="1" applyAlignment="1">
      <alignment horizontal="center" vertical="center"/>
    </xf>
    <xf numFmtId="0" fontId="31" fillId="2" borderId="16" xfId="2" applyFont="1" applyFill="1" applyBorder="1" applyAlignment="1">
      <alignment horizontal="center" vertical="center"/>
    </xf>
    <xf numFmtId="0" fontId="31" fillId="2" borderId="18" xfId="2" applyFont="1" applyFill="1" applyBorder="1" applyAlignment="1">
      <alignment horizontal="center" vertical="center"/>
    </xf>
    <xf numFmtId="0" fontId="32" fillId="2" borderId="27" xfId="2" applyFont="1" applyFill="1" applyBorder="1" applyAlignment="1">
      <alignment horizontal="center" vertical="center"/>
    </xf>
    <xf numFmtId="0" fontId="32" fillId="2" borderId="16" xfId="2" applyFont="1" applyFill="1" applyBorder="1" applyAlignment="1">
      <alignment horizontal="center" vertical="center"/>
    </xf>
    <xf numFmtId="0" fontId="32" fillId="2" borderId="18" xfId="2" applyFont="1" applyFill="1" applyBorder="1" applyAlignment="1">
      <alignment horizontal="center" vertical="center"/>
    </xf>
    <xf numFmtId="0" fontId="26" fillId="2" borderId="36" xfId="2" applyFont="1" applyFill="1" applyBorder="1" applyAlignment="1">
      <alignment horizontal="left" vertical="center"/>
    </xf>
    <xf numFmtId="0" fontId="26" fillId="2" borderId="46" xfId="2" applyFont="1" applyFill="1" applyBorder="1" applyAlignment="1">
      <alignment horizontal="left" vertical="center"/>
    </xf>
    <xf numFmtId="0" fontId="26" fillId="2" borderId="55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left" vertical="center"/>
    </xf>
    <xf numFmtId="0" fontId="28" fillId="0" borderId="46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43" fillId="0" borderId="75" xfId="2" applyFont="1" applyBorder="1" applyAlignment="1">
      <alignment horizontal="center" vertical="center"/>
    </xf>
    <xf numFmtId="0" fontId="43" fillId="0" borderId="79" xfId="2" applyFont="1" applyBorder="1" applyAlignment="1">
      <alignment horizontal="center" vertical="center"/>
    </xf>
    <xf numFmtId="0" fontId="43" fillId="0" borderId="80" xfId="2" applyFont="1" applyBorder="1" applyAlignment="1">
      <alignment horizontal="center" vertical="center"/>
    </xf>
    <xf numFmtId="0" fontId="46" fillId="0" borderId="75" xfId="2" applyFont="1" applyBorder="1" applyAlignment="1">
      <alignment horizontal="center" vertical="center"/>
    </xf>
    <xf numFmtId="0" fontId="46" fillId="0" borderId="79" xfId="2" applyFont="1" applyBorder="1" applyAlignment="1">
      <alignment horizontal="center" vertical="center"/>
    </xf>
    <xf numFmtId="0" fontId="46" fillId="0" borderId="80" xfId="2" applyFont="1" applyBorder="1" applyAlignment="1">
      <alignment horizontal="center" vertical="center"/>
    </xf>
    <xf numFmtId="0" fontId="43" fillId="0" borderId="36" xfId="2" applyFont="1" applyBorder="1" applyAlignment="1">
      <alignment horizontal="center" vertical="center"/>
    </xf>
    <xf numFmtId="0" fontId="43" fillId="0" borderId="46" xfId="2" applyFont="1" applyBorder="1" applyAlignment="1">
      <alignment horizontal="center" vertical="center"/>
    </xf>
    <xf numFmtId="0" fontId="43" fillId="0" borderId="37" xfId="2" applyFont="1" applyBorder="1" applyAlignment="1">
      <alignment horizontal="center" vertical="center"/>
    </xf>
    <xf numFmtId="0" fontId="43" fillId="2" borderId="36" xfId="2" applyFont="1" applyFill="1" applyBorder="1" applyAlignment="1">
      <alignment horizontal="center" vertical="center"/>
    </xf>
    <xf numFmtId="0" fontId="43" fillId="2" borderId="46" xfId="2" applyFont="1" applyFill="1" applyBorder="1" applyAlignment="1">
      <alignment horizontal="center" vertical="center"/>
    </xf>
    <xf numFmtId="0" fontId="43" fillId="2" borderId="37" xfId="2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7" fillId="2" borderId="11" xfId="39" applyFont="1" applyFill="1" applyBorder="1" applyAlignment="1">
      <alignment horizontal="center" vertical="center" wrapText="1"/>
    </xf>
    <xf numFmtId="0" fontId="37" fillId="2" borderId="8" xfId="39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43" fillId="0" borderId="2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 wrapText="1"/>
    </xf>
    <xf numFmtId="0" fontId="31" fillId="0" borderId="58" xfId="2" applyFont="1" applyBorder="1" applyAlignment="1">
      <alignment horizontal="center" vertical="center" wrapText="1"/>
    </xf>
    <xf numFmtId="3" fontId="33" fillId="0" borderId="91" xfId="2" applyNumberFormat="1" applyFont="1" applyBorder="1" applyAlignment="1">
      <alignment horizontal="right" vertical="center" wrapText="1"/>
    </xf>
    <xf numFmtId="3" fontId="33" fillId="0" borderId="77" xfId="54" applyNumberFormat="1" applyFont="1" applyBorder="1" applyAlignment="1">
      <alignment horizontal="right" vertical="center" wrapText="1"/>
    </xf>
    <xf numFmtId="3" fontId="33" fillId="0" borderId="77" xfId="2" applyNumberFormat="1" applyFont="1" applyBorder="1" applyAlignment="1">
      <alignment horizontal="right" vertical="center" wrapText="1"/>
    </xf>
    <xf numFmtId="3" fontId="29" fillId="5" borderId="77" xfId="2" applyNumberFormat="1" applyFont="1" applyFill="1" applyBorder="1" applyAlignment="1">
      <alignment horizontal="right" vertical="center"/>
    </xf>
    <xf numFmtId="3" fontId="29" fillId="4" borderId="88" xfId="2" applyNumberFormat="1" applyFont="1" applyFill="1" applyBorder="1" applyAlignment="1">
      <alignment horizontal="right" vertical="center"/>
    </xf>
    <xf numFmtId="3" fontId="29" fillId="0" borderId="91" xfId="2" applyNumberFormat="1" applyFont="1" applyBorder="1" applyAlignment="1">
      <alignment horizontal="right" vertical="center" wrapText="1"/>
    </xf>
    <xf numFmtId="3" fontId="29" fillId="0" borderId="77" xfId="2" applyNumberFormat="1" applyFont="1" applyBorder="1" applyAlignment="1">
      <alignment horizontal="right" vertical="center" wrapText="1"/>
    </xf>
    <xf numFmtId="3" fontId="33" fillId="0" borderId="87" xfId="2" applyNumberFormat="1" applyFont="1" applyBorder="1" applyAlignment="1">
      <alignment horizontal="right" vertical="center"/>
    </xf>
    <xf numFmtId="3" fontId="33" fillId="0" borderId="77" xfId="2" applyNumberFormat="1" applyFont="1" applyBorder="1" applyAlignment="1">
      <alignment horizontal="right" vertical="center"/>
    </xf>
    <xf numFmtId="3" fontId="33" fillId="0" borderId="53" xfId="2" applyNumberFormat="1" applyFont="1" applyBorder="1" applyAlignment="1">
      <alignment horizontal="right" vertical="center"/>
    </xf>
    <xf numFmtId="3" fontId="33" fillId="8" borderId="89" xfId="2" applyNumberFormat="1" applyFont="1" applyFill="1" applyBorder="1" applyAlignment="1">
      <alignment horizontal="right" vertical="center"/>
    </xf>
  </cellXfs>
  <cellStyles count="56">
    <cellStyle name="Dziesiętny 3" xfId="1" xr:uid="{00000000-0005-0000-0000-000000000000}"/>
    <cellStyle name="Normalny" xfId="0" builtinId="0"/>
    <cellStyle name="Normalny 10" xfId="28" xr:uid="{9025BFBF-57DA-4AF5-8B42-35B45E5A18DE}"/>
    <cellStyle name="Normalny 11" xfId="30" xr:uid="{36E54C54-48B5-4193-AB48-FA067B196F72}"/>
    <cellStyle name="Normalny 12" xfId="41" xr:uid="{D270B0D0-04DD-498E-8EA2-70600EB01081}"/>
    <cellStyle name="Normalny 12 2" xfId="51" xr:uid="{A797C21D-5512-454D-B87B-9E653B6B08B1}"/>
    <cellStyle name="Normalny 13" xfId="47" xr:uid="{6E17A993-7111-4E9C-82B6-9EF59DC44385}"/>
    <cellStyle name="Normalny 14" xfId="32" xr:uid="{94560DA9-5845-408C-9AAD-966255C12EE3}"/>
    <cellStyle name="Normalny 15" xfId="36" xr:uid="{D9FE00A2-3DB4-4410-AD42-A7ADAA99A9D6}"/>
    <cellStyle name="Normalny 16" xfId="52" xr:uid="{873A5D89-39A7-4470-A01E-9BD813BDCA2D}"/>
    <cellStyle name="Normalny 18 2 2 2 3 2 4 6 3 2 4 2 3 7 2 2 3 3 2 3 4" xfId="3" xr:uid="{00000000-0005-0000-0000-000003000000}"/>
    <cellStyle name="Normalny 18 2 2 2 3 2 4 6 3 2 4 2 3 7 2 2 3 3 2 3 4 10" xfId="27" xr:uid="{5A14C4AF-BF1C-4BB6-8E1D-DBC626E7D8DD}"/>
    <cellStyle name="Normalny 18 2 2 2 3 2 4 6 3 2 4 2 3 7 2 2 3 3 2 3 4 11" xfId="29" xr:uid="{FCE6C72D-841D-46EC-A24A-5FB3FE1E36FF}"/>
    <cellStyle name="Normalny 18 2 2 2 3 2 4 6 3 2 4 2 3 7 2 2 3 3 2 3 4 12" xfId="31" xr:uid="{A78C92A5-ED1E-4CE9-AEFB-9CFDA59372F8}"/>
    <cellStyle name="Normalny 18 2 2 2 3 2 4 6 3 2 4 2 3 7 2 2 3 3 2 3 4 13" xfId="42" xr:uid="{F145A81D-52D9-4CE0-8D54-0B4BCA91E49E}"/>
    <cellStyle name="Normalny 18 2 2 2 3 2 4 6 3 2 4 2 3 7 2 2 3 3 2 3 4 14" xfId="33" xr:uid="{49FDE061-97BE-483A-B013-813D6AD06426}"/>
    <cellStyle name="Normalny 18 2 2 2 3 2 4 6 3 2 4 2 3 7 2 2 3 3 2 3 4 15" xfId="37" xr:uid="{B602E90D-52C2-4032-834A-4FBF35C66987}"/>
    <cellStyle name="Normalny 18 2 2 2 3 2 4 6 3 2 4 2 3 7 2 2 3 3 2 3 4 16" xfId="48" xr:uid="{1D6BD25D-3B52-461F-A918-361EF398DFE3}"/>
    <cellStyle name="Normalny 18 2 2 2 3 2 4 6 3 2 4 2 3 7 2 2 3 3 2 3 4 17" xfId="53" xr:uid="{29405EFC-B688-4958-AAAB-73FBD73C70C4}"/>
    <cellStyle name="Normalny 18 2 2 2 3 2 4 6 3 2 4 2 3 7 2 2 3 3 2 3 4 2" xfId="6" xr:uid="{00000000-0005-0000-0000-000004000000}"/>
    <cellStyle name="Normalny 18 2 2 2 3 2 4 6 3 2 4 2 3 7 2 2 3 3 2 3 4 3" xfId="8" xr:uid="{978D6E1F-CE06-4DD1-8CB9-CB8C6695C291}"/>
    <cellStyle name="Normalny 18 2 2 2 3 2 4 6 3 2 4 2 3 7 2 2 3 3 2 3 4 3 2" xfId="13" xr:uid="{132A3B68-2608-48AE-9DB2-67CA3093D5C6}"/>
    <cellStyle name="Normalny 18 2 2 2 3 2 4 6 3 2 4 2 3 7 2 2 3 3 2 3 4 3 2 2" xfId="16" xr:uid="{AE442152-C52B-4B6D-9E22-0E7A9723EA1C}"/>
    <cellStyle name="Normalny 18 2 2 2 3 2 4 6 3 2 4 2 3 7 2 2 3 3 2 3 4 3 2 2 2" xfId="21" xr:uid="{0B61ACE1-7512-4FAE-AF8A-2AD8C6183459}"/>
    <cellStyle name="Normalny 18 2 2 2 3 2 4 6 3 2 4 2 3 7 2 2 3 3 2 3 4 4" xfId="10" xr:uid="{16CA1730-9806-4AA4-BDF4-C86BF6B190CD}"/>
    <cellStyle name="Normalny 18 2 2 2 3 2 4 6 3 2 4 2 3 7 2 2 3 3 2 3 4 5" xfId="12" xr:uid="{60A17872-1AE7-451B-B57D-82035E408006}"/>
    <cellStyle name="Normalny 18 2 2 2 3 2 4 6 3 2 4 2 3 7 2 2 3 3 2 3 4 6" xfId="15" xr:uid="{D52A553E-1D85-49FD-8AE0-76B9DB59338B}"/>
    <cellStyle name="Normalny 18 2 2 2 3 2 4 6 3 2 4 2 3 7 2 2 3 3 2 3 4 7" xfId="20" xr:uid="{6D1A8CB9-B655-4C6B-B012-3774782DB64A}"/>
    <cellStyle name="Normalny 18 2 2 2 3 2 4 6 3 2 4 2 3 7 2 2 3 3 2 3 4 8" xfId="23" xr:uid="{7F06D8AC-D6A2-422F-9C5C-A29E9CD6E771}"/>
    <cellStyle name="Normalny 18 2 2 2 3 2 4 6 3 2 4 2 3 7 2 2 3 3 2 3 4 9" xfId="25" xr:uid="{3B73AD13-BE1C-4357-ACD6-2C7C4BCE8179}"/>
    <cellStyle name="Normalny 2" xfId="7" xr:uid="{DDC0BFFD-64E6-47E9-8B8A-95F0AAB1BC3C}"/>
    <cellStyle name="Normalny 2 4" xfId="2" xr:uid="{00000000-0005-0000-0000-000005000000}"/>
    <cellStyle name="Normalny 3" xfId="9" xr:uid="{F912EC31-1684-4F87-A843-DA01A826BE84}"/>
    <cellStyle name="Normalny 4" xfId="11" xr:uid="{B52E65D2-82E9-430E-9444-2CBA44B49FEC}"/>
    <cellStyle name="Normalny 5" xfId="14" xr:uid="{4AF4D179-AE2C-499D-B02C-9B5DD96732A0}"/>
    <cellStyle name="Normalny 5 2 2 2 2 2 2 2 2 2 2 2 3 3 3 2 2 2 2 2 2" xfId="5" xr:uid="{00000000-0005-0000-0000-000006000000}"/>
    <cellStyle name="Normalny 5 2 2 2 2 2 2 2 2 2 2 2 3 3 3 2 2 2 2 2 2 2" xfId="18" xr:uid="{60702EA1-3E4E-42C3-9EDC-7BA51E557683}"/>
    <cellStyle name="Normalny 5 2 2 2 2 2 2 2 2 2 2 2 3 3 3 2 2 2 2 2 2 2 2" xfId="35" xr:uid="{DB952CE3-D067-45E1-9E4B-D7AC5080472D}"/>
    <cellStyle name="Normalny 5 2 2 2 2 2 2 2 2 2 2 2 3 3 3 2 2 2 2 2 2 2 3" xfId="40" xr:uid="{82BCC435-2999-4D2F-BAF8-F639E85B4F89}"/>
    <cellStyle name="Normalny 5 2 2 2 2 2 2 2 2 2 2 2 3 3 3 2 2 2 2 2 2 2 4" xfId="46" xr:uid="{D92EA8E6-B30C-4DEE-83C1-9EE79796A08A}"/>
    <cellStyle name="Normalny 5 3 2 2 2 2 2 2 2 2 2 3 3 3 2 2 2 2 2 2" xfId="4" xr:uid="{00000000-0005-0000-0000-000007000000}"/>
    <cellStyle name="Normalny 5 3 2 2 2 2 2 2 2 2 2 3 3 3 2 2 2 2 2 2 2" xfId="17" xr:uid="{3BD4DAC1-8478-4986-B36E-FE4E2C5478D0}"/>
    <cellStyle name="Normalny 5 3 2 2 2 2 2 2 2 2 2 3 3 3 2 2 2 2 2 2 2 2" xfId="34" xr:uid="{09E5A0E3-8AED-4B45-8808-E6FC80A35FE2}"/>
    <cellStyle name="Normalny 5 3 2 2 2 2 2 2 2 2 2 3 3 3 2 2 2 2 2 2 2 3" xfId="39" xr:uid="{202E146D-9B54-4833-B894-CAA9AB3706F5}"/>
    <cellStyle name="Normalny 5 3 2 2 2 2 2 2 2 2 2 3 3 3 2 2 2 2 2 2 2 4" xfId="45" xr:uid="{53EA07AA-EAA1-42C7-8194-569A310A2FC7}"/>
    <cellStyle name="Normalny 6" xfId="19" xr:uid="{8FE629F5-EC25-4A93-B48E-EE6404207561}"/>
    <cellStyle name="Normalny 6 2" xfId="43" xr:uid="{666D79E5-5664-4D65-95C9-508C906707B3}"/>
    <cellStyle name="Normalny 6 2 2" xfId="49" xr:uid="{C04F2ABD-202E-4C6F-A6D3-13C2D704996D}"/>
    <cellStyle name="Normalny 6 2 3" xfId="55" xr:uid="{3BB1973D-B9A0-4D32-AF55-1F643FC23171}"/>
    <cellStyle name="Normalny 7" xfId="22" xr:uid="{1772C4BA-A3AD-462D-A515-9925D6135334}"/>
    <cellStyle name="Normalny 8" xfId="24" xr:uid="{1EA186D8-9142-4490-8DA1-267ED093E8A9}"/>
    <cellStyle name="Normalny 9" xfId="26" xr:uid="{F6F7E53B-5700-4E51-9F25-A972FDE12BD7}"/>
    <cellStyle name="Procentowy" xfId="38" builtinId="5"/>
    <cellStyle name="Walutowy 2" xfId="44" xr:uid="{60C4EB3A-FC92-4E7D-9C55-F7DCED0CA92C}"/>
    <cellStyle name="Walutowy 2 2" xfId="54" xr:uid="{8F3709FF-5578-4175-AC61-00087C7B0E20}"/>
    <cellStyle name="Walutowy 3" xfId="50" xr:uid="{82E7593F-EC2D-47EB-9D4B-B565871E53D0}"/>
  </cellStyles>
  <dxfs count="0"/>
  <tableStyles count="0" defaultTableStyle="TableStyleMedium2" defaultPivotStyle="PivotStyleLight16"/>
  <colors>
    <mruColors>
      <color rgb="FF99FF66"/>
      <color rgb="FF66FF66"/>
      <color rgb="FFCCFFFF"/>
      <color rgb="FFFFFF99"/>
      <color rgb="FFCC99FF"/>
      <color rgb="FFCCCCFF"/>
      <color rgb="FFFF99CC"/>
      <color rgb="FFFF66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50F7-2DBC-48C8-9B22-02A090EA2F95}">
  <sheetPr>
    <pageSetUpPr fitToPage="1"/>
  </sheetPr>
  <dimension ref="A1:BN115"/>
  <sheetViews>
    <sheetView tabSelected="1" view="pageBreakPreview" zoomScale="55" zoomScaleNormal="60" zoomScaleSheetLayoutView="55" zoomScalePageLayoutView="60" workbookViewId="0">
      <pane xSplit="8" ySplit="4" topLeftCell="AT20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BH2" sqref="BH2"/>
    </sheetView>
  </sheetViews>
  <sheetFormatPr defaultColWidth="7.75" defaultRowHeight="23.25"/>
  <cols>
    <col min="1" max="1" width="6.375" style="306" customWidth="1"/>
    <col min="2" max="2" width="22.375" style="217" customWidth="1"/>
    <col min="3" max="3" width="85.625" style="307" customWidth="1"/>
    <col min="4" max="4" width="26" style="217" customWidth="1"/>
    <col min="5" max="5" width="15.625" style="217" customWidth="1"/>
    <col min="6" max="6" width="23.5" style="217" customWidth="1"/>
    <col min="7" max="7" width="20.5" style="217" customWidth="1"/>
    <col min="8" max="8" width="23.875" style="217" customWidth="1"/>
    <col min="9" max="16" width="15.75" style="217" hidden="1" customWidth="1"/>
    <col min="17" max="17" width="25.5" style="217" hidden="1" customWidth="1"/>
    <col min="18" max="18" width="17.75" style="217" hidden="1" customWidth="1"/>
    <col min="19" max="19" width="15.75" style="217" hidden="1" customWidth="1"/>
    <col min="20" max="20" width="16.375" style="217" hidden="1" customWidth="1"/>
    <col min="21" max="21" width="18.125" style="217" hidden="1" customWidth="1"/>
    <col min="22" max="22" width="17.375" style="217" hidden="1" customWidth="1"/>
    <col min="23" max="24" width="18.125" style="217" hidden="1" customWidth="1"/>
    <col min="25" max="25" width="17.625" style="217" hidden="1" customWidth="1"/>
    <col min="26" max="26" width="18.125" style="217" hidden="1" customWidth="1"/>
    <col min="27" max="27" width="21.625" style="217" customWidth="1"/>
    <col min="28" max="28" width="23.25" style="217" customWidth="1"/>
    <col min="29" max="29" width="20.75" style="217" customWidth="1"/>
    <col min="30" max="30" width="20.625" style="217" customWidth="1"/>
    <col min="31" max="31" width="21.125" style="217" customWidth="1"/>
    <col min="32" max="32" width="20.75" style="217" customWidth="1"/>
    <col min="33" max="33" width="20.375" style="217" customWidth="1"/>
    <col min="34" max="34" width="21.875" style="217" customWidth="1"/>
    <col min="35" max="35" width="20.625" style="217" customWidth="1"/>
    <col min="36" max="36" width="22.25" style="217" customWidth="1"/>
    <col min="37" max="37" width="18.75" style="217" customWidth="1"/>
    <col min="38" max="38" width="21.75" style="217" customWidth="1"/>
    <col min="39" max="40" width="20.5" style="217" customWidth="1"/>
    <col min="41" max="41" width="21" style="217" customWidth="1"/>
    <col min="42" max="43" width="19" style="217" customWidth="1"/>
    <col min="44" max="44" width="19.625" style="217" customWidth="1"/>
    <col min="45" max="45" width="21" style="217" customWidth="1"/>
    <col min="46" max="46" width="17.75" style="217" customWidth="1"/>
    <col min="47" max="47" width="20.125" style="217" customWidth="1"/>
    <col min="48" max="48" width="16.625" style="217" hidden="1" customWidth="1"/>
    <col min="49" max="49" width="18" style="217" hidden="1" customWidth="1"/>
    <col min="50" max="50" width="16.625" style="217" hidden="1" customWidth="1"/>
    <col min="51" max="51" width="17.875" style="217" hidden="1" customWidth="1"/>
    <col min="52" max="52" width="17.75" style="217" hidden="1" customWidth="1"/>
    <col min="53" max="53" width="18.5" style="217" hidden="1" customWidth="1"/>
    <col min="54" max="54" width="17.625" style="217" hidden="1" customWidth="1"/>
    <col min="55" max="55" width="18.5" style="217" hidden="1" customWidth="1"/>
    <col min="56" max="56" width="17.625" style="217" hidden="1" customWidth="1"/>
    <col min="57" max="57" width="15.375" style="217" hidden="1" customWidth="1"/>
    <col min="58" max="58" width="18.375" style="217" hidden="1" customWidth="1"/>
    <col min="59" max="59" width="15.375" style="217" hidden="1" customWidth="1"/>
    <col min="60" max="60" width="21" style="217" customWidth="1"/>
    <col min="61" max="61" width="21.625" style="217" customWidth="1"/>
    <col min="62" max="62" width="21.375" style="217" customWidth="1"/>
    <col min="63" max="63" width="21" style="217" customWidth="1"/>
    <col min="64" max="64" width="19" style="217" customWidth="1"/>
    <col min="65" max="65" width="21.875" style="217" customWidth="1"/>
    <col min="66" max="66" width="24.75" style="217" customWidth="1"/>
    <col min="67" max="16384" width="7.75" style="217"/>
  </cols>
  <sheetData>
    <row r="1" spans="1:66" ht="28.5" customHeight="1">
      <c r="A1" s="431" t="s">
        <v>91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"/>
      <c r="AB1" s="43"/>
      <c r="AC1" s="44"/>
      <c r="AD1" s="44"/>
      <c r="AE1" s="44"/>
      <c r="AF1" s="44"/>
      <c r="AG1" s="44"/>
      <c r="AH1" s="44"/>
      <c r="AI1" s="44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35" t="s">
        <v>92</v>
      </c>
      <c r="BL1" s="435"/>
      <c r="BM1" s="435"/>
      <c r="BN1" s="435"/>
    </row>
    <row r="2" spans="1:66" ht="57" customHeight="1" thickBo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218"/>
      <c r="AB2" s="218"/>
      <c r="AC2" s="219"/>
      <c r="AD2" s="219"/>
      <c r="AE2" s="219"/>
      <c r="AF2" s="219"/>
      <c r="AG2" s="219"/>
      <c r="AH2" s="220"/>
      <c r="AI2" s="219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436"/>
      <c r="BL2" s="436"/>
      <c r="BM2" s="436"/>
      <c r="BN2" s="436"/>
    </row>
    <row r="3" spans="1:66" s="223" customFormat="1" ht="24" customHeight="1" thickBot="1">
      <c r="A3" s="181">
        <v>1</v>
      </c>
      <c r="B3" s="222">
        <v>2</v>
      </c>
      <c r="C3" s="181">
        <v>3</v>
      </c>
      <c r="D3" s="411">
        <v>4</v>
      </c>
      <c r="E3" s="413"/>
      <c r="F3" s="437">
        <v>5</v>
      </c>
      <c r="G3" s="438"/>
      <c r="H3" s="439"/>
      <c r="I3" s="411">
        <v>6</v>
      </c>
      <c r="J3" s="412"/>
      <c r="K3" s="413"/>
      <c r="L3" s="440">
        <v>6</v>
      </c>
      <c r="M3" s="441"/>
      <c r="N3" s="442"/>
      <c r="O3" s="443">
        <v>6</v>
      </c>
      <c r="P3" s="444"/>
      <c r="Q3" s="445"/>
      <c r="R3" s="443">
        <v>6</v>
      </c>
      <c r="S3" s="444"/>
      <c r="T3" s="445"/>
      <c r="U3" s="446">
        <v>6</v>
      </c>
      <c r="V3" s="447"/>
      <c r="W3" s="448"/>
      <c r="X3" s="408">
        <v>6</v>
      </c>
      <c r="Y3" s="409"/>
      <c r="Z3" s="410"/>
      <c r="AA3" s="446">
        <v>6</v>
      </c>
      <c r="AB3" s="447"/>
      <c r="AC3" s="448"/>
      <c r="AD3" s="446">
        <v>7</v>
      </c>
      <c r="AE3" s="447"/>
      <c r="AF3" s="448"/>
      <c r="AG3" s="408">
        <v>8</v>
      </c>
      <c r="AH3" s="409"/>
      <c r="AI3" s="410"/>
      <c r="AJ3" s="411">
        <v>9</v>
      </c>
      <c r="AK3" s="412"/>
      <c r="AL3" s="413"/>
      <c r="AM3" s="411">
        <v>10</v>
      </c>
      <c r="AN3" s="412"/>
      <c r="AO3" s="413"/>
      <c r="AP3" s="411">
        <v>11</v>
      </c>
      <c r="AQ3" s="412"/>
      <c r="AR3" s="413"/>
      <c r="AS3" s="411">
        <v>12</v>
      </c>
      <c r="AT3" s="412"/>
      <c r="AU3" s="413"/>
      <c r="AV3" s="411">
        <v>13</v>
      </c>
      <c r="AW3" s="412"/>
      <c r="AX3" s="413"/>
      <c r="AY3" s="411">
        <v>14</v>
      </c>
      <c r="AZ3" s="412"/>
      <c r="BA3" s="413"/>
      <c r="BB3" s="411">
        <v>15</v>
      </c>
      <c r="BC3" s="412"/>
      <c r="BD3" s="413"/>
      <c r="BE3" s="411">
        <v>16</v>
      </c>
      <c r="BF3" s="412"/>
      <c r="BG3" s="413"/>
      <c r="BH3" s="411">
        <v>13</v>
      </c>
      <c r="BI3" s="412"/>
      <c r="BJ3" s="413"/>
      <c r="BK3" s="411">
        <v>14</v>
      </c>
      <c r="BL3" s="412"/>
      <c r="BM3" s="413"/>
      <c r="BN3" s="464">
        <v>15</v>
      </c>
    </row>
    <row r="4" spans="1:66" ht="28.5" customHeight="1" thickBot="1">
      <c r="A4" s="398" t="s">
        <v>11</v>
      </c>
      <c r="B4" s="400" t="s">
        <v>12</v>
      </c>
      <c r="C4" s="402" t="s">
        <v>13</v>
      </c>
      <c r="D4" s="404" t="s">
        <v>14</v>
      </c>
      <c r="E4" s="405"/>
      <c r="F4" s="414" t="s">
        <v>15</v>
      </c>
      <c r="G4" s="415"/>
      <c r="H4" s="416"/>
      <c r="I4" s="417">
        <v>2018</v>
      </c>
      <c r="J4" s="418"/>
      <c r="K4" s="419"/>
      <c r="L4" s="414">
        <v>2019</v>
      </c>
      <c r="M4" s="415"/>
      <c r="N4" s="416"/>
      <c r="O4" s="414">
        <v>2020</v>
      </c>
      <c r="P4" s="415"/>
      <c r="Q4" s="416"/>
      <c r="R4" s="414">
        <v>2021</v>
      </c>
      <c r="S4" s="415"/>
      <c r="T4" s="416"/>
      <c r="U4" s="425">
        <v>2022</v>
      </c>
      <c r="V4" s="426"/>
      <c r="W4" s="427"/>
      <c r="X4" s="425">
        <v>2023</v>
      </c>
      <c r="Y4" s="426"/>
      <c r="Z4" s="427"/>
      <c r="AA4" s="425">
        <v>2024</v>
      </c>
      <c r="AB4" s="426"/>
      <c r="AC4" s="427"/>
      <c r="AD4" s="428">
        <v>2025</v>
      </c>
      <c r="AE4" s="429"/>
      <c r="AF4" s="430"/>
      <c r="AG4" s="428">
        <v>2026</v>
      </c>
      <c r="AH4" s="429"/>
      <c r="AI4" s="430"/>
      <c r="AJ4" s="414">
        <v>2027</v>
      </c>
      <c r="AK4" s="415"/>
      <c r="AL4" s="416"/>
      <c r="AM4" s="414">
        <v>2028</v>
      </c>
      <c r="AN4" s="415"/>
      <c r="AO4" s="416"/>
      <c r="AP4" s="414">
        <v>2029</v>
      </c>
      <c r="AQ4" s="415"/>
      <c r="AR4" s="416"/>
      <c r="AS4" s="414">
        <v>2030</v>
      </c>
      <c r="AT4" s="415"/>
      <c r="AU4" s="416"/>
      <c r="AV4" s="414">
        <v>2031</v>
      </c>
      <c r="AW4" s="415"/>
      <c r="AX4" s="416"/>
      <c r="AY4" s="414">
        <v>2032</v>
      </c>
      <c r="AZ4" s="415"/>
      <c r="BA4" s="416"/>
      <c r="BB4" s="417">
        <v>2033</v>
      </c>
      <c r="BC4" s="418"/>
      <c r="BD4" s="419"/>
      <c r="BE4" s="414">
        <v>2034</v>
      </c>
      <c r="BF4" s="415"/>
      <c r="BG4" s="416"/>
      <c r="BH4" s="417" t="s">
        <v>60</v>
      </c>
      <c r="BI4" s="418"/>
      <c r="BJ4" s="419"/>
      <c r="BK4" s="417" t="s">
        <v>46</v>
      </c>
      <c r="BL4" s="418"/>
      <c r="BM4" s="419"/>
      <c r="BN4" s="465" t="s">
        <v>16</v>
      </c>
    </row>
    <row r="5" spans="1:66" s="1" customFormat="1" ht="75" customHeight="1" thickBot="1">
      <c r="A5" s="399"/>
      <c r="B5" s="401"/>
      <c r="C5" s="403"/>
      <c r="D5" s="406"/>
      <c r="E5" s="407"/>
      <c r="F5" s="46" t="s">
        <v>17</v>
      </c>
      <c r="G5" s="47" t="s">
        <v>18</v>
      </c>
      <c r="H5" s="48" t="s">
        <v>19</v>
      </c>
      <c r="I5" s="46" t="s">
        <v>20</v>
      </c>
      <c r="J5" s="47" t="s">
        <v>21</v>
      </c>
      <c r="K5" s="48" t="s">
        <v>22</v>
      </c>
      <c r="L5" s="46" t="s">
        <v>23</v>
      </c>
      <c r="M5" s="47" t="s">
        <v>21</v>
      </c>
      <c r="N5" s="48" t="s">
        <v>22</v>
      </c>
      <c r="O5" s="46" t="s">
        <v>24</v>
      </c>
      <c r="P5" s="47" t="s">
        <v>21</v>
      </c>
      <c r="Q5" s="48" t="s">
        <v>22</v>
      </c>
      <c r="R5" s="46" t="s">
        <v>25</v>
      </c>
      <c r="S5" s="47" t="s">
        <v>21</v>
      </c>
      <c r="T5" s="48" t="s">
        <v>22</v>
      </c>
      <c r="U5" s="46" t="s">
        <v>26</v>
      </c>
      <c r="V5" s="47" t="s">
        <v>21</v>
      </c>
      <c r="W5" s="48" t="s">
        <v>22</v>
      </c>
      <c r="X5" s="46" t="s">
        <v>27</v>
      </c>
      <c r="Y5" s="47" t="s">
        <v>21</v>
      </c>
      <c r="Z5" s="48" t="s">
        <v>22</v>
      </c>
      <c r="AA5" s="46" t="s">
        <v>53</v>
      </c>
      <c r="AB5" s="47" t="s">
        <v>21</v>
      </c>
      <c r="AC5" s="49" t="s">
        <v>22</v>
      </c>
      <c r="AD5" s="46" t="s">
        <v>53</v>
      </c>
      <c r="AE5" s="50" t="s">
        <v>21</v>
      </c>
      <c r="AF5" s="49" t="s">
        <v>22</v>
      </c>
      <c r="AG5" s="46" t="s">
        <v>53</v>
      </c>
      <c r="AH5" s="50" t="s">
        <v>21</v>
      </c>
      <c r="AI5" s="49" t="s">
        <v>22</v>
      </c>
      <c r="AJ5" s="46" t="s">
        <v>53</v>
      </c>
      <c r="AK5" s="47" t="s">
        <v>21</v>
      </c>
      <c r="AL5" s="51" t="s">
        <v>22</v>
      </c>
      <c r="AM5" s="46" t="s">
        <v>53</v>
      </c>
      <c r="AN5" s="47" t="s">
        <v>21</v>
      </c>
      <c r="AO5" s="48" t="s">
        <v>22</v>
      </c>
      <c r="AP5" s="46" t="s">
        <v>53</v>
      </c>
      <c r="AQ5" s="47" t="s">
        <v>21</v>
      </c>
      <c r="AR5" s="48" t="s">
        <v>22</v>
      </c>
      <c r="AS5" s="46" t="s">
        <v>53</v>
      </c>
      <c r="AT5" s="47" t="s">
        <v>21</v>
      </c>
      <c r="AU5" s="48" t="s">
        <v>22</v>
      </c>
      <c r="AV5" s="46" t="s">
        <v>53</v>
      </c>
      <c r="AW5" s="47" t="s">
        <v>21</v>
      </c>
      <c r="AX5" s="48" t="s">
        <v>22</v>
      </c>
      <c r="AY5" s="46" t="s">
        <v>26</v>
      </c>
      <c r="AZ5" s="47" t="s">
        <v>21</v>
      </c>
      <c r="BA5" s="48" t="s">
        <v>22</v>
      </c>
      <c r="BB5" s="46" t="s">
        <v>53</v>
      </c>
      <c r="BC5" s="47" t="s">
        <v>21</v>
      </c>
      <c r="BD5" s="48" t="s">
        <v>22</v>
      </c>
      <c r="BE5" s="46" t="s">
        <v>53</v>
      </c>
      <c r="BF5" s="47" t="s">
        <v>21</v>
      </c>
      <c r="BG5" s="48" t="s">
        <v>22</v>
      </c>
      <c r="BH5" s="46" t="s">
        <v>53</v>
      </c>
      <c r="BI5" s="47" t="s">
        <v>21</v>
      </c>
      <c r="BJ5" s="48" t="s">
        <v>22</v>
      </c>
      <c r="BK5" s="46" t="s">
        <v>47</v>
      </c>
      <c r="BL5" s="47" t="s">
        <v>21</v>
      </c>
      <c r="BM5" s="48" t="s">
        <v>48</v>
      </c>
      <c r="BN5" s="466"/>
    </row>
    <row r="6" spans="1:66" s="182" customFormat="1" ht="36.75" customHeight="1" thickTop="1">
      <c r="A6" s="384">
        <v>1</v>
      </c>
      <c r="B6" s="334" t="s">
        <v>61</v>
      </c>
      <c r="C6" s="420" t="s">
        <v>62</v>
      </c>
      <c r="D6" s="224" t="s">
        <v>28</v>
      </c>
      <c r="E6" s="312" t="s">
        <v>30</v>
      </c>
      <c r="F6" s="63">
        <v>0</v>
      </c>
      <c r="G6" s="64">
        <v>2829098</v>
      </c>
      <c r="H6" s="65">
        <f>G6+F6</f>
        <v>2829098</v>
      </c>
      <c r="I6" s="63">
        <v>0</v>
      </c>
      <c r="J6" s="66">
        <v>0</v>
      </c>
      <c r="K6" s="65">
        <v>0</v>
      </c>
      <c r="L6" s="63">
        <v>0</v>
      </c>
      <c r="M6" s="66">
        <v>0</v>
      </c>
      <c r="N6" s="65">
        <v>0</v>
      </c>
      <c r="O6" s="63">
        <v>0</v>
      </c>
      <c r="P6" s="66">
        <v>0</v>
      </c>
      <c r="Q6" s="65">
        <v>0</v>
      </c>
      <c r="R6" s="63">
        <v>0</v>
      </c>
      <c r="S6" s="66">
        <v>0</v>
      </c>
      <c r="T6" s="67">
        <v>0</v>
      </c>
      <c r="U6" s="63">
        <v>0</v>
      </c>
      <c r="V6" s="66">
        <v>0</v>
      </c>
      <c r="W6" s="65">
        <v>0</v>
      </c>
      <c r="X6" s="68">
        <v>0</v>
      </c>
      <c r="Y6" s="64">
        <v>0</v>
      </c>
      <c r="Z6" s="67">
        <v>0</v>
      </c>
      <c r="AA6" s="63">
        <v>0</v>
      </c>
      <c r="AB6" s="66">
        <v>1414549</v>
      </c>
      <c r="AC6" s="65">
        <f>AB6+AA6</f>
        <v>1414549</v>
      </c>
      <c r="AD6" s="68">
        <v>0</v>
      </c>
      <c r="AE6" s="66">
        <v>1414549</v>
      </c>
      <c r="AF6" s="67">
        <f>AE6+AD6</f>
        <v>1414549</v>
      </c>
      <c r="AG6" s="63">
        <v>0</v>
      </c>
      <c r="AH6" s="66">
        <v>0</v>
      </c>
      <c r="AI6" s="65">
        <f>AH6+AG6</f>
        <v>0</v>
      </c>
      <c r="AJ6" s="68">
        <v>0</v>
      </c>
      <c r="AK6" s="66">
        <v>0</v>
      </c>
      <c r="AL6" s="67">
        <f>AK6+AJ6</f>
        <v>0</v>
      </c>
      <c r="AM6" s="63">
        <v>0</v>
      </c>
      <c r="AN6" s="66">
        <v>0</v>
      </c>
      <c r="AO6" s="65">
        <f>AN6+AM6</f>
        <v>0</v>
      </c>
      <c r="AP6" s="63">
        <v>0</v>
      </c>
      <c r="AQ6" s="66">
        <v>0</v>
      </c>
      <c r="AR6" s="65">
        <f>AQ6+AP6</f>
        <v>0</v>
      </c>
      <c r="AS6" s="68">
        <v>0</v>
      </c>
      <c r="AT6" s="66">
        <v>0</v>
      </c>
      <c r="AU6" s="67">
        <v>0</v>
      </c>
      <c r="AV6" s="63">
        <v>0</v>
      </c>
      <c r="AW6" s="66">
        <v>0</v>
      </c>
      <c r="AX6" s="65">
        <v>0</v>
      </c>
      <c r="AY6" s="68">
        <v>0</v>
      </c>
      <c r="AZ6" s="66">
        <v>0</v>
      </c>
      <c r="BA6" s="67">
        <v>0</v>
      </c>
      <c r="BB6" s="63">
        <v>0</v>
      </c>
      <c r="BC6" s="66">
        <v>0</v>
      </c>
      <c r="BD6" s="67">
        <v>0</v>
      </c>
      <c r="BE6" s="63">
        <v>0</v>
      </c>
      <c r="BF6" s="66">
        <v>0</v>
      </c>
      <c r="BG6" s="67">
        <v>0</v>
      </c>
      <c r="BH6" s="71">
        <v>0</v>
      </c>
      <c r="BI6" s="72">
        <f t="shared" ref="BI6:BJ8" si="0">J6+M6+P6+S6+V6+Y6+AB6+AE6+AH6+AK6+AN6</f>
        <v>2829098</v>
      </c>
      <c r="BJ6" s="65">
        <f t="shared" si="0"/>
        <v>2829098</v>
      </c>
      <c r="BK6" s="63">
        <v>0</v>
      </c>
      <c r="BL6" s="66">
        <v>0</v>
      </c>
      <c r="BM6" s="65">
        <f t="shared" ref="BM6:BM8" si="1">BL6+BK6</f>
        <v>0</v>
      </c>
      <c r="BN6" s="467">
        <f t="shared" ref="BN6:BN8" si="2">BM6+BJ6</f>
        <v>2829098</v>
      </c>
    </row>
    <row r="7" spans="1:66" s="244" customFormat="1" ht="55.5" customHeight="1">
      <c r="A7" s="385"/>
      <c r="B7" s="349"/>
      <c r="C7" s="421"/>
      <c r="D7" s="225" t="s">
        <v>54</v>
      </c>
      <c r="E7" s="423" t="s">
        <v>29</v>
      </c>
      <c r="F7" s="226">
        <v>0</v>
      </c>
      <c r="G7" s="227">
        <v>844033</v>
      </c>
      <c r="H7" s="228">
        <f t="shared" ref="H7:H8" si="3">G7+F7</f>
        <v>844033</v>
      </c>
      <c r="I7" s="229">
        <v>0</v>
      </c>
      <c r="J7" s="230">
        <v>0</v>
      </c>
      <c r="K7" s="231">
        <v>0</v>
      </c>
      <c r="L7" s="229">
        <v>0</v>
      </c>
      <c r="M7" s="230">
        <v>0</v>
      </c>
      <c r="N7" s="231">
        <v>0</v>
      </c>
      <c r="O7" s="232">
        <v>0</v>
      </c>
      <c r="P7" s="233">
        <v>0</v>
      </c>
      <c r="Q7" s="228">
        <v>0</v>
      </c>
      <c r="R7" s="232">
        <v>0</v>
      </c>
      <c r="S7" s="233">
        <v>0</v>
      </c>
      <c r="T7" s="234">
        <v>0</v>
      </c>
      <c r="U7" s="232">
        <v>0</v>
      </c>
      <c r="V7" s="235">
        <v>0</v>
      </c>
      <c r="W7" s="228">
        <v>0</v>
      </c>
      <c r="X7" s="236">
        <v>0</v>
      </c>
      <c r="Y7" s="235">
        <v>0</v>
      </c>
      <c r="Z7" s="237">
        <v>0</v>
      </c>
      <c r="AA7" s="238">
        <v>0</v>
      </c>
      <c r="AB7" s="239">
        <v>787633</v>
      </c>
      <c r="AC7" s="240">
        <f t="shared" ref="AC7:AC8" si="4">AB7+AA7</f>
        <v>787633</v>
      </c>
      <c r="AD7" s="241">
        <v>0</v>
      </c>
      <c r="AE7" s="239">
        <v>56400</v>
      </c>
      <c r="AF7" s="237">
        <f t="shared" ref="AF7:AF8" si="5">AE7+AD7</f>
        <v>56400</v>
      </c>
      <c r="AG7" s="238">
        <v>0</v>
      </c>
      <c r="AH7" s="233">
        <v>0</v>
      </c>
      <c r="AI7" s="240">
        <f t="shared" ref="AI7:AI8" si="6">AH7+AG7</f>
        <v>0</v>
      </c>
      <c r="AJ7" s="241">
        <v>0</v>
      </c>
      <c r="AK7" s="233">
        <v>0</v>
      </c>
      <c r="AL7" s="237">
        <f t="shared" ref="AL7:AL8" si="7">AK7+AJ7</f>
        <v>0</v>
      </c>
      <c r="AM7" s="238">
        <v>0</v>
      </c>
      <c r="AN7" s="233">
        <v>0</v>
      </c>
      <c r="AO7" s="240">
        <f t="shared" ref="AO7:AO8" si="8">AN7+AM7</f>
        <v>0</v>
      </c>
      <c r="AP7" s="238">
        <v>0</v>
      </c>
      <c r="AQ7" s="233">
        <v>0</v>
      </c>
      <c r="AR7" s="240">
        <f t="shared" ref="AR7:AR8" si="9">AQ7+AP7</f>
        <v>0</v>
      </c>
      <c r="AS7" s="241">
        <v>0</v>
      </c>
      <c r="AT7" s="233">
        <v>0</v>
      </c>
      <c r="AU7" s="237">
        <v>0</v>
      </c>
      <c r="AV7" s="238">
        <v>0</v>
      </c>
      <c r="AW7" s="233">
        <v>0</v>
      </c>
      <c r="AX7" s="240">
        <v>0</v>
      </c>
      <c r="AY7" s="241">
        <v>0</v>
      </c>
      <c r="AZ7" s="233">
        <v>0</v>
      </c>
      <c r="BA7" s="237">
        <v>0</v>
      </c>
      <c r="BB7" s="238">
        <v>0</v>
      </c>
      <c r="BC7" s="233">
        <v>0</v>
      </c>
      <c r="BD7" s="237">
        <v>0</v>
      </c>
      <c r="BE7" s="238">
        <v>0</v>
      </c>
      <c r="BF7" s="242">
        <v>0</v>
      </c>
      <c r="BG7" s="237">
        <v>0</v>
      </c>
      <c r="BH7" s="238">
        <v>0</v>
      </c>
      <c r="BI7" s="239">
        <f t="shared" si="0"/>
        <v>844033</v>
      </c>
      <c r="BJ7" s="240">
        <f t="shared" si="0"/>
        <v>844033</v>
      </c>
      <c r="BK7" s="238">
        <v>0</v>
      </c>
      <c r="BL7" s="243">
        <v>0</v>
      </c>
      <c r="BM7" s="240">
        <f t="shared" si="1"/>
        <v>0</v>
      </c>
      <c r="BN7" s="468">
        <f t="shared" si="2"/>
        <v>844033</v>
      </c>
    </row>
    <row r="8" spans="1:66" s="244" customFormat="1" ht="36.75" customHeight="1">
      <c r="A8" s="385"/>
      <c r="B8" s="349"/>
      <c r="C8" s="421"/>
      <c r="D8" s="225" t="s">
        <v>31</v>
      </c>
      <c r="E8" s="424"/>
      <c r="F8" s="226">
        <v>0</v>
      </c>
      <c r="G8" s="245">
        <v>211009</v>
      </c>
      <c r="H8" s="228">
        <f t="shared" si="3"/>
        <v>211009</v>
      </c>
      <c r="I8" s="229">
        <v>0</v>
      </c>
      <c r="J8" s="230">
        <v>0</v>
      </c>
      <c r="K8" s="231">
        <v>0</v>
      </c>
      <c r="L8" s="229">
        <v>0</v>
      </c>
      <c r="M8" s="230">
        <v>0</v>
      </c>
      <c r="N8" s="231">
        <v>0</v>
      </c>
      <c r="O8" s="232">
        <v>0</v>
      </c>
      <c r="P8" s="233">
        <v>0</v>
      </c>
      <c r="Q8" s="228">
        <v>0</v>
      </c>
      <c r="R8" s="232">
        <v>0</v>
      </c>
      <c r="S8" s="233">
        <v>0</v>
      </c>
      <c r="T8" s="234">
        <v>0</v>
      </c>
      <c r="U8" s="232">
        <v>0</v>
      </c>
      <c r="V8" s="235">
        <v>0</v>
      </c>
      <c r="W8" s="228">
        <v>0</v>
      </c>
      <c r="X8" s="236">
        <v>0</v>
      </c>
      <c r="Y8" s="235">
        <v>0</v>
      </c>
      <c r="Z8" s="237">
        <v>0</v>
      </c>
      <c r="AA8" s="238">
        <v>0</v>
      </c>
      <c r="AB8" s="246">
        <v>196909</v>
      </c>
      <c r="AC8" s="240">
        <f t="shared" si="4"/>
        <v>196909</v>
      </c>
      <c r="AD8" s="241">
        <v>0</v>
      </c>
      <c r="AE8" s="246">
        <v>14100</v>
      </c>
      <c r="AF8" s="237">
        <f t="shared" si="5"/>
        <v>14100</v>
      </c>
      <c r="AG8" s="238">
        <v>0</v>
      </c>
      <c r="AH8" s="233">
        <v>0</v>
      </c>
      <c r="AI8" s="240">
        <f t="shared" si="6"/>
        <v>0</v>
      </c>
      <c r="AJ8" s="241">
        <v>0</v>
      </c>
      <c r="AK8" s="233">
        <v>0</v>
      </c>
      <c r="AL8" s="237">
        <f t="shared" si="7"/>
        <v>0</v>
      </c>
      <c r="AM8" s="238">
        <v>0</v>
      </c>
      <c r="AN8" s="233">
        <v>0</v>
      </c>
      <c r="AO8" s="240">
        <f t="shared" si="8"/>
        <v>0</v>
      </c>
      <c r="AP8" s="238">
        <v>0</v>
      </c>
      <c r="AQ8" s="233">
        <v>0</v>
      </c>
      <c r="AR8" s="240">
        <f t="shared" si="9"/>
        <v>0</v>
      </c>
      <c r="AS8" s="241">
        <v>0</v>
      </c>
      <c r="AT8" s="233">
        <v>0</v>
      </c>
      <c r="AU8" s="237">
        <v>0</v>
      </c>
      <c r="AV8" s="238">
        <v>0</v>
      </c>
      <c r="AW8" s="233">
        <v>0</v>
      </c>
      <c r="AX8" s="240">
        <v>0</v>
      </c>
      <c r="AY8" s="241">
        <v>0</v>
      </c>
      <c r="AZ8" s="233">
        <v>0</v>
      </c>
      <c r="BA8" s="237">
        <v>0</v>
      </c>
      <c r="BB8" s="238">
        <v>0</v>
      </c>
      <c r="BC8" s="233">
        <v>0</v>
      </c>
      <c r="BD8" s="237">
        <v>0</v>
      </c>
      <c r="BE8" s="238">
        <v>0</v>
      </c>
      <c r="BF8" s="242">
        <v>0</v>
      </c>
      <c r="BG8" s="237">
        <v>0</v>
      </c>
      <c r="BH8" s="238">
        <v>0</v>
      </c>
      <c r="BI8" s="246">
        <f t="shared" si="0"/>
        <v>211009</v>
      </c>
      <c r="BJ8" s="240">
        <f t="shared" si="0"/>
        <v>211009</v>
      </c>
      <c r="BK8" s="238">
        <v>0</v>
      </c>
      <c r="BL8" s="243">
        <v>0</v>
      </c>
      <c r="BM8" s="240">
        <f t="shared" si="1"/>
        <v>0</v>
      </c>
      <c r="BN8" s="468">
        <f t="shared" si="2"/>
        <v>211009</v>
      </c>
    </row>
    <row r="9" spans="1:66" s="247" customFormat="1" ht="36.75" customHeight="1">
      <c r="A9" s="385"/>
      <c r="B9" s="349"/>
      <c r="C9" s="421"/>
      <c r="D9" s="394" t="s">
        <v>29</v>
      </c>
      <c r="E9" s="395"/>
      <c r="F9" s="73">
        <f>F7+F8</f>
        <v>0</v>
      </c>
      <c r="G9" s="74">
        <f t="shared" ref="G9:BN9" si="10">G7+G8</f>
        <v>1055042</v>
      </c>
      <c r="H9" s="75">
        <f t="shared" si="10"/>
        <v>1055042</v>
      </c>
      <c r="I9" s="75">
        <f t="shared" si="10"/>
        <v>0</v>
      </c>
      <c r="J9" s="75">
        <f t="shared" si="10"/>
        <v>0</v>
      </c>
      <c r="K9" s="75">
        <f t="shared" si="10"/>
        <v>0</v>
      </c>
      <c r="L9" s="75">
        <f t="shared" si="10"/>
        <v>0</v>
      </c>
      <c r="M9" s="75">
        <f t="shared" si="10"/>
        <v>0</v>
      </c>
      <c r="N9" s="75">
        <f t="shared" si="10"/>
        <v>0</v>
      </c>
      <c r="O9" s="75">
        <f t="shared" si="10"/>
        <v>0</v>
      </c>
      <c r="P9" s="75">
        <f t="shared" si="10"/>
        <v>0</v>
      </c>
      <c r="Q9" s="75">
        <f t="shared" si="10"/>
        <v>0</v>
      </c>
      <c r="R9" s="75">
        <f t="shared" si="10"/>
        <v>0</v>
      </c>
      <c r="S9" s="75">
        <f t="shared" si="10"/>
        <v>0</v>
      </c>
      <c r="T9" s="80">
        <f t="shared" si="10"/>
        <v>0</v>
      </c>
      <c r="U9" s="73">
        <f t="shared" si="10"/>
        <v>0</v>
      </c>
      <c r="V9" s="74">
        <f t="shared" si="10"/>
        <v>0</v>
      </c>
      <c r="W9" s="75">
        <f t="shared" si="10"/>
        <v>0</v>
      </c>
      <c r="X9" s="81">
        <f t="shared" si="10"/>
        <v>0</v>
      </c>
      <c r="Y9" s="74">
        <f t="shared" si="10"/>
        <v>0</v>
      </c>
      <c r="Z9" s="80">
        <f t="shared" si="10"/>
        <v>0</v>
      </c>
      <c r="AA9" s="73">
        <f t="shared" si="10"/>
        <v>0</v>
      </c>
      <c r="AB9" s="74">
        <f t="shared" si="10"/>
        <v>984542</v>
      </c>
      <c r="AC9" s="75">
        <f t="shared" si="10"/>
        <v>984542</v>
      </c>
      <c r="AD9" s="81">
        <f t="shared" si="10"/>
        <v>0</v>
      </c>
      <c r="AE9" s="74">
        <f t="shared" si="10"/>
        <v>70500</v>
      </c>
      <c r="AF9" s="80">
        <f t="shared" si="10"/>
        <v>70500</v>
      </c>
      <c r="AG9" s="73">
        <f t="shared" si="10"/>
        <v>0</v>
      </c>
      <c r="AH9" s="74">
        <f t="shared" si="10"/>
        <v>0</v>
      </c>
      <c r="AI9" s="75">
        <f t="shared" si="10"/>
        <v>0</v>
      </c>
      <c r="AJ9" s="81">
        <f t="shared" si="10"/>
        <v>0</v>
      </c>
      <c r="AK9" s="74">
        <f t="shared" si="10"/>
        <v>0</v>
      </c>
      <c r="AL9" s="80">
        <f t="shared" si="10"/>
        <v>0</v>
      </c>
      <c r="AM9" s="73">
        <f t="shared" si="10"/>
        <v>0</v>
      </c>
      <c r="AN9" s="74">
        <f t="shared" si="10"/>
        <v>0</v>
      </c>
      <c r="AO9" s="75">
        <f t="shared" si="10"/>
        <v>0</v>
      </c>
      <c r="AP9" s="73">
        <f t="shared" si="10"/>
        <v>0</v>
      </c>
      <c r="AQ9" s="74">
        <f t="shared" si="10"/>
        <v>0</v>
      </c>
      <c r="AR9" s="75">
        <f t="shared" si="10"/>
        <v>0</v>
      </c>
      <c r="AS9" s="81">
        <f t="shared" si="10"/>
        <v>0</v>
      </c>
      <c r="AT9" s="74">
        <f t="shared" si="10"/>
        <v>0</v>
      </c>
      <c r="AU9" s="80">
        <f t="shared" si="10"/>
        <v>0</v>
      </c>
      <c r="AV9" s="73">
        <f t="shared" si="10"/>
        <v>0</v>
      </c>
      <c r="AW9" s="74">
        <f t="shared" si="10"/>
        <v>0</v>
      </c>
      <c r="AX9" s="75">
        <f t="shared" si="10"/>
        <v>0</v>
      </c>
      <c r="AY9" s="81">
        <f t="shared" si="10"/>
        <v>0</v>
      </c>
      <c r="AZ9" s="74">
        <f t="shared" si="10"/>
        <v>0</v>
      </c>
      <c r="BA9" s="80">
        <f t="shared" si="10"/>
        <v>0</v>
      </c>
      <c r="BB9" s="73">
        <f t="shared" si="10"/>
        <v>0</v>
      </c>
      <c r="BC9" s="74">
        <f t="shared" si="10"/>
        <v>0</v>
      </c>
      <c r="BD9" s="80">
        <f t="shared" si="10"/>
        <v>0</v>
      </c>
      <c r="BE9" s="73">
        <f t="shared" si="10"/>
        <v>0</v>
      </c>
      <c r="BF9" s="74">
        <f t="shared" si="10"/>
        <v>0</v>
      </c>
      <c r="BG9" s="80">
        <f t="shared" si="10"/>
        <v>0</v>
      </c>
      <c r="BH9" s="73">
        <f t="shared" si="10"/>
        <v>0</v>
      </c>
      <c r="BI9" s="74">
        <f t="shared" si="10"/>
        <v>1055042</v>
      </c>
      <c r="BJ9" s="75">
        <f t="shared" si="10"/>
        <v>1055042</v>
      </c>
      <c r="BK9" s="73">
        <f t="shared" si="10"/>
        <v>0</v>
      </c>
      <c r="BL9" s="74">
        <f t="shared" si="10"/>
        <v>0</v>
      </c>
      <c r="BM9" s="75">
        <f t="shared" si="10"/>
        <v>0</v>
      </c>
      <c r="BN9" s="469">
        <f t="shared" si="10"/>
        <v>1055042</v>
      </c>
    </row>
    <row r="10" spans="1:66" s="247" customFormat="1" ht="36.75" customHeight="1">
      <c r="A10" s="385"/>
      <c r="B10" s="349"/>
      <c r="C10" s="421"/>
      <c r="D10" s="394" t="s">
        <v>30</v>
      </c>
      <c r="E10" s="395"/>
      <c r="F10" s="112">
        <f>F6</f>
        <v>0</v>
      </c>
      <c r="G10" s="74">
        <f t="shared" ref="G10:BN10" si="11">G6</f>
        <v>2829098</v>
      </c>
      <c r="H10" s="75">
        <f t="shared" si="11"/>
        <v>2829098</v>
      </c>
      <c r="I10" s="73">
        <f t="shared" si="11"/>
        <v>0</v>
      </c>
      <c r="J10" s="73">
        <f t="shared" si="11"/>
        <v>0</v>
      </c>
      <c r="K10" s="73">
        <f t="shared" si="11"/>
        <v>0</v>
      </c>
      <c r="L10" s="73">
        <f t="shared" si="11"/>
        <v>0</v>
      </c>
      <c r="M10" s="73">
        <f t="shared" si="11"/>
        <v>0</v>
      </c>
      <c r="N10" s="73">
        <f t="shared" si="11"/>
        <v>0</v>
      </c>
      <c r="O10" s="73">
        <f t="shared" si="11"/>
        <v>0</v>
      </c>
      <c r="P10" s="73">
        <f t="shared" si="11"/>
        <v>0</v>
      </c>
      <c r="Q10" s="73">
        <f t="shared" si="11"/>
        <v>0</v>
      </c>
      <c r="R10" s="73">
        <f t="shared" si="11"/>
        <v>0</v>
      </c>
      <c r="S10" s="73">
        <f t="shared" si="11"/>
        <v>0</v>
      </c>
      <c r="T10" s="112">
        <f t="shared" si="11"/>
        <v>0</v>
      </c>
      <c r="U10" s="73">
        <f t="shared" si="11"/>
        <v>0</v>
      </c>
      <c r="V10" s="74">
        <f t="shared" si="11"/>
        <v>0</v>
      </c>
      <c r="W10" s="75">
        <f t="shared" si="11"/>
        <v>0</v>
      </c>
      <c r="X10" s="81">
        <f t="shared" si="11"/>
        <v>0</v>
      </c>
      <c r="Y10" s="74">
        <f t="shared" si="11"/>
        <v>0</v>
      </c>
      <c r="Z10" s="80">
        <f t="shared" si="11"/>
        <v>0</v>
      </c>
      <c r="AA10" s="73">
        <f t="shared" si="11"/>
        <v>0</v>
      </c>
      <c r="AB10" s="74">
        <f t="shared" si="11"/>
        <v>1414549</v>
      </c>
      <c r="AC10" s="75">
        <f t="shared" si="11"/>
        <v>1414549</v>
      </c>
      <c r="AD10" s="81">
        <f t="shared" si="11"/>
        <v>0</v>
      </c>
      <c r="AE10" s="74">
        <f t="shared" si="11"/>
        <v>1414549</v>
      </c>
      <c r="AF10" s="80">
        <f t="shared" si="11"/>
        <v>1414549</v>
      </c>
      <c r="AG10" s="73">
        <f t="shared" si="11"/>
        <v>0</v>
      </c>
      <c r="AH10" s="74">
        <f t="shared" si="11"/>
        <v>0</v>
      </c>
      <c r="AI10" s="75">
        <f t="shared" si="11"/>
        <v>0</v>
      </c>
      <c r="AJ10" s="81">
        <f t="shared" si="11"/>
        <v>0</v>
      </c>
      <c r="AK10" s="74">
        <f t="shared" si="11"/>
        <v>0</v>
      </c>
      <c r="AL10" s="80">
        <f t="shared" si="11"/>
        <v>0</v>
      </c>
      <c r="AM10" s="73">
        <f t="shared" si="11"/>
        <v>0</v>
      </c>
      <c r="AN10" s="74">
        <f t="shared" si="11"/>
        <v>0</v>
      </c>
      <c r="AO10" s="75">
        <f t="shared" si="11"/>
        <v>0</v>
      </c>
      <c r="AP10" s="73">
        <f t="shared" si="11"/>
        <v>0</v>
      </c>
      <c r="AQ10" s="74">
        <f t="shared" si="11"/>
        <v>0</v>
      </c>
      <c r="AR10" s="75">
        <f t="shared" si="11"/>
        <v>0</v>
      </c>
      <c r="AS10" s="81">
        <f t="shared" si="11"/>
        <v>0</v>
      </c>
      <c r="AT10" s="74">
        <f t="shared" si="11"/>
        <v>0</v>
      </c>
      <c r="AU10" s="80">
        <f t="shared" si="11"/>
        <v>0</v>
      </c>
      <c r="AV10" s="73">
        <f t="shared" si="11"/>
        <v>0</v>
      </c>
      <c r="AW10" s="74">
        <f t="shared" si="11"/>
        <v>0</v>
      </c>
      <c r="AX10" s="75">
        <f t="shared" si="11"/>
        <v>0</v>
      </c>
      <c r="AY10" s="81">
        <f t="shared" si="11"/>
        <v>0</v>
      </c>
      <c r="AZ10" s="74">
        <f t="shared" si="11"/>
        <v>0</v>
      </c>
      <c r="BA10" s="80">
        <f t="shared" si="11"/>
        <v>0</v>
      </c>
      <c r="BB10" s="73">
        <f t="shared" si="11"/>
        <v>0</v>
      </c>
      <c r="BC10" s="74">
        <f t="shared" si="11"/>
        <v>0</v>
      </c>
      <c r="BD10" s="80">
        <f t="shared" si="11"/>
        <v>0</v>
      </c>
      <c r="BE10" s="73">
        <f t="shared" si="11"/>
        <v>0</v>
      </c>
      <c r="BF10" s="74">
        <f t="shared" si="11"/>
        <v>0</v>
      </c>
      <c r="BG10" s="80">
        <f t="shared" si="11"/>
        <v>0</v>
      </c>
      <c r="BH10" s="73">
        <f t="shared" si="11"/>
        <v>0</v>
      </c>
      <c r="BI10" s="74">
        <f t="shared" si="11"/>
        <v>2829098</v>
      </c>
      <c r="BJ10" s="75">
        <f t="shared" si="11"/>
        <v>2829098</v>
      </c>
      <c r="BK10" s="73">
        <f t="shared" si="11"/>
        <v>0</v>
      </c>
      <c r="BL10" s="74">
        <f t="shared" si="11"/>
        <v>0</v>
      </c>
      <c r="BM10" s="75">
        <f t="shared" si="11"/>
        <v>0</v>
      </c>
      <c r="BN10" s="469">
        <f t="shared" si="11"/>
        <v>2829098</v>
      </c>
    </row>
    <row r="11" spans="1:66" s="182" customFormat="1" ht="65.25" customHeight="1" thickBot="1">
      <c r="A11" s="386"/>
      <c r="B11" s="335"/>
      <c r="C11" s="422"/>
      <c r="D11" s="357" t="s">
        <v>16</v>
      </c>
      <c r="E11" s="358"/>
      <c r="F11" s="56">
        <f>F9+F10</f>
        <v>0</v>
      </c>
      <c r="G11" s="57">
        <f t="shared" ref="G11:BN11" si="12">G9+G10</f>
        <v>3884140</v>
      </c>
      <c r="H11" s="58">
        <f t="shared" si="12"/>
        <v>3884140</v>
      </c>
      <c r="I11" s="58">
        <f t="shared" si="12"/>
        <v>0</v>
      </c>
      <c r="J11" s="58">
        <f t="shared" si="12"/>
        <v>0</v>
      </c>
      <c r="K11" s="58">
        <f t="shared" si="12"/>
        <v>0</v>
      </c>
      <c r="L11" s="58">
        <f t="shared" si="12"/>
        <v>0</v>
      </c>
      <c r="M11" s="58">
        <f t="shared" si="12"/>
        <v>0</v>
      </c>
      <c r="N11" s="58">
        <f t="shared" si="12"/>
        <v>0</v>
      </c>
      <c r="O11" s="58">
        <f t="shared" si="12"/>
        <v>0</v>
      </c>
      <c r="P11" s="58">
        <f t="shared" si="12"/>
        <v>0</v>
      </c>
      <c r="Q11" s="58">
        <f t="shared" si="12"/>
        <v>0</v>
      </c>
      <c r="R11" s="58">
        <f t="shared" si="12"/>
        <v>0</v>
      </c>
      <c r="S11" s="58">
        <f t="shared" si="12"/>
        <v>0</v>
      </c>
      <c r="T11" s="59">
        <f t="shared" si="12"/>
        <v>0</v>
      </c>
      <c r="U11" s="56">
        <f t="shared" si="12"/>
        <v>0</v>
      </c>
      <c r="V11" s="57">
        <f t="shared" si="12"/>
        <v>0</v>
      </c>
      <c r="W11" s="58">
        <f t="shared" si="12"/>
        <v>0</v>
      </c>
      <c r="X11" s="62">
        <f t="shared" si="12"/>
        <v>0</v>
      </c>
      <c r="Y11" s="57">
        <f t="shared" si="12"/>
        <v>0</v>
      </c>
      <c r="Z11" s="59">
        <f t="shared" si="12"/>
        <v>0</v>
      </c>
      <c r="AA11" s="56">
        <f t="shared" si="12"/>
        <v>0</v>
      </c>
      <c r="AB11" s="57">
        <f t="shared" si="12"/>
        <v>2399091</v>
      </c>
      <c r="AC11" s="58">
        <f t="shared" si="12"/>
        <v>2399091</v>
      </c>
      <c r="AD11" s="62">
        <f t="shared" si="12"/>
        <v>0</v>
      </c>
      <c r="AE11" s="57">
        <f t="shared" si="12"/>
        <v>1485049</v>
      </c>
      <c r="AF11" s="59">
        <f t="shared" si="12"/>
        <v>1485049</v>
      </c>
      <c r="AG11" s="56">
        <f t="shared" si="12"/>
        <v>0</v>
      </c>
      <c r="AH11" s="57">
        <f t="shared" si="12"/>
        <v>0</v>
      </c>
      <c r="AI11" s="58">
        <f t="shared" si="12"/>
        <v>0</v>
      </c>
      <c r="AJ11" s="62">
        <f t="shared" si="12"/>
        <v>0</v>
      </c>
      <c r="AK11" s="57">
        <f t="shared" si="12"/>
        <v>0</v>
      </c>
      <c r="AL11" s="59">
        <f t="shared" si="12"/>
        <v>0</v>
      </c>
      <c r="AM11" s="56">
        <f t="shared" si="12"/>
        <v>0</v>
      </c>
      <c r="AN11" s="57">
        <f t="shared" si="12"/>
        <v>0</v>
      </c>
      <c r="AO11" s="58">
        <f t="shared" si="12"/>
        <v>0</v>
      </c>
      <c r="AP11" s="56">
        <f t="shared" si="12"/>
        <v>0</v>
      </c>
      <c r="AQ11" s="57">
        <f t="shared" si="12"/>
        <v>0</v>
      </c>
      <c r="AR11" s="58">
        <f t="shared" si="12"/>
        <v>0</v>
      </c>
      <c r="AS11" s="62">
        <f t="shared" si="12"/>
        <v>0</v>
      </c>
      <c r="AT11" s="57">
        <f t="shared" si="12"/>
        <v>0</v>
      </c>
      <c r="AU11" s="59">
        <f t="shared" si="12"/>
        <v>0</v>
      </c>
      <c r="AV11" s="56">
        <f t="shared" si="12"/>
        <v>0</v>
      </c>
      <c r="AW11" s="57">
        <f t="shared" si="12"/>
        <v>0</v>
      </c>
      <c r="AX11" s="58">
        <f t="shared" si="12"/>
        <v>0</v>
      </c>
      <c r="AY11" s="62">
        <f t="shared" si="12"/>
        <v>0</v>
      </c>
      <c r="AZ11" s="57">
        <f t="shared" si="12"/>
        <v>0</v>
      </c>
      <c r="BA11" s="59">
        <f t="shared" si="12"/>
        <v>0</v>
      </c>
      <c r="BB11" s="56">
        <f t="shared" si="12"/>
        <v>0</v>
      </c>
      <c r="BC11" s="57">
        <f t="shared" si="12"/>
        <v>0</v>
      </c>
      <c r="BD11" s="59">
        <f t="shared" si="12"/>
        <v>0</v>
      </c>
      <c r="BE11" s="56">
        <f t="shared" si="12"/>
        <v>0</v>
      </c>
      <c r="BF11" s="57">
        <f t="shared" si="12"/>
        <v>0</v>
      </c>
      <c r="BG11" s="59">
        <f t="shared" si="12"/>
        <v>0</v>
      </c>
      <c r="BH11" s="56">
        <f t="shared" si="12"/>
        <v>0</v>
      </c>
      <c r="BI11" s="57">
        <f t="shared" si="12"/>
        <v>3884140</v>
      </c>
      <c r="BJ11" s="58">
        <f t="shared" si="12"/>
        <v>3884140</v>
      </c>
      <c r="BK11" s="56">
        <f t="shared" si="12"/>
        <v>0</v>
      </c>
      <c r="BL11" s="57">
        <f t="shared" si="12"/>
        <v>0</v>
      </c>
      <c r="BM11" s="58">
        <f t="shared" si="12"/>
        <v>0</v>
      </c>
      <c r="BN11" s="131">
        <f t="shared" si="12"/>
        <v>3884140</v>
      </c>
    </row>
    <row r="12" spans="1:66" s="182" customFormat="1" ht="46.5" customHeight="1" thickTop="1">
      <c r="A12" s="348">
        <v>2</v>
      </c>
      <c r="B12" s="349" t="s">
        <v>61</v>
      </c>
      <c r="C12" s="354" t="s">
        <v>63</v>
      </c>
      <c r="D12" s="310" t="s">
        <v>64</v>
      </c>
      <c r="E12" s="352" t="s">
        <v>30</v>
      </c>
      <c r="F12" s="113">
        <v>0</v>
      </c>
      <c r="G12" s="115">
        <v>129557000</v>
      </c>
      <c r="H12" s="78">
        <f>G12+F12</f>
        <v>129557000</v>
      </c>
      <c r="I12" s="113"/>
      <c r="J12" s="114"/>
      <c r="K12" s="78">
        <f>J12+I12</f>
        <v>0</v>
      </c>
      <c r="L12" s="113">
        <v>0</v>
      </c>
      <c r="M12" s="115">
        <v>0</v>
      </c>
      <c r="N12" s="78">
        <f>M12+L12</f>
        <v>0</v>
      </c>
      <c r="O12" s="248"/>
      <c r="P12" s="115"/>
      <c r="Q12" s="78"/>
      <c r="R12" s="113">
        <v>0</v>
      </c>
      <c r="S12" s="114">
        <v>0</v>
      </c>
      <c r="T12" s="78">
        <f>R12+S12</f>
        <v>0</v>
      </c>
      <c r="U12" s="113">
        <v>0</v>
      </c>
      <c r="V12" s="115">
        <v>0</v>
      </c>
      <c r="W12" s="78">
        <f>U12+V12</f>
        <v>0</v>
      </c>
      <c r="X12" s="113">
        <v>0</v>
      </c>
      <c r="Y12" s="121">
        <v>0</v>
      </c>
      <c r="Z12" s="78">
        <f>X12+Y12</f>
        <v>0</v>
      </c>
      <c r="AA12" s="113">
        <v>0</v>
      </c>
      <c r="AB12" s="115">
        <v>8912462</v>
      </c>
      <c r="AC12" s="78">
        <f>AA12+AB12</f>
        <v>8912462</v>
      </c>
      <c r="AD12" s="113">
        <v>0</v>
      </c>
      <c r="AE12" s="114">
        <v>44447987</v>
      </c>
      <c r="AF12" s="78">
        <f>AD12+AE12</f>
        <v>44447987</v>
      </c>
      <c r="AG12" s="113">
        <v>0</v>
      </c>
      <c r="AH12" s="114">
        <v>50797700</v>
      </c>
      <c r="AI12" s="78">
        <f>AG12+AH12</f>
        <v>50797700</v>
      </c>
      <c r="AJ12" s="113">
        <v>0</v>
      </c>
      <c r="AK12" s="114">
        <v>25398851</v>
      </c>
      <c r="AL12" s="78">
        <f>AJ12+AK12</f>
        <v>25398851</v>
      </c>
      <c r="AM12" s="113">
        <v>0</v>
      </c>
      <c r="AN12" s="114">
        <v>0</v>
      </c>
      <c r="AO12" s="78">
        <f>AM12+AN12</f>
        <v>0</v>
      </c>
      <c r="AP12" s="113">
        <v>0</v>
      </c>
      <c r="AQ12" s="114">
        <v>0</v>
      </c>
      <c r="AR12" s="78">
        <f>AP12+AQ12</f>
        <v>0</v>
      </c>
      <c r="AS12" s="113">
        <v>0</v>
      </c>
      <c r="AT12" s="114">
        <v>0</v>
      </c>
      <c r="AU12" s="78">
        <f>AS12+AT12</f>
        <v>0</v>
      </c>
      <c r="AV12" s="113">
        <v>0</v>
      </c>
      <c r="AW12" s="114">
        <v>0</v>
      </c>
      <c r="AX12" s="78">
        <f>AV12+AW12</f>
        <v>0</v>
      </c>
      <c r="AY12" s="113">
        <v>0</v>
      </c>
      <c r="AZ12" s="114">
        <v>0</v>
      </c>
      <c r="BA12" s="78">
        <f>AY12+AZ12</f>
        <v>0</v>
      </c>
      <c r="BB12" s="113">
        <v>0</v>
      </c>
      <c r="BC12" s="114">
        <v>0</v>
      </c>
      <c r="BD12" s="78">
        <f>BB12+BC12</f>
        <v>0</v>
      </c>
      <c r="BE12" s="113">
        <v>0</v>
      </c>
      <c r="BF12" s="114">
        <v>0</v>
      </c>
      <c r="BG12" s="78">
        <f>BE12+BF12</f>
        <v>0</v>
      </c>
      <c r="BH12" s="76">
        <f t="shared" ref="BH12:BJ13" si="13">I12+L12+O12+R12+U12+X12+AA12+AD12+AG12+AJ12+AM12</f>
        <v>0</v>
      </c>
      <c r="BI12" s="77">
        <f t="shared" si="13"/>
        <v>129557000</v>
      </c>
      <c r="BJ12" s="78">
        <f t="shared" si="13"/>
        <v>129557000</v>
      </c>
      <c r="BK12" s="76">
        <f>F12-BH12</f>
        <v>0</v>
      </c>
      <c r="BL12" s="115">
        <v>0</v>
      </c>
      <c r="BM12" s="78">
        <f>BL12+BK12</f>
        <v>0</v>
      </c>
      <c r="BN12" s="193">
        <f>BM12+BJ12</f>
        <v>129557000</v>
      </c>
    </row>
    <row r="13" spans="1:66" s="251" customFormat="1" ht="45" customHeight="1">
      <c r="A13" s="348"/>
      <c r="B13" s="349"/>
      <c r="C13" s="354"/>
      <c r="D13" s="314" t="s">
        <v>31</v>
      </c>
      <c r="E13" s="353"/>
      <c r="F13" s="73">
        <v>0</v>
      </c>
      <c r="G13" s="102">
        <v>26063000</v>
      </c>
      <c r="H13" s="75">
        <f>G13+F13</f>
        <v>26063000</v>
      </c>
      <c r="I13" s="76"/>
      <c r="J13" s="77"/>
      <c r="K13" s="78">
        <f>J13+I13</f>
        <v>0</v>
      </c>
      <c r="L13" s="76">
        <v>0</v>
      </c>
      <c r="M13" s="184">
        <v>0</v>
      </c>
      <c r="N13" s="78">
        <f>M13+L13</f>
        <v>0</v>
      </c>
      <c r="O13" s="144"/>
      <c r="P13" s="188"/>
      <c r="Q13" s="78"/>
      <c r="R13" s="144">
        <v>0</v>
      </c>
      <c r="S13" s="249">
        <v>0</v>
      </c>
      <c r="T13" s="78">
        <f>R13+S13</f>
        <v>0</v>
      </c>
      <c r="U13" s="73">
        <v>0</v>
      </c>
      <c r="V13" s="105">
        <v>0</v>
      </c>
      <c r="W13" s="78">
        <f>U13+V13</f>
        <v>0</v>
      </c>
      <c r="X13" s="73">
        <v>0</v>
      </c>
      <c r="Y13" s="105">
        <v>0</v>
      </c>
      <c r="Z13" s="78">
        <f>X13+Y13</f>
        <v>0</v>
      </c>
      <c r="AA13" s="73">
        <v>0</v>
      </c>
      <c r="AB13" s="250">
        <v>4597788</v>
      </c>
      <c r="AC13" s="78">
        <f>AA13+AB13</f>
        <v>4597788</v>
      </c>
      <c r="AD13" s="144">
        <v>0</v>
      </c>
      <c r="AE13" s="250">
        <v>7908763</v>
      </c>
      <c r="AF13" s="78">
        <f>AD13+AE13</f>
        <v>7908763</v>
      </c>
      <c r="AG13" s="144">
        <v>0</v>
      </c>
      <c r="AH13" s="250">
        <v>9034300</v>
      </c>
      <c r="AI13" s="78">
        <f>AG13+AH13</f>
        <v>9034300</v>
      </c>
      <c r="AJ13" s="144">
        <v>0</v>
      </c>
      <c r="AK13" s="250">
        <v>4522149</v>
      </c>
      <c r="AL13" s="78">
        <f>AJ13+AK13</f>
        <v>4522149</v>
      </c>
      <c r="AM13" s="144">
        <v>0</v>
      </c>
      <c r="AN13" s="105">
        <v>0</v>
      </c>
      <c r="AO13" s="78">
        <f>AM13+AN13</f>
        <v>0</v>
      </c>
      <c r="AP13" s="144">
        <v>0</v>
      </c>
      <c r="AQ13" s="105">
        <v>0</v>
      </c>
      <c r="AR13" s="78">
        <f>AP13+AQ13</f>
        <v>0</v>
      </c>
      <c r="AS13" s="144">
        <v>0</v>
      </c>
      <c r="AT13" s="105">
        <v>0</v>
      </c>
      <c r="AU13" s="78">
        <f>AS13+AT13</f>
        <v>0</v>
      </c>
      <c r="AV13" s="144">
        <v>0</v>
      </c>
      <c r="AW13" s="105">
        <v>0</v>
      </c>
      <c r="AX13" s="78">
        <f>AV13+AW13</f>
        <v>0</v>
      </c>
      <c r="AY13" s="144">
        <v>0</v>
      </c>
      <c r="AZ13" s="105">
        <v>0</v>
      </c>
      <c r="BA13" s="78">
        <f>AY13+AZ13</f>
        <v>0</v>
      </c>
      <c r="BB13" s="144">
        <v>0</v>
      </c>
      <c r="BC13" s="105">
        <v>0</v>
      </c>
      <c r="BD13" s="78">
        <f>BB13+BC13</f>
        <v>0</v>
      </c>
      <c r="BE13" s="144">
        <v>0</v>
      </c>
      <c r="BF13" s="105">
        <v>0</v>
      </c>
      <c r="BG13" s="78">
        <f>BE13+BF13</f>
        <v>0</v>
      </c>
      <c r="BH13" s="76">
        <f t="shared" si="13"/>
        <v>0</v>
      </c>
      <c r="BI13" s="79">
        <f t="shared" si="13"/>
        <v>26063000</v>
      </c>
      <c r="BJ13" s="78">
        <f t="shared" si="13"/>
        <v>26063000</v>
      </c>
      <c r="BK13" s="81">
        <f>F13-BH13</f>
        <v>0</v>
      </c>
      <c r="BL13" s="77">
        <v>0</v>
      </c>
      <c r="BM13" s="78">
        <f>BL13+BK13</f>
        <v>0</v>
      </c>
      <c r="BN13" s="193">
        <f>BM13+BJ13</f>
        <v>26063000</v>
      </c>
    </row>
    <row r="14" spans="1:66" s="182" customFormat="1" ht="63.75" customHeight="1" thickBot="1">
      <c r="A14" s="333"/>
      <c r="B14" s="335"/>
      <c r="C14" s="337"/>
      <c r="D14" s="338" t="s">
        <v>16</v>
      </c>
      <c r="E14" s="339"/>
      <c r="F14" s="56">
        <f>F13+F12</f>
        <v>0</v>
      </c>
      <c r="G14" s="57">
        <f t="shared" ref="G14:N14" si="14">G13+G12</f>
        <v>155620000</v>
      </c>
      <c r="H14" s="58">
        <f t="shared" si="14"/>
        <v>155620000</v>
      </c>
      <c r="I14" s="56">
        <f t="shared" si="14"/>
        <v>0</v>
      </c>
      <c r="J14" s="57">
        <f t="shared" si="14"/>
        <v>0</v>
      </c>
      <c r="K14" s="58">
        <f t="shared" si="14"/>
        <v>0</v>
      </c>
      <c r="L14" s="56">
        <f t="shared" si="14"/>
        <v>0</v>
      </c>
      <c r="M14" s="57">
        <f t="shared" si="14"/>
        <v>0</v>
      </c>
      <c r="N14" s="58">
        <f t="shared" si="14"/>
        <v>0</v>
      </c>
      <c r="O14" s="56"/>
      <c r="P14" s="57"/>
      <c r="Q14" s="58"/>
      <c r="R14" s="56">
        <f t="shared" ref="R14:BN14" si="15">R13+R12</f>
        <v>0</v>
      </c>
      <c r="S14" s="57">
        <f t="shared" si="15"/>
        <v>0</v>
      </c>
      <c r="T14" s="58">
        <f t="shared" si="15"/>
        <v>0</v>
      </c>
      <c r="U14" s="56">
        <f t="shared" si="15"/>
        <v>0</v>
      </c>
      <c r="V14" s="57">
        <f t="shared" si="15"/>
        <v>0</v>
      </c>
      <c r="W14" s="58">
        <f t="shared" si="15"/>
        <v>0</v>
      </c>
      <c r="X14" s="56">
        <f t="shared" si="15"/>
        <v>0</v>
      </c>
      <c r="Y14" s="57">
        <f t="shared" si="15"/>
        <v>0</v>
      </c>
      <c r="Z14" s="58">
        <f t="shared" si="15"/>
        <v>0</v>
      </c>
      <c r="AA14" s="56">
        <f t="shared" si="15"/>
        <v>0</v>
      </c>
      <c r="AB14" s="57">
        <f t="shared" si="15"/>
        <v>13510250</v>
      </c>
      <c r="AC14" s="58">
        <f t="shared" si="15"/>
        <v>13510250</v>
      </c>
      <c r="AD14" s="56">
        <f t="shared" si="15"/>
        <v>0</v>
      </c>
      <c r="AE14" s="57">
        <f>AE13+AE12</f>
        <v>52356750</v>
      </c>
      <c r="AF14" s="58">
        <f t="shared" si="15"/>
        <v>52356750</v>
      </c>
      <c r="AG14" s="56">
        <f t="shared" si="15"/>
        <v>0</v>
      </c>
      <c r="AH14" s="57">
        <f t="shared" si="15"/>
        <v>59832000</v>
      </c>
      <c r="AI14" s="58">
        <f t="shared" si="15"/>
        <v>59832000</v>
      </c>
      <c r="AJ14" s="56">
        <f t="shared" si="15"/>
        <v>0</v>
      </c>
      <c r="AK14" s="57">
        <f t="shared" si="15"/>
        <v>29921000</v>
      </c>
      <c r="AL14" s="58">
        <f t="shared" si="15"/>
        <v>29921000</v>
      </c>
      <c r="AM14" s="56">
        <f t="shared" si="15"/>
        <v>0</v>
      </c>
      <c r="AN14" s="57">
        <f t="shared" si="15"/>
        <v>0</v>
      </c>
      <c r="AO14" s="58">
        <f t="shared" si="15"/>
        <v>0</v>
      </c>
      <c r="AP14" s="56">
        <f t="shared" si="15"/>
        <v>0</v>
      </c>
      <c r="AQ14" s="57">
        <f t="shared" si="15"/>
        <v>0</v>
      </c>
      <c r="AR14" s="58">
        <f t="shared" si="15"/>
        <v>0</v>
      </c>
      <c r="AS14" s="56">
        <f t="shared" si="15"/>
        <v>0</v>
      </c>
      <c r="AT14" s="57">
        <f t="shared" si="15"/>
        <v>0</v>
      </c>
      <c r="AU14" s="58">
        <f t="shared" si="15"/>
        <v>0</v>
      </c>
      <c r="AV14" s="56">
        <f t="shared" si="15"/>
        <v>0</v>
      </c>
      <c r="AW14" s="57">
        <f t="shared" si="15"/>
        <v>0</v>
      </c>
      <c r="AX14" s="58">
        <f t="shared" si="15"/>
        <v>0</v>
      </c>
      <c r="AY14" s="56">
        <f t="shared" si="15"/>
        <v>0</v>
      </c>
      <c r="AZ14" s="57">
        <f t="shared" si="15"/>
        <v>0</v>
      </c>
      <c r="BA14" s="58">
        <f t="shared" si="15"/>
        <v>0</v>
      </c>
      <c r="BB14" s="56">
        <f t="shared" si="15"/>
        <v>0</v>
      </c>
      <c r="BC14" s="57">
        <f t="shared" si="15"/>
        <v>0</v>
      </c>
      <c r="BD14" s="58">
        <f t="shared" si="15"/>
        <v>0</v>
      </c>
      <c r="BE14" s="56">
        <f t="shared" si="15"/>
        <v>0</v>
      </c>
      <c r="BF14" s="57">
        <f t="shared" si="15"/>
        <v>0</v>
      </c>
      <c r="BG14" s="58">
        <f t="shared" si="15"/>
        <v>0</v>
      </c>
      <c r="BH14" s="56">
        <f t="shared" si="15"/>
        <v>0</v>
      </c>
      <c r="BI14" s="57">
        <f t="shared" si="15"/>
        <v>155620000</v>
      </c>
      <c r="BJ14" s="58">
        <f t="shared" si="15"/>
        <v>155620000</v>
      </c>
      <c r="BK14" s="56">
        <f t="shared" si="15"/>
        <v>0</v>
      </c>
      <c r="BL14" s="57">
        <f t="shared" si="15"/>
        <v>0</v>
      </c>
      <c r="BM14" s="58">
        <f t="shared" si="15"/>
        <v>0</v>
      </c>
      <c r="BN14" s="177">
        <f t="shared" si="15"/>
        <v>155620000</v>
      </c>
    </row>
    <row r="15" spans="1:66" s="252" customFormat="1" ht="36.75" customHeight="1" thickTop="1">
      <c r="A15" s="384">
        <v>3</v>
      </c>
      <c r="B15" s="334" t="s">
        <v>65</v>
      </c>
      <c r="C15" s="336" t="s">
        <v>66</v>
      </c>
      <c r="D15" s="390" t="s">
        <v>49</v>
      </c>
      <c r="E15" s="312" t="s">
        <v>29</v>
      </c>
      <c r="F15" s="63">
        <v>0</v>
      </c>
      <c r="G15" s="64">
        <v>109344</v>
      </c>
      <c r="H15" s="65">
        <f>G15+F15</f>
        <v>109344</v>
      </c>
      <c r="I15" s="63"/>
      <c r="J15" s="66"/>
      <c r="K15" s="65">
        <f>J15+I15</f>
        <v>0</v>
      </c>
      <c r="L15" s="63"/>
      <c r="M15" s="66"/>
      <c r="N15" s="65">
        <f>M15+L15</f>
        <v>0</v>
      </c>
      <c r="O15" s="63">
        <v>0</v>
      </c>
      <c r="P15" s="66">
        <v>0</v>
      </c>
      <c r="Q15" s="65">
        <f>P15+O15</f>
        <v>0</v>
      </c>
      <c r="R15" s="63"/>
      <c r="S15" s="66">
        <v>0</v>
      </c>
      <c r="T15" s="67">
        <f>S15+R15</f>
        <v>0</v>
      </c>
      <c r="U15" s="63"/>
      <c r="V15" s="66"/>
      <c r="W15" s="65"/>
      <c r="X15" s="68">
        <v>0</v>
      </c>
      <c r="Y15" s="64">
        <v>0</v>
      </c>
      <c r="Z15" s="67">
        <f>Y15+X15</f>
        <v>0</v>
      </c>
      <c r="AA15" s="63">
        <v>0</v>
      </c>
      <c r="AB15" s="66">
        <v>66981</v>
      </c>
      <c r="AC15" s="65">
        <f>AA15+AB15</f>
        <v>66981</v>
      </c>
      <c r="AD15" s="68">
        <v>0</v>
      </c>
      <c r="AE15" s="66">
        <v>42363</v>
      </c>
      <c r="AF15" s="67">
        <f>AD15+AE15</f>
        <v>42363</v>
      </c>
      <c r="AG15" s="63">
        <v>0</v>
      </c>
      <c r="AH15" s="66">
        <v>0</v>
      </c>
      <c r="AI15" s="65">
        <f>AG15+AH15</f>
        <v>0</v>
      </c>
      <c r="AJ15" s="68">
        <v>0</v>
      </c>
      <c r="AK15" s="66">
        <v>0</v>
      </c>
      <c r="AL15" s="67">
        <f>AJ15+AK15</f>
        <v>0</v>
      </c>
      <c r="AM15" s="63">
        <v>0</v>
      </c>
      <c r="AN15" s="66">
        <v>0</v>
      </c>
      <c r="AO15" s="65">
        <f>AM15+AN15</f>
        <v>0</v>
      </c>
      <c r="AP15" s="63">
        <v>0</v>
      </c>
      <c r="AQ15" s="66">
        <v>0</v>
      </c>
      <c r="AR15" s="65">
        <f>AP15+AQ15</f>
        <v>0</v>
      </c>
      <c r="AS15" s="68">
        <v>0</v>
      </c>
      <c r="AT15" s="66">
        <v>0</v>
      </c>
      <c r="AU15" s="67">
        <f>AS15+AT15</f>
        <v>0</v>
      </c>
      <c r="AV15" s="63">
        <v>0</v>
      </c>
      <c r="AW15" s="66">
        <v>0</v>
      </c>
      <c r="AX15" s="65">
        <f>AV15+AW15</f>
        <v>0</v>
      </c>
      <c r="AY15" s="68">
        <v>0</v>
      </c>
      <c r="AZ15" s="66">
        <v>0</v>
      </c>
      <c r="BA15" s="67">
        <f>AY15+AZ15</f>
        <v>0</v>
      </c>
      <c r="BB15" s="63">
        <v>0</v>
      </c>
      <c r="BC15" s="66">
        <v>0</v>
      </c>
      <c r="BD15" s="67">
        <f>BB15+BC15</f>
        <v>0</v>
      </c>
      <c r="BE15" s="63">
        <v>0</v>
      </c>
      <c r="BF15" s="66">
        <v>0</v>
      </c>
      <c r="BG15" s="67">
        <f>BE15+BF15</f>
        <v>0</v>
      </c>
      <c r="BH15" s="71">
        <f t="shared" ref="BH15:BJ16" si="16">I15+L15+O15+R15+U15+X15+AA15+AD15+AG15+AJ15+AM15</f>
        <v>0</v>
      </c>
      <c r="BI15" s="72">
        <f t="shared" si="16"/>
        <v>109344</v>
      </c>
      <c r="BJ15" s="65">
        <f t="shared" si="16"/>
        <v>109344</v>
      </c>
      <c r="BK15" s="63">
        <v>0</v>
      </c>
      <c r="BL15" s="66">
        <v>0</v>
      </c>
      <c r="BM15" s="65">
        <f>BL15+BK15</f>
        <v>0</v>
      </c>
      <c r="BN15" s="467">
        <f>BM15+BJ15</f>
        <v>109344</v>
      </c>
    </row>
    <row r="16" spans="1:66" s="253" customFormat="1" ht="36.75" customHeight="1">
      <c r="A16" s="385"/>
      <c r="B16" s="349"/>
      <c r="C16" s="354"/>
      <c r="D16" s="320"/>
      <c r="E16" s="313" t="s">
        <v>30</v>
      </c>
      <c r="F16" s="73">
        <v>0</v>
      </c>
      <c r="G16" s="74">
        <v>186300</v>
      </c>
      <c r="H16" s="75">
        <f>G16+F16</f>
        <v>186300</v>
      </c>
      <c r="I16" s="76"/>
      <c r="J16" s="77"/>
      <c r="K16" s="78">
        <f>J16+I16</f>
        <v>0</v>
      </c>
      <c r="L16" s="76"/>
      <c r="M16" s="79"/>
      <c r="N16" s="78">
        <f>M16+L16</f>
        <v>0</v>
      </c>
      <c r="O16" s="73">
        <v>0</v>
      </c>
      <c r="P16" s="74">
        <v>0</v>
      </c>
      <c r="Q16" s="75">
        <f>P16+O16</f>
        <v>0</v>
      </c>
      <c r="R16" s="73"/>
      <c r="S16" s="74">
        <v>0</v>
      </c>
      <c r="T16" s="80">
        <f>S16+R16</f>
        <v>0</v>
      </c>
      <c r="U16" s="73"/>
      <c r="V16" s="74"/>
      <c r="W16" s="75"/>
      <c r="X16" s="81">
        <v>0</v>
      </c>
      <c r="Y16" s="74">
        <v>0</v>
      </c>
      <c r="Z16" s="80">
        <f>Y16+X16</f>
        <v>0</v>
      </c>
      <c r="AA16" s="73">
        <v>0</v>
      </c>
      <c r="AB16" s="74">
        <v>186300</v>
      </c>
      <c r="AC16" s="75">
        <f>AA16+AB16</f>
        <v>186300</v>
      </c>
      <c r="AD16" s="81">
        <v>0</v>
      </c>
      <c r="AE16" s="74">
        <v>0</v>
      </c>
      <c r="AF16" s="80">
        <f>AD16+AE16</f>
        <v>0</v>
      </c>
      <c r="AG16" s="73">
        <v>0</v>
      </c>
      <c r="AH16" s="74">
        <v>0</v>
      </c>
      <c r="AI16" s="75">
        <f>AG16+AH16</f>
        <v>0</v>
      </c>
      <c r="AJ16" s="81">
        <v>0</v>
      </c>
      <c r="AK16" s="74">
        <v>0</v>
      </c>
      <c r="AL16" s="80">
        <f>AJ16+AK16</f>
        <v>0</v>
      </c>
      <c r="AM16" s="73">
        <v>0</v>
      </c>
      <c r="AN16" s="74">
        <v>0</v>
      </c>
      <c r="AO16" s="75">
        <f>AM16+AN16</f>
        <v>0</v>
      </c>
      <c r="AP16" s="73">
        <v>0</v>
      </c>
      <c r="AQ16" s="74">
        <v>0</v>
      </c>
      <c r="AR16" s="75">
        <f>AP16+AQ16</f>
        <v>0</v>
      </c>
      <c r="AS16" s="81">
        <v>0</v>
      </c>
      <c r="AT16" s="74">
        <v>0</v>
      </c>
      <c r="AU16" s="80">
        <f>AS16+AT16</f>
        <v>0</v>
      </c>
      <c r="AV16" s="73">
        <v>0</v>
      </c>
      <c r="AW16" s="74">
        <v>0</v>
      </c>
      <c r="AX16" s="75">
        <f>AV16+AW16</f>
        <v>0</v>
      </c>
      <c r="AY16" s="81">
        <v>0</v>
      </c>
      <c r="AZ16" s="74">
        <v>0</v>
      </c>
      <c r="BA16" s="80">
        <f>AY16+AZ16</f>
        <v>0</v>
      </c>
      <c r="BB16" s="73">
        <v>0</v>
      </c>
      <c r="BC16" s="74">
        <v>0</v>
      </c>
      <c r="BD16" s="80">
        <f>BB16+BC16</f>
        <v>0</v>
      </c>
      <c r="BE16" s="73">
        <v>0</v>
      </c>
      <c r="BF16" s="74">
        <v>0</v>
      </c>
      <c r="BG16" s="80">
        <f>BE16+BF16</f>
        <v>0</v>
      </c>
      <c r="BH16" s="73">
        <f t="shared" si="16"/>
        <v>0</v>
      </c>
      <c r="BI16" s="74">
        <f t="shared" si="16"/>
        <v>186300</v>
      </c>
      <c r="BJ16" s="75">
        <f t="shared" si="16"/>
        <v>186300</v>
      </c>
      <c r="BK16" s="73">
        <v>0</v>
      </c>
      <c r="BL16" s="82">
        <v>0</v>
      </c>
      <c r="BM16" s="75">
        <f>BL16+BK16</f>
        <v>0</v>
      </c>
      <c r="BN16" s="469">
        <f>BM16+BJ16</f>
        <v>186300</v>
      </c>
    </row>
    <row r="17" spans="1:66" s="253" customFormat="1" ht="36.75" customHeight="1">
      <c r="A17" s="385"/>
      <c r="B17" s="349"/>
      <c r="C17" s="354"/>
      <c r="D17" s="391" t="s">
        <v>16</v>
      </c>
      <c r="E17" s="392"/>
      <c r="F17" s="83">
        <f t="shared" ref="F17:T17" si="17">F16+F15</f>
        <v>0</v>
      </c>
      <c r="G17" s="84">
        <f t="shared" si="17"/>
        <v>295644</v>
      </c>
      <c r="H17" s="85">
        <f t="shared" si="17"/>
        <v>295644</v>
      </c>
      <c r="I17" s="86">
        <f t="shared" si="17"/>
        <v>0</v>
      </c>
      <c r="J17" s="87">
        <f t="shared" si="17"/>
        <v>0</v>
      </c>
      <c r="K17" s="88">
        <f t="shared" si="17"/>
        <v>0</v>
      </c>
      <c r="L17" s="86">
        <f t="shared" si="17"/>
        <v>0</v>
      </c>
      <c r="M17" s="87">
        <f t="shared" si="17"/>
        <v>0</v>
      </c>
      <c r="N17" s="88">
        <f t="shared" si="17"/>
        <v>0</v>
      </c>
      <c r="O17" s="83">
        <f t="shared" si="17"/>
        <v>0</v>
      </c>
      <c r="P17" s="84">
        <f t="shared" si="17"/>
        <v>0</v>
      </c>
      <c r="Q17" s="85">
        <f t="shared" si="17"/>
        <v>0</v>
      </c>
      <c r="R17" s="83">
        <f t="shared" si="17"/>
        <v>0</v>
      </c>
      <c r="S17" s="84">
        <f t="shared" si="17"/>
        <v>0</v>
      </c>
      <c r="T17" s="89">
        <f t="shared" si="17"/>
        <v>0</v>
      </c>
      <c r="U17" s="83"/>
      <c r="V17" s="84"/>
      <c r="W17" s="85"/>
      <c r="X17" s="90">
        <f t="shared" ref="X17:BN17" si="18">X16+X15</f>
        <v>0</v>
      </c>
      <c r="Y17" s="84">
        <f t="shared" si="18"/>
        <v>0</v>
      </c>
      <c r="Z17" s="89">
        <f t="shared" si="18"/>
        <v>0</v>
      </c>
      <c r="AA17" s="83">
        <f t="shared" si="18"/>
        <v>0</v>
      </c>
      <c r="AB17" s="84">
        <f t="shared" si="18"/>
        <v>253281</v>
      </c>
      <c r="AC17" s="85">
        <f t="shared" si="18"/>
        <v>253281</v>
      </c>
      <c r="AD17" s="90">
        <f t="shared" si="18"/>
        <v>0</v>
      </c>
      <c r="AE17" s="84">
        <f t="shared" si="18"/>
        <v>42363</v>
      </c>
      <c r="AF17" s="89">
        <f t="shared" si="18"/>
        <v>42363</v>
      </c>
      <c r="AG17" s="83">
        <f t="shared" si="18"/>
        <v>0</v>
      </c>
      <c r="AH17" s="84">
        <f t="shared" si="18"/>
        <v>0</v>
      </c>
      <c r="AI17" s="85">
        <f t="shared" si="18"/>
        <v>0</v>
      </c>
      <c r="AJ17" s="90">
        <f t="shared" si="18"/>
        <v>0</v>
      </c>
      <c r="AK17" s="84">
        <f t="shared" si="18"/>
        <v>0</v>
      </c>
      <c r="AL17" s="89">
        <f t="shared" si="18"/>
        <v>0</v>
      </c>
      <c r="AM17" s="83">
        <f t="shared" si="18"/>
        <v>0</v>
      </c>
      <c r="AN17" s="84">
        <f t="shared" si="18"/>
        <v>0</v>
      </c>
      <c r="AO17" s="85">
        <f t="shared" si="18"/>
        <v>0</v>
      </c>
      <c r="AP17" s="83">
        <f t="shared" si="18"/>
        <v>0</v>
      </c>
      <c r="AQ17" s="84">
        <f t="shared" si="18"/>
        <v>0</v>
      </c>
      <c r="AR17" s="85">
        <f t="shared" si="18"/>
        <v>0</v>
      </c>
      <c r="AS17" s="90">
        <f t="shared" si="18"/>
        <v>0</v>
      </c>
      <c r="AT17" s="84">
        <f t="shared" si="18"/>
        <v>0</v>
      </c>
      <c r="AU17" s="89">
        <f t="shared" si="18"/>
        <v>0</v>
      </c>
      <c r="AV17" s="83">
        <f t="shared" si="18"/>
        <v>0</v>
      </c>
      <c r="AW17" s="84">
        <f t="shared" si="18"/>
        <v>0</v>
      </c>
      <c r="AX17" s="85">
        <f t="shared" si="18"/>
        <v>0</v>
      </c>
      <c r="AY17" s="90">
        <f t="shared" si="18"/>
        <v>0</v>
      </c>
      <c r="AZ17" s="84">
        <f t="shared" si="18"/>
        <v>0</v>
      </c>
      <c r="BA17" s="89">
        <f t="shared" si="18"/>
        <v>0</v>
      </c>
      <c r="BB17" s="83">
        <f t="shared" si="18"/>
        <v>0</v>
      </c>
      <c r="BC17" s="84">
        <f t="shared" si="18"/>
        <v>0</v>
      </c>
      <c r="BD17" s="89">
        <f t="shared" si="18"/>
        <v>0</v>
      </c>
      <c r="BE17" s="83">
        <f t="shared" si="18"/>
        <v>0</v>
      </c>
      <c r="BF17" s="84">
        <f t="shared" si="18"/>
        <v>0</v>
      </c>
      <c r="BG17" s="89">
        <f t="shared" si="18"/>
        <v>0</v>
      </c>
      <c r="BH17" s="91">
        <f t="shared" si="18"/>
        <v>0</v>
      </c>
      <c r="BI17" s="92">
        <f t="shared" si="18"/>
        <v>295644</v>
      </c>
      <c r="BJ17" s="93">
        <f t="shared" si="18"/>
        <v>295644</v>
      </c>
      <c r="BK17" s="91">
        <f t="shared" si="18"/>
        <v>0</v>
      </c>
      <c r="BL17" s="92">
        <f t="shared" si="18"/>
        <v>0</v>
      </c>
      <c r="BM17" s="93">
        <f t="shared" si="18"/>
        <v>0</v>
      </c>
      <c r="BN17" s="470">
        <f t="shared" si="18"/>
        <v>295644</v>
      </c>
    </row>
    <row r="18" spans="1:66" s="253" customFormat="1" ht="36.75" customHeight="1">
      <c r="A18" s="385"/>
      <c r="B18" s="349"/>
      <c r="C18" s="354"/>
      <c r="D18" s="393" t="s">
        <v>31</v>
      </c>
      <c r="E18" s="313" t="s">
        <v>29</v>
      </c>
      <c r="F18" s="73">
        <v>0</v>
      </c>
      <c r="G18" s="94">
        <v>31049</v>
      </c>
      <c r="H18" s="95">
        <f>G18+F18</f>
        <v>31049</v>
      </c>
      <c r="I18" s="96"/>
      <c r="J18" s="77"/>
      <c r="K18" s="97">
        <f>J18+I18</f>
        <v>0</v>
      </c>
      <c r="L18" s="96"/>
      <c r="M18" s="77"/>
      <c r="N18" s="97">
        <f>M18+L18</f>
        <v>0</v>
      </c>
      <c r="O18" s="98">
        <v>0</v>
      </c>
      <c r="P18" s="82">
        <v>0</v>
      </c>
      <c r="Q18" s="95">
        <f>P18+O18</f>
        <v>0</v>
      </c>
      <c r="R18" s="98"/>
      <c r="S18" s="82">
        <v>0</v>
      </c>
      <c r="T18" s="99">
        <f>S18+R18</f>
        <v>0</v>
      </c>
      <c r="U18" s="98"/>
      <c r="V18" s="100"/>
      <c r="W18" s="95"/>
      <c r="X18" s="101">
        <v>0</v>
      </c>
      <c r="Y18" s="100">
        <v>0</v>
      </c>
      <c r="Z18" s="99">
        <f>Y18+X18</f>
        <v>0</v>
      </c>
      <c r="AA18" s="98">
        <v>0</v>
      </c>
      <c r="AB18" s="102">
        <v>19020</v>
      </c>
      <c r="AC18" s="95">
        <f>AA18+AB18</f>
        <v>19020</v>
      </c>
      <c r="AD18" s="101">
        <v>0</v>
      </c>
      <c r="AE18" s="102">
        <v>12029</v>
      </c>
      <c r="AF18" s="99">
        <f>AD18+AE18</f>
        <v>12029</v>
      </c>
      <c r="AG18" s="98">
        <v>0</v>
      </c>
      <c r="AH18" s="82">
        <v>0</v>
      </c>
      <c r="AI18" s="75">
        <f>AG18+AH18</f>
        <v>0</v>
      </c>
      <c r="AJ18" s="81">
        <v>0</v>
      </c>
      <c r="AK18" s="74">
        <v>0</v>
      </c>
      <c r="AL18" s="80">
        <f>AJ18+AK18</f>
        <v>0</v>
      </c>
      <c r="AM18" s="73">
        <v>0</v>
      </c>
      <c r="AN18" s="74">
        <v>0</v>
      </c>
      <c r="AO18" s="75">
        <f>AM18+AN18</f>
        <v>0</v>
      </c>
      <c r="AP18" s="73">
        <v>0</v>
      </c>
      <c r="AQ18" s="74">
        <v>0</v>
      </c>
      <c r="AR18" s="75">
        <f>AP18+AQ18</f>
        <v>0</v>
      </c>
      <c r="AS18" s="81">
        <v>0</v>
      </c>
      <c r="AT18" s="74">
        <v>0</v>
      </c>
      <c r="AU18" s="80">
        <f>AS18+AT18</f>
        <v>0</v>
      </c>
      <c r="AV18" s="73">
        <v>0</v>
      </c>
      <c r="AW18" s="74">
        <v>0</v>
      </c>
      <c r="AX18" s="75">
        <f>AV18+AW18</f>
        <v>0</v>
      </c>
      <c r="AY18" s="81">
        <v>0</v>
      </c>
      <c r="AZ18" s="74">
        <v>0</v>
      </c>
      <c r="BA18" s="80">
        <f>AY18+AZ18</f>
        <v>0</v>
      </c>
      <c r="BB18" s="73">
        <v>0</v>
      </c>
      <c r="BC18" s="74">
        <v>0</v>
      </c>
      <c r="BD18" s="80">
        <f>BB18+BC18</f>
        <v>0</v>
      </c>
      <c r="BE18" s="73">
        <v>0</v>
      </c>
      <c r="BF18" s="74">
        <v>0</v>
      </c>
      <c r="BG18" s="80">
        <f>BE18+BF18</f>
        <v>0</v>
      </c>
      <c r="BH18" s="73">
        <f t="shared" ref="BH18:BI19" si="19">I18+L18+O18+R18+U18+X18+AA18+AD18+AG18+AJ18+AM18</f>
        <v>0</v>
      </c>
      <c r="BI18" s="102">
        <f t="shared" si="19"/>
        <v>31049</v>
      </c>
      <c r="BJ18" s="75">
        <f>K18+N18+Q18+T18+W18+Z18+AC18+AF18+AI18+AL18+AO18</f>
        <v>31049</v>
      </c>
      <c r="BK18" s="73">
        <v>0</v>
      </c>
      <c r="BL18" s="103">
        <v>0</v>
      </c>
      <c r="BM18" s="75">
        <f>BL18+BK18</f>
        <v>0</v>
      </c>
      <c r="BN18" s="469">
        <f>BM18+BJ18</f>
        <v>31049</v>
      </c>
    </row>
    <row r="19" spans="1:66" s="253" customFormat="1" ht="36.75" customHeight="1">
      <c r="A19" s="385"/>
      <c r="B19" s="349"/>
      <c r="C19" s="354"/>
      <c r="D19" s="320"/>
      <c r="E19" s="313" t="s">
        <v>30</v>
      </c>
      <c r="F19" s="73">
        <v>0</v>
      </c>
      <c r="G19" s="102">
        <v>52900</v>
      </c>
      <c r="H19" s="95">
        <f>G19+F19</f>
        <v>52900</v>
      </c>
      <c r="I19" s="104"/>
      <c r="J19" s="105"/>
      <c r="K19" s="106"/>
      <c r="L19" s="104"/>
      <c r="M19" s="105"/>
      <c r="N19" s="106"/>
      <c r="O19" s="98">
        <v>0</v>
      </c>
      <c r="P19" s="82">
        <v>0</v>
      </c>
      <c r="Q19" s="95">
        <f>P19+O19</f>
        <v>0</v>
      </c>
      <c r="R19" s="98"/>
      <c r="S19" s="82">
        <v>0</v>
      </c>
      <c r="T19" s="99">
        <f>S19+R19</f>
        <v>0</v>
      </c>
      <c r="U19" s="98"/>
      <c r="V19" s="82"/>
      <c r="W19" s="95"/>
      <c r="X19" s="101">
        <v>0</v>
      </c>
      <c r="Y19" s="82">
        <v>0</v>
      </c>
      <c r="Z19" s="99">
        <f>Y19+X19</f>
        <v>0</v>
      </c>
      <c r="AA19" s="98">
        <v>0</v>
      </c>
      <c r="AB19" s="102">
        <v>52900</v>
      </c>
      <c r="AC19" s="95">
        <f>AA19+AB19</f>
        <v>52900</v>
      </c>
      <c r="AD19" s="101">
        <v>0</v>
      </c>
      <c r="AE19" s="82">
        <v>0</v>
      </c>
      <c r="AF19" s="99">
        <f>AD19+AE19</f>
        <v>0</v>
      </c>
      <c r="AG19" s="98">
        <v>0</v>
      </c>
      <c r="AH19" s="82">
        <v>0</v>
      </c>
      <c r="AI19" s="75">
        <f>AG19+AH19</f>
        <v>0</v>
      </c>
      <c r="AJ19" s="81">
        <v>0</v>
      </c>
      <c r="AK19" s="82">
        <v>0</v>
      </c>
      <c r="AL19" s="80">
        <f>AJ19+AK19</f>
        <v>0</v>
      </c>
      <c r="AM19" s="73">
        <v>0</v>
      </c>
      <c r="AN19" s="82">
        <v>0</v>
      </c>
      <c r="AO19" s="75">
        <v>0</v>
      </c>
      <c r="AP19" s="73">
        <v>0</v>
      </c>
      <c r="AQ19" s="82">
        <v>0</v>
      </c>
      <c r="AR19" s="75">
        <v>0</v>
      </c>
      <c r="AS19" s="81">
        <v>0</v>
      </c>
      <c r="AT19" s="82">
        <v>0</v>
      </c>
      <c r="AU19" s="80">
        <v>0</v>
      </c>
      <c r="AV19" s="73">
        <v>0</v>
      </c>
      <c r="AW19" s="82">
        <v>0</v>
      </c>
      <c r="AX19" s="75">
        <v>0</v>
      </c>
      <c r="AY19" s="81">
        <v>0</v>
      </c>
      <c r="AZ19" s="82">
        <v>0</v>
      </c>
      <c r="BA19" s="80">
        <v>0</v>
      </c>
      <c r="BB19" s="73">
        <v>0</v>
      </c>
      <c r="BC19" s="82">
        <v>0</v>
      </c>
      <c r="BD19" s="80">
        <v>0</v>
      </c>
      <c r="BE19" s="73">
        <v>0</v>
      </c>
      <c r="BF19" s="82">
        <v>0</v>
      </c>
      <c r="BG19" s="80">
        <v>0</v>
      </c>
      <c r="BH19" s="73">
        <f t="shared" si="19"/>
        <v>0</v>
      </c>
      <c r="BI19" s="102">
        <f t="shared" si="19"/>
        <v>52900</v>
      </c>
      <c r="BJ19" s="75">
        <f>K19+N19+Q19+T19+W19+Z19+AC19+AF19+AI19+AL19+AO19</f>
        <v>52900</v>
      </c>
      <c r="BK19" s="73">
        <v>0</v>
      </c>
      <c r="BL19" s="82">
        <v>0</v>
      </c>
      <c r="BM19" s="75">
        <f>BL19+BK19</f>
        <v>0</v>
      </c>
      <c r="BN19" s="469">
        <f>BM19+BJ19</f>
        <v>52900</v>
      </c>
    </row>
    <row r="20" spans="1:66" s="253" customFormat="1" ht="36.75" customHeight="1">
      <c r="A20" s="385"/>
      <c r="B20" s="349"/>
      <c r="C20" s="354"/>
      <c r="D20" s="391" t="s">
        <v>16</v>
      </c>
      <c r="E20" s="392"/>
      <c r="F20" s="83">
        <f t="shared" ref="F20:T20" si="20">F19+F18</f>
        <v>0</v>
      </c>
      <c r="G20" s="84">
        <f t="shared" si="20"/>
        <v>83949</v>
      </c>
      <c r="H20" s="85">
        <f t="shared" si="20"/>
        <v>83949</v>
      </c>
      <c r="I20" s="86">
        <f t="shared" si="20"/>
        <v>0</v>
      </c>
      <c r="J20" s="87">
        <f t="shared" si="20"/>
        <v>0</v>
      </c>
      <c r="K20" s="88">
        <f t="shared" si="20"/>
        <v>0</v>
      </c>
      <c r="L20" s="86">
        <f t="shared" si="20"/>
        <v>0</v>
      </c>
      <c r="M20" s="87">
        <f t="shared" si="20"/>
        <v>0</v>
      </c>
      <c r="N20" s="88">
        <f t="shared" si="20"/>
        <v>0</v>
      </c>
      <c r="O20" s="83">
        <f t="shared" si="20"/>
        <v>0</v>
      </c>
      <c r="P20" s="84">
        <f t="shared" si="20"/>
        <v>0</v>
      </c>
      <c r="Q20" s="85">
        <f t="shared" si="20"/>
        <v>0</v>
      </c>
      <c r="R20" s="83">
        <f t="shared" si="20"/>
        <v>0</v>
      </c>
      <c r="S20" s="84">
        <f t="shared" si="20"/>
        <v>0</v>
      </c>
      <c r="T20" s="89">
        <f t="shared" si="20"/>
        <v>0</v>
      </c>
      <c r="U20" s="107"/>
      <c r="V20" s="108"/>
      <c r="W20" s="109"/>
      <c r="X20" s="110">
        <f t="shared" ref="X20:BN20" si="21">X19+X18</f>
        <v>0</v>
      </c>
      <c r="Y20" s="108">
        <f t="shared" si="21"/>
        <v>0</v>
      </c>
      <c r="Z20" s="111">
        <f t="shared" si="21"/>
        <v>0</v>
      </c>
      <c r="AA20" s="107">
        <f t="shared" si="21"/>
        <v>0</v>
      </c>
      <c r="AB20" s="108">
        <f t="shared" si="21"/>
        <v>71920</v>
      </c>
      <c r="AC20" s="109">
        <f t="shared" si="21"/>
        <v>71920</v>
      </c>
      <c r="AD20" s="110">
        <f t="shared" si="21"/>
        <v>0</v>
      </c>
      <c r="AE20" s="108">
        <f t="shared" si="21"/>
        <v>12029</v>
      </c>
      <c r="AF20" s="111">
        <f t="shared" si="21"/>
        <v>12029</v>
      </c>
      <c r="AG20" s="107">
        <f t="shared" si="21"/>
        <v>0</v>
      </c>
      <c r="AH20" s="108">
        <f t="shared" si="21"/>
        <v>0</v>
      </c>
      <c r="AI20" s="109">
        <f t="shared" si="21"/>
        <v>0</v>
      </c>
      <c r="AJ20" s="110">
        <f t="shared" si="21"/>
        <v>0</v>
      </c>
      <c r="AK20" s="108">
        <f t="shared" si="21"/>
        <v>0</v>
      </c>
      <c r="AL20" s="111">
        <f t="shared" si="21"/>
        <v>0</v>
      </c>
      <c r="AM20" s="107">
        <f t="shared" si="21"/>
        <v>0</v>
      </c>
      <c r="AN20" s="108">
        <f t="shared" si="21"/>
        <v>0</v>
      </c>
      <c r="AO20" s="109">
        <f t="shared" si="21"/>
        <v>0</v>
      </c>
      <c r="AP20" s="107">
        <f t="shared" si="21"/>
        <v>0</v>
      </c>
      <c r="AQ20" s="108">
        <f t="shared" si="21"/>
        <v>0</v>
      </c>
      <c r="AR20" s="109">
        <f t="shared" si="21"/>
        <v>0</v>
      </c>
      <c r="AS20" s="110">
        <f t="shared" si="21"/>
        <v>0</v>
      </c>
      <c r="AT20" s="108">
        <f t="shared" si="21"/>
        <v>0</v>
      </c>
      <c r="AU20" s="111">
        <f t="shared" si="21"/>
        <v>0</v>
      </c>
      <c r="AV20" s="107">
        <f t="shared" si="21"/>
        <v>0</v>
      </c>
      <c r="AW20" s="108">
        <f t="shared" si="21"/>
        <v>0</v>
      </c>
      <c r="AX20" s="109">
        <f t="shared" si="21"/>
        <v>0</v>
      </c>
      <c r="AY20" s="110">
        <f t="shared" si="21"/>
        <v>0</v>
      </c>
      <c r="AZ20" s="108">
        <f t="shared" si="21"/>
        <v>0</v>
      </c>
      <c r="BA20" s="111">
        <f t="shared" si="21"/>
        <v>0</v>
      </c>
      <c r="BB20" s="107">
        <f t="shared" si="21"/>
        <v>0</v>
      </c>
      <c r="BC20" s="108">
        <f t="shared" si="21"/>
        <v>0</v>
      </c>
      <c r="BD20" s="111">
        <f t="shared" si="21"/>
        <v>0</v>
      </c>
      <c r="BE20" s="107">
        <f t="shared" si="21"/>
        <v>0</v>
      </c>
      <c r="BF20" s="108">
        <f t="shared" si="21"/>
        <v>0</v>
      </c>
      <c r="BG20" s="111">
        <f t="shared" si="21"/>
        <v>0</v>
      </c>
      <c r="BH20" s="91">
        <f t="shared" si="21"/>
        <v>0</v>
      </c>
      <c r="BI20" s="92">
        <f t="shared" si="21"/>
        <v>83949</v>
      </c>
      <c r="BJ20" s="93">
        <f t="shared" si="21"/>
        <v>83949</v>
      </c>
      <c r="BK20" s="91">
        <f t="shared" si="21"/>
        <v>0</v>
      </c>
      <c r="BL20" s="92">
        <f t="shared" si="21"/>
        <v>0</v>
      </c>
      <c r="BM20" s="93">
        <f t="shared" si="21"/>
        <v>0</v>
      </c>
      <c r="BN20" s="470">
        <f t="shared" si="21"/>
        <v>83949</v>
      </c>
    </row>
    <row r="21" spans="1:66" s="253" customFormat="1" ht="36.75" customHeight="1">
      <c r="A21" s="385"/>
      <c r="B21" s="349"/>
      <c r="C21" s="354"/>
      <c r="D21" s="393" t="s">
        <v>32</v>
      </c>
      <c r="E21" s="313" t="s">
        <v>29</v>
      </c>
      <c r="F21" s="73">
        <v>0</v>
      </c>
      <c r="G21" s="100">
        <v>25649</v>
      </c>
      <c r="H21" s="95">
        <f>G21+F21</f>
        <v>25649</v>
      </c>
      <c r="I21" s="96"/>
      <c r="J21" s="77"/>
      <c r="K21" s="97">
        <f>J21+I21</f>
        <v>0</v>
      </c>
      <c r="L21" s="96"/>
      <c r="M21" s="77"/>
      <c r="N21" s="97">
        <f>M21+L21</f>
        <v>0</v>
      </c>
      <c r="O21" s="98">
        <v>0</v>
      </c>
      <c r="P21" s="82">
        <v>0</v>
      </c>
      <c r="Q21" s="95">
        <f>P21+O21</f>
        <v>0</v>
      </c>
      <c r="R21" s="98"/>
      <c r="S21" s="82">
        <v>0</v>
      </c>
      <c r="T21" s="99">
        <f>S21+R21</f>
        <v>0</v>
      </c>
      <c r="U21" s="98"/>
      <c r="V21" s="100"/>
      <c r="W21" s="95"/>
      <c r="X21" s="101">
        <v>0</v>
      </c>
      <c r="Y21" s="100">
        <v>0</v>
      </c>
      <c r="Z21" s="99">
        <f>Y21+X21</f>
        <v>0</v>
      </c>
      <c r="AA21" s="98">
        <v>0</v>
      </c>
      <c r="AB21" s="82">
        <v>15712</v>
      </c>
      <c r="AC21" s="95">
        <f>AA21+AB21</f>
        <v>15712</v>
      </c>
      <c r="AD21" s="101">
        <v>0</v>
      </c>
      <c r="AE21" s="82">
        <v>9937</v>
      </c>
      <c r="AF21" s="99">
        <f>AD21+AE21</f>
        <v>9937</v>
      </c>
      <c r="AG21" s="98">
        <v>0</v>
      </c>
      <c r="AH21" s="82">
        <v>0</v>
      </c>
      <c r="AI21" s="75">
        <f>AG21+AH21</f>
        <v>0</v>
      </c>
      <c r="AJ21" s="81">
        <v>0</v>
      </c>
      <c r="AK21" s="74">
        <v>0</v>
      </c>
      <c r="AL21" s="80">
        <f>AJ21+AK21</f>
        <v>0</v>
      </c>
      <c r="AM21" s="73">
        <v>0</v>
      </c>
      <c r="AN21" s="74">
        <v>0</v>
      </c>
      <c r="AO21" s="75">
        <f>AM21+AN21</f>
        <v>0</v>
      </c>
      <c r="AP21" s="73">
        <v>0</v>
      </c>
      <c r="AQ21" s="74">
        <v>0</v>
      </c>
      <c r="AR21" s="75">
        <f>AP21+AQ21</f>
        <v>0</v>
      </c>
      <c r="AS21" s="81">
        <v>0</v>
      </c>
      <c r="AT21" s="74">
        <v>0</v>
      </c>
      <c r="AU21" s="80">
        <f>AS21+AT21</f>
        <v>0</v>
      </c>
      <c r="AV21" s="73">
        <v>0</v>
      </c>
      <c r="AW21" s="74">
        <v>0</v>
      </c>
      <c r="AX21" s="75">
        <f>AV21+AW21</f>
        <v>0</v>
      </c>
      <c r="AY21" s="81">
        <v>0</v>
      </c>
      <c r="AZ21" s="74">
        <v>0</v>
      </c>
      <c r="BA21" s="80">
        <f>AY21+AZ21</f>
        <v>0</v>
      </c>
      <c r="BB21" s="73">
        <v>0</v>
      </c>
      <c r="BC21" s="74">
        <v>0</v>
      </c>
      <c r="BD21" s="80">
        <f>BB21+BC21</f>
        <v>0</v>
      </c>
      <c r="BE21" s="73">
        <v>0</v>
      </c>
      <c r="BF21" s="74">
        <v>0</v>
      </c>
      <c r="BG21" s="80">
        <f>BE21+BF21</f>
        <v>0</v>
      </c>
      <c r="BH21" s="73">
        <f t="shared" ref="BH21:BI22" si="22">I21+L21+O21+R21+U21+X21+AA21+AD21+AG21+AJ21+AM21</f>
        <v>0</v>
      </c>
      <c r="BI21" s="82">
        <f t="shared" si="22"/>
        <v>25649</v>
      </c>
      <c r="BJ21" s="75">
        <f>K21+N21+Q21+T21+W21+Z21+AC21+AF21+AI21+AL21+AO21</f>
        <v>25649</v>
      </c>
      <c r="BK21" s="73">
        <v>0</v>
      </c>
      <c r="BL21" s="103">
        <v>0</v>
      </c>
      <c r="BM21" s="75">
        <f>BL21+BK21</f>
        <v>0</v>
      </c>
      <c r="BN21" s="469">
        <f>BM21+BJ21</f>
        <v>25649</v>
      </c>
    </row>
    <row r="22" spans="1:66" s="253" customFormat="1" ht="36.75" customHeight="1">
      <c r="A22" s="385"/>
      <c r="B22" s="349"/>
      <c r="C22" s="354"/>
      <c r="D22" s="320"/>
      <c r="E22" s="313" t="s">
        <v>30</v>
      </c>
      <c r="F22" s="73">
        <v>0</v>
      </c>
      <c r="G22" s="82">
        <v>43700</v>
      </c>
      <c r="H22" s="95">
        <f>G22+F22</f>
        <v>43700</v>
      </c>
      <c r="I22" s="104"/>
      <c r="J22" s="105"/>
      <c r="K22" s="106"/>
      <c r="L22" s="104"/>
      <c r="M22" s="105"/>
      <c r="N22" s="106"/>
      <c r="O22" s="98">
        <v>0</v>
      </c>
      <c r="P22" s="82">
        <v>0</v>
      </c>
      <c r="Q22" s="95">
        <f>P22+O22</f>
        <v>0</v>
      </c>
      <c r="R22" s="98"/>
      <c r="S22" s="82">
        <v>0</v>
      </c>
      <c r="T22" s="99">
        <f>S22+R22</f>
        <v>0</v>
      </c>
      <c r="U22" s="98"/>
      <c r="V22" s="82"/>
      <c r="W22" s="95"/>
      <c r="X22" s="101">
        <v>0</v>
      </c>
      <c r="Y22" s="82">
        <v>0</v>
      </c>
      <c r="Z22" s="99">
        <f>Y22+X22</f>
        <v>0</v>
      </c>
      <c r="AA22" s="98">
        <v>0</v>
      </c>
      <c r="AB22" s="82">
        <v>43700</v>
      </c>
      <c r="AC22" s="95">
        <f>AA22+AB22</f>
        <v>43700</v>
      </c>
      <c r="AD22" s="101">
        <v>0</v>
      </c>
      <c r="AE22" s="82">
        <v>0</v>
      </c>
      <c r="AF22" s="99">
        <f>AD22+AE22</f>
        <v>0</v>
      </c>
      <c r="AG22" s="98">
        <v>0</v>
      </c>
      <c r="AH22" s="82">
        <v>0</v>
      </c>
      <c r="AI22" s="75">
        <f>AG22+AH22</f>
        <v>0</v>
      </c>
      <c r="AJ22" s="81">
        <v>0</v>
      </c>
      <c r="AK22" s="82">
        <v>0</v>
      </c>
      <c r="AL22" s="80">
        <f>AJ22+AK22</f>
        <v>0</v>
      </c>
      <c r="AM22" s="73">
        <v>0</v>
      </c>
      <c r="AN22" s="82">
        <v>0</v>
      </c>
      <c r="AO22" s="75">
        <v>0</v>
      </c>
      <c r="AP22" s="73">
        <v>0</v>
      </c>
      <c r="AQ22" s="82">
        <v>0</v>
      </c>
      <c r="AR22" s="75">
        <v>0</v>
      </c>
      <c r="AS22" s="81">
        <v>0</v>
      </c>
      <c r="AT22" s="82">
        <v>0</v>
      </c>
      <c r="AU22" s="80">
        <v>0</v>
      </c>
      <c r="AV22" s="73">
        <v>0</v>
      </c>
      <c r="AW22" s="82">
        <v>0</v>
      </c>
      <c r="AX22" s="75">
        <v>0</v>
      </c>
      <c r="AY22" s="81">
        <v>0</v>
      </c>
      <c r="AZ22" s="82">
        <v>0</v>
      </c>
      <c r="BA22" s="80">
        <v>0</v>
      </c>
      <c r="BB22" s="73">
        <v>0</v>
      </c>
      <c r="BC22" s="82">
        <v>0</v>
      </c>
      <c r="BD22" s="80">
        <v>0</v>
      </c>
      <c r="BE22" s="73">
        <v>0</v>
      </c>
      <c r="BF22" s="82">
        <v>0</v>
      </c>
      <c r="BG22" s="80">
        <v>0</v>
      </c>
      <c r="BH22" s="73">
        <f t="shared" si="22"/>
        <v>0</v>
      </c>
      <c r="BI22" s="82">
        <f t="shared" si="22"/>
        <v>43700</v>
      </c>
      <c r="BJ22" s="75">
        <f>K22+N22+Q22+T22+W22+Z22+AC22+AF22+AI22+AL22+AO22</f>
        <v>43700</v>
      </c>
      <c r="BK22" s="73">
        <v>0</v>
      </c>
      <c r="BL22" s="82">
        <v>0</v>
      </c>
      <c r="BM22" s="75">
        <f>BL22+BK22</f>
        <v>0</v>
      </c>
      <c r="BN22" s="469">
        <f>BM22+BJ22</f>
        <v>43700</v>
      </c>
    </row>
    <row r="23" spans="1:66" s="253" customFormat="1" ht="36.75" customHeight="1">
      <c r="A23" s="385"/>
      <c r="B23" s="349"/>
      <c r="C23" s="354"/>
      <c r="D23" s="391" t="s">
        <v>16</v>
      </c>
      <c r="E23" s="392"/>
      <c r="F23" s="83">
        <f t="shared" ref="F23:T23" si="23">F22+F21</f>
        <v>0</v>
      </c>
      <c r="G23" s="84">
        <f t="shared" si="23"/>
        <v>69349</v>
      </c>
      <c r="H23" s="85">
        <f t="shared" si="23"/>
        <v>69349</v>
      </c>
      <c r="I23" s="86">
        <f t="shared" si="23"/>
        <v>0</v>
      </c>
      <c r="J23" s="87">
        <f t="shared" si="23"/>
        <v>0</v>
      </c>
      <c r="K23" s="88">
        <f t="shared" si="23"/>
        <v>0</v>
      </c>
      <c r="L23" s="86">
        <f t="shared" si="23"/>
        <v>0</v>
      </c>
      <c r="M23" s="87">
        <f t="shared" si="23"/>
        <v>0</v>
      </c>
      <c r="N23" s="88">
        <f t="shared" si="23"/>
        <v>0</v>
      </c>
      <c r="O23" s="83">
        <f t="shared" si="23"/>
        <v>0</v>
      </c>
      <c r="P23" s="84">
        <f t="shared" si="23"/>
        <v>0</v>
      </c>
      <c r="Q23" s="85">
        <f t="shared" si="23"/>
        <v>0</v>
      </c>
      <c r="R23" s="83">
        <f t="shared" si="23"/>
        <v>0</v>
      </c>
      <c r="S23" s="84">
        <f t="shared" si="23"/>
        <v>0</v>
      </c>
      <c r="T23" s="89">
        <f t="shared" si="23"/>
        <v>0</v>
      </c>
      <c r="U23" s="107"/>
      <c r="V23" s="108"/>
      <c r="W23" s="109"/>
      <c r="X23" s="110">
        <f t="shared" ref="X23:BN23" si="24">X22+X21</f>
        <v>0</v>
      </c>
      <c r="Y23" s="108">
        <f t="shared" si="24"/>
        <v>0</v>
      </c>
      <c r="Z23" s="111">
        <f t="shared" si="24"/>
        <v>0</v>
      </c>
      <c r="AA23" s="107">
        <f t="shared" si="24"/>
        <v>0</v>
      </c>
      <c r="AB23" s="108">
        <f t="shared" si="24"/>
        <v>59412</v>
      </c>
      <c r="AC23" s="109">
        <f t="shared" si="24"/>
        <v>59412</v>
      </c>
      <c r="AD23" s="110">
        <f t="shared" si="24"/>
        <v>0</v>
      </c>
      <c r="AE23" s="108">
        <f t="shared" si="24"/>
        <v>9937</v>
      </c>
      <c r="AF23" s="111">
        <f t="shared" si="24"/>
        <v>9937</v>
      </c>
      <c r="AG23" s="107">
        <f t="shared" si="24"/>
        <v>0</v>
      </c>
      <c r="AH23" s="108">
        <f t="shared" si="24"/>
        <v>0</v>
      </c>
      <c r="AI23" s="109">
        <f t="shared" si="24"/>
        <v>0</v>
      </c>
      <c r="AJ23" s="110">
        <f t="shared" si="24"/>
        <v>0</v>
      </c>
      <c r="AK23" s="108">
        <f t="shared" si="24"/>
        <v>0</v>
      </c>
      <c r="AL23" s="111">
        <f t="shared" si="24"/>
        <v>0</v>
      </c>
      <c r="AM23" s="107">
        <f t="shared" si="24"/>
        <v>0</v>
      </c>
      <c r="AN23" s="108">
        <f t="shared" si="24"/>
        <v>0</v>
      </c>
      <c r="AO23" s="109">
        <f t="shared" si="24"/>
        <v>0</v>
      </c>
      <c r="AP23" s="107">
        <f t="shared" si="24"/>
        <v>0</v>
      </c>
      <c r="AQ23" s="108">
        <f t="shared" si="24"/>
        <v>0</v>
      </c>
      <c r="AR23" s="109">
        <f t="shared" si="24"/>
        <v>0</v>
      </c>
      <c r="AS23" s="110">
        <f t="shared" si="24"/>
        <v>0</v>
      </c>
      <c r="AT23" s="108">
        <f t="shared" si="24"/>
        <v>0</v>
      </c>
      <c r="AU23" s="111">
        <f t="shared" si="24"/>
        <v>0</v>
      </c>
      <c r="AV23" s="107">
        <f t="shared" si="24"/>
        <v>0</v>
      </c>
      <c r="AW23" s="108">
        <f t="shared" si="24"/>
        <v>0</v>
      </c>
      <c r="AX23" s="109">
        <f t="shared" si="24"/>
        <v>0</v>
      </c>
      <c r="AY23" s="110">
        <f t="shared" si="24"/>
        <v>0</v>
      </c>
      <c r="AZ23" s="108">
        <f t="shared" si="24"/>
        <v>0</v>
      </c>
      <c r="BA23" s="111">
        <f t="shared" si="24"/>
        <v>0</v>
      </c>
      <c r="BB23" s="107">
        <f t="shared" si="24"/>
        <v>0</v>
      </c>
      <c r="BC23" s="108">
        <f t="shared" si="24"/>
        <v>0</v>
      </c>
      <c r="BD23" s="111">
        <f t="shared" si="24"/>
        <v>0</v>
      </c>
      <c r="BE23" s="107">
        <f t="shared" si="24"/>
        <v>0</v>
      </c>
      <c r="BF23" s="108">
        <f t="shared" si="24"/>
        <v>0</v>
      </c>
      <c r="BG23" s="111">
        <f t="shared" si="24"/>
        <v>0</v>
      </c>
      <c r="BH23" s="91">
        <f t="shared" si="24"/>
        <v>0</v>
      </c>
      <c r="BI23" s="92">
        <f t="shared" si="24"/>
        <v>69349</v>
      </c>
      <c r="BJ23" s="93">
        <f t="shared" si="24"/>
        <v>69349</v>
      </c>
      <c r="BK23" s="91">
        <f t="shared" si="24"/>
        <v>0</v>
      </c>
      <c r="BL23" s="92">
        <f t="shared" si="24"/>
        <v>0</v>
      </c>
      <c r="BM23" s="93">
        <f t="shared" si="24"/>
        <v>0</v>
      </c>
      <c r="BN23" s="470">
        <f t="shared" si="24"/>
        <v>69349</v>
      </c>
    </row>
    <row r="24" spans="1:66" s="253" customFormat="1" ht="36.75" customHeight="1">
      <c r="A24" s="385"/>
      <c r="B24" s="349"/>
      <c r="C24" s="354"/>
      <c r="D24" s="394" t="s">
        <v>29</v>
      </c>
      <c r="E24" s="395"/>
      <c r="F24" s="74">
        <f>F15+F21+F18</f>
        <v>0</v>
      </c>
      <c r="G24" s="74">
        <f t="shared" ref="G24:BN25" si="25">G15+G21+G18</f>
        <v>166042</v>
      </c>
      <c r="H24" s="75">
        <f t="shared" si="25"/>
        <v>166042</v>
      </c>
      <c r="I24" s="75">
        <f t="shared" si="25"/>
        <v>0</v>
      </c>
      <c r="J24" s="75">
        <f t="shared" si="25"/>
        <v>0</v>
      </c>
      <c r="K24" s="75">
        <f t="shared" si="25"/>
        <v>0</v>
      </c>
      <c r="L24" s="75">
        <f t="shared" si="25"/>
        <v>0</v>
      </c>
      <c r="M24" s="75">
        <f t="shared" si="25"/>
        <v>0</v>
      </c>
      <c r="N24" s="75">
        <f t="shared" si="25"/>
        <v>0</v>
      </c>
      <c r="O24" s="75">
        <f t="shared" si="25"/>
        <v>0</v>
      </c>
      <c r="P24" s="75">
        <f t="shared" si="25"/>
        <v>0</v>
      </c>
      <c r="Q24" s="75">
        <f t="shared" si="25"/>
        <v>0</v>
      </c>
      <c r="R24" s="75">
        <f t="shared" si="25"/>
        <v>0</v>
      </c>
      <c r="S24" s="75">
        <f t="shared" si="25"/>
        <v>0</v>
      </c>
      <c r="T24" s="80">
        <f t="shared" si="25"/>
        <v>0</v>
      </c>
      <c r="U24" s="73">
        <f t="shared" si="25"/>
        <v>0</v>
      </c>
      <c r="V24" s="74">
        <f t="shared" si="25"/>
        <v>0</v>
      </c>
      <c r="W24" s="75">
        <f t="shared" si="25"/>
        <v>0</v>
      </c>
      <c r="X24" s="81">
        <f t="shared" si="25"/>
        <v>0</v>
      </c>
      <c r="Y24" s="74">
        <f t="shared" si="25"/>
        <v>0</v>
      </c>
      <c r="Z24" s="80">
        <f t="shared" si="25"/>
        <v>0</v>
      </c>
      <c r="AA24" s="73">
        <f t="shared" si="25"/>
        <v>0</v>
      </c>
      <c r="AB24" s="74">
        <f t="shared" si="25"/>
        <v>101713</v>
      </c>
      <c r="AC24" s="75">
        <f t="shared" si="25"/>
        <v>101713</v>
      </c>
      <c r="AD24" s="81">
        <f t="shared" si="25"/>
        <v>0</v>
      </c>
      <c r="AE24" s="74">
        <f t="shared" si="25"/>
        <v>64329</v>
      </c>
      <c r="AF24" s="80">
        <f t="shared" si="25"/>
        <v>64329</v>
      </c>
      <c r="AG24" s="73">
        <f t="shared" si="25"/>
        <v>0</v>
      </c>
      <c r="AH24" s="74">
        <f t="shared" si="25"/>
        <v>0</v>
      </c>
      <c r="AI24" s="75">
        <f t="shared" si="25"/>
        <v>0</v>
      </c>
      <c r="AJ24" s="81">
        <f t="shared" si="25"/>
        <v>0</v>
      </c>
      <c r="AK24" s="74">
        <f t="shared" si="25"/>
        <v>0</v>
      </c>
      <c r="AL24" s="80">
        <f t="shared" si="25"/>
        <v>0</v>
      </c>
      <c r="AM24" s="73">
        <f t="shared" si="25"/>
        <v>0</v>
      </c>
      <c r="AN24" s="74">
        <f t="shared" si="25"/>
        <v>0</v>
      </c>
      <c r="AO24" s="75">
        <f t="shared" si="25"/>
        <v>0</v>
      </c>
      <c r="AP24" s="73">
        <f t="shared" si="25"/>
        <v>0</v>
      </c>
      <c r="AQ24" s="74">
        <f t="shared" si="25"/>
        <v>0</v>
      </c>
      <c r="AR24" s="75">
        <f t="shared" si="25"/>
        <v>0</v>
      </c>
      <c r="AS24" s="81">
        <f t="shared" si="25"/>
        <v>0</v>
      </c>
      <c r="AT24" s="74">
        <f t="shared" si="25"/>
        <v>0</v>
      </c>
      <c r="AU24" s="80">
        <f t="shared" si="25"/>
        <v>0</v>
      </c>
      <c r="AV24" s="73">
        <f t="shared" si="25"/>
        <v>0</v>
      </c>
      <c r="AW24" s="74">
        <f t="shared" si="25"/>
        <v>0</v>
      </c>
      <c r="AX24" s="75">
        <f t="shared" si="25"/>
        <v>0</v>
      </c>
      <c r="AY24" s="81">
        <f t="shared" si="25"/>
        <v>0</v>
      </c>
      <c r="AZ24" s="74">
        <f t="shared" si="25"/>
        <v>0</v>
      </c>
      <c r="BA24" s="80">
        <f t="shared" si="25"/>
        <v>0</v>
      </c>
      <c r="BB24" s="73">
        <f t="shared" si="25"/>
        <v>0</v>
      </c>
      <c r="BC24" s="74">
        <f t="shared" si="25"/>
        <v>0</v>
      </c>
      <c r="BD24" s="80">
        <f t="shared" si="25"/>
        <v>0</v>
      </c>
      <c r="BE24" s="73">
        <f t="shared" si="25"/>
        <v>0</v>
      </c>
      <c r="BF24" s="74">
        <f t="shared" si="25"/>
        <v>0</v>
      </c>
      <c r="BG24" s="80">
        <f t="shared" si="25"/>
        <v>0</v>
      </c>
      <c r="BH24" s="73">
        <f t="shared" si="25"/>
        <v>0</v>
      </c>
      <c r="BI24" s="74">
        <f t="shared" si="25"/>
        <v>166042</v>
      </c>
      <c r="BJ24" s="75">
        <f t="shared" si="25"/>
        <v>166042</v>
      </c>
      <c r="BK24" s="73">
        <f t="shared" si="25"/>
        <v>0</v>
      </c>
      <c r="BL24" s="74">
        <f t="shared" si="25"/>
        <v>0</v>
      </c>
      <c r="BM24" s="75">
        <f t="shared" si="25"/>
        <v>0</v>
      </c>
      <c r="BN24" s="469">
        <f t="shared" si="25"/>
        <v>166042</v>
      </c>
    </row>
    <row r="25" spans="1:66" s="253" customFormat="1" ht="36.75" customHeight="1">
      <c r="A25" s="385"/>
      <c r="B25" s="349"/>
      <c r="C25" s="354"/>
      <c r="D25" s="394" t="s">
        <v>30</v>
      </c>
      <c r="E25" s="395"/>
      <c r="F25" s="112">
        <f>F16+F22+F19</f>
        <v>0</v>
      </c>
      <c r="G25" s="74">
        <f t="shared" si="25"/>
        <v>282900</v>
      </c>
      <c r="H25" s="75">
        <f t="shared" si="25"/>
        <v>282900</v>
      </c>
      <c r="I25" s="73">
        <f t="shared" si="25"/>
        <v>0</v>
      </c>
      <c r="J25" s="73">
        <f t="shared" si="25"/>
        <v>0</v>
      </c>
      <c r="K25" s="73">
        <f t="shared" si="25"/>
        <v>0</v>
      </c>
      <c r="L25" s="73">
        <f t="shared" si="25"/>
        <v>0</v>
      </c>
      <c r="M25" s="73">
        <f t="shared" si="25"/>
        <v>0</v>
      </c>
      <c r="N25" s="73">
        <f t="shared" si="25"/>
        <v>0</v>
      </c>
      <c r="O25" s="73">
        <f t="shared" si="25"/>
        <v>0</v>
      </c>
      <c r="P25" s="73">
        <f t="shared" si="25"/>
        <v>0</v>
      </c>
      <c r="Q25" s="73">
        <f t="shared" si="25"/>
        <v>0</v>
      </c>
      <c r="R25" s="73">
        <f t="shared" si="25"/>
        <v>0</v>
      </c>
      <c r="S25" s="73">
        <f t="shared" si="25"/>
        <v>0</v>
      </c>
      <c r="T25" s="112">
        <f t="shared" si="25"/>
        <v>0</v>
      </c>
      <c r="U25" s="73">
        <f t="shared" si="25"/>
        <v>0</v>
      </c>
      <c r="V25" s="74">
        <f t="shared" si="25"/>
        <v>0</v>
      </c>
      <c r="W25" s="75">
        <f t="shared" si="25"/>
        <v>0</v>
      </c>
      <c r="X25" s="81">
        <f t="shared" si="25"/>
        <v>0</v>
      </c>
      <c r="Y25" s="74">
        <f t="shared" si="25"/>
        <v>0</v>
      </c>
      <c r="Z25" s="80">
        <f t="shared" si="25"/>
        <v>0</v>
      </c>
      <c r="AA25" s="73">
        <f t="shared" si="25"/>
        <v>0</v>
      </c>
      <c r="AB25" s="74">
        <f t="shared" si="25"/>
        <v>282900</v>
      </c>
      <c r="AC25" s="75">
        <f t="shared" si="25"/>
        <v>282900</v>
      </c>
      <c r="AD25" s="81">
        <f t="shared" si="25"/>
        <v>0</v>
      </c>
      <c r="AE25" s="74">
        <f t="shared" si="25"/>
        <v>0</v>
      </c>
      <c r="AF25" s="80">
        <f t="shared" si="25"/>
        <v>0</v>
      </c>
      <c r="AG25" s="73">
        <f t="shared" si="25"/>
        <v>0</v>
      </c>
      <c r="AH25" s="74">
        <f t="shared" si="25"/>
        <v>0</v>
      </c>
      <c r="AI25" s="75">
        <f t="shared" si="25"/>
        <v>0</v>
      </c>
      <c r="AJ25" s="81">
        <f t="shared" si="25"/>
        <v>0</v>
      </c>
      <c r="AK25" s="74">
        <f t="shared" si="25"/>
        <v>0</v>
      </c>
      <c r="AL25" s="80">
        <f t="shared" si="25"/>
        <v>0</v>
      </c>
      <c r="AM25" s="73">
        <f t="shared" si="25"/>
        <v>0</v>
      </c>
      <c r="AN25" s="74">
        <f t="shared" si="25"/>
        <v>0</v>
      </c>
      <c r="AO25" s="75">
        <f t="shared" si="25"/>
        <v>0</v>
      </c>
      <c r="AP25" s="73">
        <f t="shared" si="25"/>
        <v>0</v>
      </c>
      <c r="AQ25" s="74">
        <f t="shared" si="25"/>
        <v>0</v>
      </c>
      <c r="AR25" s="75">
        <f t="shared" si="25"/>
        <v>0</v>
      </c>
      <c r="AS25" s="81">
        <f t="shared" si="25"/>
        <v>0</v>
      </c>
      <c r="AT25" s="74">
        <f t="shared" si="25"/>
        <v>0</v>
      </c>
      <c r="AU25" s="80">
        <f t="shared" si="25"/>
        <v>0</v>
      </c>
      <c r="AV25" s="73">
        <f t="shared" si="25"/>
        <v>0</v>
      </c>
      <c r="AW25" s="74">
        <f t="shared" si="25"/>
        <v>0</v>
      </c>
      <c r="AX25" s="75">
        <f t="shared" si="25"/>
        <v>0</v>
      </c>
      <c r="AY25" s="81">
        <f t="shared" si="25"/>
        <v>0</v>
      </c>
      <c r="AZ25" s="74">
        <f t="shared" si="25"/>
        <v>0</v>
      </c>
      <c r="BA25" s="80">
        <f t="shared" si="25"/>
        <v>0</v>
      </c>
      <c r="BB25" s="73">
        <f t="shared" si="25"/>
        <v>0</v>
      </c>
      <c r="BC25" s="74">
        <f t="shared" si="25"/>
        <v>0</v>
      </c>
      <c r="BD25" s="80">
        <f t="shared" si="25"/>
        <v>0</v>
      </c>
      <c r="BE25" s="73">
        <f t="shared" si="25"/>
        <v>0</v>
      </c>
      <c r="BF25" s="74">
        <f t="shared" si="25"/>
        <v>0</v>
      </c>
      <c r="BG25" s="80">
        <f t="shared" si="25"/>
        <v>0</v>
      </c>
      <c r="BH25" s="73">
        <f t="shared" si="25"/>
        <v>0</v>
      </c>
      <c r="BI25" s="74">
        <f t="shared" si="25"/>
        <v>282900</v>
      </c>
      <c r="BJ25" s="75">
        <f t="shared" si="25"/>
        <v>282900</v>
      </c>
      <c r="BK25" s="73">
        <f t="shared" si="25"/>
        <v>0</v>
      </c>
      <c r="BL25" s="74">
        <f t="shared" si="25"/>
        <v>0</v>
      </c>
      <c r="BM25" s="75">
        <f t="shared" si="25"/>
        <v>0</v>
      </c>
      <c r="BN25" s="469">
        <f t="shared" si="25"/>
        <v>282900</v>
      </c>
    </row>
    <row r="26" spans="1:66" s="252" customFormat="1" ht="36.75" customHeight="1" thickBot="1">
      <c r="A26" s="385"/>
      <c r="B26" s="335"/>
      <c r="C26" s="354"/>
      <c r="D26" s="379" t="s">
        <v>16</v>
      </c>
      <c r="E26" s="380"/>
      <c r="F26" s="128">
        <f>F25+F24</f>
        <v>0</v>
      </c>
      <c r="G26" s="129">
        <f t="shared" ref="G26:T26" si="26">G25+G24</f>
        <v>448942</v>
      </c>
      <c r="H26" s="130">
        <f t="shared" si="26"/>
        <v>448942</v>
      </c>
      <c r="I26" s="130">
        <f t="shared" si="26"/>
        <v>0</v>
      </c>
      <c r="J26" s="130">
        <f t="shared" si="26"/>
        <v>0</v>
      </c>
      <c r="K26" s="130">
        <f t="shared" si="26"/>
        <v>0</v>
      </c>
      <c r="L26" s="130">
        <f t="shared" si="26"/>
        <v>0</v>
      </c>
      <c r="M26" s="130">
        <f t="shared" si="26"/>
        <v>0</v>
      </c>
      <c r="N26" s="130">
        <f t="shared" si="26"/>
        <v>0</v>
      </c>
      <c r="O26" s="130">
        <f t="shared" si="26"/>
        <v>0</v>
      </c>
      <c r="P26" s="130">
        <f t="shared" si="26"/>
        <v>0</v>
      </c>
      <c r="Q26" s="130">
        <f t="shared" si="26"/>
        <v>0</v>
      </c>
      <c r="R26" s="130">
        <f t="shared" si="26"/>
        <v>0</v>
      </c>
      <c r="S26" s="130">
        <f t="shared" si="26"/>
        <v>0</v>
      </c>
      <c r="T26" s="195">
        <f t="shared" si="26"/>
        <v>0</v>
      </c>
      <c r="U26" s="128"/>
      <c r="V26" s="129"/>
      <c r="W26" s="130"/>
      <c r="X26" s="194">
        <f t="shared" ref="X26:BN26" si="27">X25+X24</f>
        <v>0</v>
      </c>
      <c r="Y26" s="129">
        <f t="shared" si="27"/>
        <v>0</v>
      </c>
      <c r="Z26" s="195">
        <f t="shared" si="27"/>
        <v>0</v>
      </c>
      <c r="AA26" s="128">
        <f t="shared" si="27"/>
        <v>0</v>
      </c>
      <c r="AB26" s="129">
        <f t="shared" si="27"/>
        <v>384613</v>
      </c>
      <c r="AC26" s="130">
        <f t="shared" si="27"/>
        <v>384613</v>
      </c>
      <c r="AD26" s="194">
        <f t="shared" si="27"/>
        <v>0</v>
      </c>
      <c r="AE26" s="129">
        <f t="shared" si="27"/>
        <v>64329</v>
      </c>
      <c r="AF26" s="195">
        <f t="shared" si="27"/>
        <v>64329</v>
      </c>
      <c r="AG26" s="128">
        <f t="shared" si="27"/>
        <v>0</v>
      </c>
      <c r="AH26" s="129">
        <f t="shared" si="27"/>
        <v>0</v>
      </c>
      <c r="AI26" s="130">
        <f t="shared" si="27"/>
        <v>0</v>
      </c>
      <c r="AJ26" s="194">
        <f t="shared" si="27"/>
        <v>0</v>
      </c>
      <c r="AK26" s="129">
        <f t="shared" si="27"/>
        <v>0</v>
      </c>
      <c r="AL26" s="195">
        <f t="shared" si="27"/>
        <v>0</v>
      </c>
      <c r="AM26" s="128">
        <f t="shared" si="27"/>
        <v>0</v>
      </c>
      <c r="AN26" s="129">
        <f t="shared" si="27"/>
        <v>0</v>
      </c>
      <c r="AO26" s="130">
        <f t="shared" si="27"/>
        <v>0</v>
      </c>
      <c r="AP26" s="128">
        <f t="shared" si="27"/>
        <v>0</v>
      </c>
      <c r="AQ26" s="129">
        <f t="shared" si="27"/>
        <v>0</v>
      </c>
      <c r="AR26" s="130">
        <f t="shared" si="27"/>
        <v>0</v>
      </c>
      <c r="AS26" s="194">
        <f t="shared" si="27"/>
        <v>0</v>
      </c>
      <c r="AT26" s="129">
        <f t="shared" si="27"/>
        <v>0</v>
      </c>
      <c r="AU26" s="195">
        <f t="shared" si="27"/>
        <v>0</v>
      </c>
      <c r="AV26" s="128">
        <f t="shared" si="27"/>
        <v>0</v>
      </c>
      <c r="AW26" s="129">
        <f t="shared" si="27"/>
        <v>0</v>
      </c>
      <c r="AX26" s="130">
        <f t="shared" si="27"/>
        <v>0</v>
      </c>
      <c r="AY26" s="194">
        <f t="shared" si="27"/>
        <v>0</v>
      </c>
      <c r="AZ26" s="129">
        <f t="shared" si="27"/>
        <v>0</v>
      </c>
      <c r="BA26" s="195">
        <f t="shared" si="27"/>
        <v>0</v>
      </c>
      <c r="BB26" s="128">
        <f t="shared" si="27"/>
        <v>0</v>
      </c>
      <c r="BC26" s="129">
        <f t="shared" si="27"/>
        <v>0</v>
      </c>
      <c r="BD26" s="195">
        <f t="shared" si="27"/>
        <v>0</v>
      </c>
      <c r="BE26" s="128">
        <f t="shared" si="27"/>
        <v>0</v>
      </c>
      <c r="BF26" s="129">
        <f t="shared" si="27"/>
        <v>0</v>
      </c>
      <c r="BG26" s="195">
        <f t="shared" si="27"/>
        <v>0</v>
      </c>
      <c r="BH26" s="128">
        <f t="shared" si="27"/>
        <v>0</v>
      </c>
      <c r="BI26" s="129">
        <f t="shared" si="27"/>
        <v>448942</v>
      </c>
      <c r="BJ26" s="130">
        <f t="shared" si="27"/>
        <v>448942</v>
      </c>
      <c r="BK26" s="128">
        <f t="shared" si="27"/>
        <v>0</v>
      </c>
      <c r="BL26" s="129">
        <f t="shared" si="27"/>
        <v>0</v>
      </c>
      <c r="BM26" s="130">
        <f t="shared" si="27"/>
        <v>0</v>
      </c>
      <c r="BN26" s="471">
        <f t="shared" si="27"/>
        <v>448942</v>
      </c>
    </row>
    <row r="27" spans="1:66" s="182" customFormat="1" ht="45" customHeight="1" thickTop="1">
      <c r="A27" s="332">
        <v>4</v>
      </c>
      <c r="B27" s="349" t="s">
        <v>61</v>
      </c>
      <c r="C27" s="336" t="s">
        <v>67</v>
      </c>
      <c r="D27" s="140" t="s">
        <v>31</v>
      </c>
      <c r="E27" s="351" t="s">
        <v>30</v>
      </c>
      <c r="F27" s="63">
        <v>0</v>
      </c>
      <c r="G27" s="123">
        <v>8000000</v>
      </c>
      <c r="H27" s="65">
        <f>G27+F27</f>
        <v>8000000</v>
      </c>
      <c r="I27" s="63"/>
      <c r="J27" s="66"/>
      <c r="K27" s="65">
        <f>J27+I27</f>
        <v>0</v>
      </c>
      <c r="L27" s="63">
        <v>0</v>
      </c>
      <c r="M27" s="64">
        <v>0</v>
      </c>
      <c r="N27" s="65">
        <f>M27+L27</f>
        <v>0</v>
      </c>
      <c r="O27" s="213"/>
      <c r="P27" s="64"/>
      <c r="Q27" s="65"/>
      <c r="R27" s="63">
        <v>0</v>
      </c>
      <c r="S27" s="66">
        <v>0</v>
      </c>
      <c r="T27" s="65">
        <f>R27+S27</f>
        <v>0</v>
      </c>
      <c r="U27" s="63">
        <v>0</v>
      </c>
      <c r="V27" s="64">
        <v>0</v>
      </c>
      <c r="W27" s="65">
        <f>U27+V27</f>
        <v>0</v>
      </c>
      <c r="X27" s="63">
        <v>0</v>
      </c>
      <c r="Y27" s="123">
        <v>0</v>
      </c>
      <c r="Z27" s="65">
        <f>X27+Y27</f>
        <v>0</v>
      </c>
      <c r="AA27" s="63">
        <v>0</v>
      </c>
      <c r="AB27" s="123">
        <v>1040000</v>
      </c>
      <c r="AC27" s="65">
        <f>AA27+AB27</f>
        <v>1040000</v>
      </c>
      <c r="AD27" s="63">
        <v>0</v>
      </c>
      <c r="AE27" s="123">
        <v>6565000</v>
      </c>
      <c r="AF27" s="65">
        <f>AD27+AE27</f>
        <v>6565000</v>
      </c>
      <c r="AG27" s="63">
        <v>0</v>
      </c>
      <c r="AH27" s="123">
        <v>395000</v>
      </c>
      <c r="AI27" s="65">
        <f>AG27+AH27</f>
        <v>395000</v>
      </c>
      <c r="AJ27" s="63">
        <v>0</v>
      </c>
      <c r="AK27" s="66">
        <v>0</v>
      </c>
      <c r="AL27" s="65">
        <f>AJ27+AK27</f>
        <v>0</v>
      </c>
      <c r="AM27" s="63">
        <v>0</v>
      </c>
      <c r="AN27" s="66">
        <v>0</v>
      </c>
      <c r="AO27" s="65">
        <f>AM27+AN27</f>
        <v>0</v>
      </c>
      <c r="AP27" s="63">
        <v>0</v>
      </c>
      <c r="AQ27" s="66">
        <v>0</v>
      </c>
      <c r="AR27" s="65">
        <f>AP27+AQ27</f>
        <v>0</v>
      </c>
      <c r="AS27" s="63">
        <v>0</v>
      </c>
      <c r="AT27" s="66">
        <v>0</v>
      </c>
      <c r="AU27" s="65">
        <f>AS27+AT27</f>
        <v>0</v>
      </c>
      <c r="AV27" s="63">
        <v>0</v>
      </c>
      <c r="AW27" s="66">
        <v>0</v>
      </c>
      <c r="AX27" s="65">
        <f>AV27+AW27</f>
        <v>0</v>
      </c>
      <c r="AY27" s="63">
        <v>0</v>
      </c>
      <c r="AZ27" s="66">
        <v>0</v>
      </c>
      <c r="BA27" s="65">
        <f>AY27+AZ27</f>
        <v>0</v>
      </c>
      <c r="BB27" s="63">
        <v>0</v>
      </c>
      <c r="BC27" s="66">
        <v>0</v>
      </c>
      <c r="BD27" s="65">
        <f>BB27+BC27</f>
        <v>0</v>
      </c>
      <c r="BE27" s="63">
        <v>0</v>
      </c>
      <c r="BF27" s="66">
        <v>0</v>
      </c>
      <c r="BG27" s="65">
        <f>BE27+BF27</f>
        <v>0</v>
      </c>
      <c r="BH27" s="71">
        <f t="shared" ref="BH27:BJ28" si="28">I27+L27+O27+R27+U27+X27+AA27+AD27+AG27+AJ27+AM27</f>
        <v>0</v>
      </c>
      <c r="BI27" s="134">
        <f t="shared" si="28"/>
        <v>8000000</v>
      </c>
      <c r="BJ27" s="65">
        <f t="shared" si="28"/>
        <v>8000000</v>
      </c>
      <c r="BK27" s="71">
        <f>F27-BH27</f>
        <v>0</v>
      </c>
      <c r="BL27" s="64">
        <v>0</v>
      </c>
      <c r="BM27" s="65">
        <f>BL27+BK27</f>
        <v>0</v>
      </c>
      <c r="BN27" s="214">
        <f>BM27+BJ27</f>
        <v>8000000</v>
      </c>
    </row>
    <row r="28" spans="1:66" s="251" customFormat="1" ht="45" customHeight="1">
      <c r="A28" s="348"/>
      <c r="B28" s="349"/>
      <c r="C28" s="354"/>
      <c r="D28" s="314" t="s">
        <v>32</v>
      </c>
      <c r="E28" s="353"/>
      <c r="F28" s="73">
        <v>0</v>
      </c>
      <c r="G28" s="74">
        <v>30000000</v>
      </c>
      <c r="H28" s="75">
        <f>G28+F28</f>
        <v>30000000</v>
      </c>
      <c r="I28" s="76"/>
      <c r="J28" s="77"/>
      <c r="K28" s="78">
        <f>J28+I28</f>
        <v>0</v>
      </c>
      <c r="L28" s="76">
        <v>0</v>
      </c>
      <c r="M28" s="184">
        <v>0</v>
      </c>
      <c r="N28" s="78">
        <f>M28+L28</f>
        <v>0</v>
      </c>
      <c r="O28" s="144"/>
      <c r="P28" s="188"/>
      <c r="Q28" s="78"/>
      <c r="R28" s="144">
        <v>0</v>
      </c>
      <c r="S28" s="249">
        <v>0</v>
      </c>
      <c r="T28" s="78">
        <f>R28+S28</f>
        <v>0</v>
      </c>
      <c r="U28" s="73">
        <v>0</v>
      </c>
      <c r="V28" s="105">
        <v>0</v>
      </c>
      <c r="W28" s="78">
        <f>U28+V28</f>
        <v>0</v>
      </c>
      <c r="X28" s="73">
        <v>0</v>
      </c>
      <c r="Y28" s="105">
        <v>0</v>
      </c>
      <c r="Z28" s="78">
        <f>X28+Y28</f>
        <v>0</v>
      </c>
      <c r="AA28" s="73">
        <v>0</v>
      </c>
      <c r="AB28" s="105">
        <v>0</v>
      </c>
      <c r="AC28" s="78">
        <f>AA28+AB28</f>
        <v>0</v>
      </c>
      <c r="AD28" s="144">
        <v>0</v>
      </c>
      <c r="AE28" s="105">
        <v>15000000</v>
      </c>
      <c r="AF28" s="78">
        <f>AD28+AE28</f>
        <v>15000000</v>
      </c>
      <c r="AG28" s="144">
        <v>0</v>
      </c>
      <c r="AH28" s="105">
        <v>15000000</v>
      </c>
      <c r="AI28" s="78">
        <f>AG28+AH28</f>
        <v>15000000</v>
      </c>
      <c r="AJ28" s="144">
        <v>0</v>
      </c>
      <c r="AK28" s="105">
        <v>0</v>
      </c>
      <c r="AL28" s="78">
        <f>AJ28+AK28</f>
        <v>0</v>
      </c>
      <c r="AM28" s="144">
        <v>0</v>
      </c>
      <c r="AN28" s="105">
        <v>0</v>
      </c>
      <c r="AO28" s="78">
        <f>AM28+AN28</f>
        <v>0</v>
      </c>
      <c r="AP28" s="144">
        <v>0</v>
      </c>
      <c r="AQ28" s="105">
        <v>0</v>
      </c>
      <c r="AR28" s="78">
        <f>AP28+AQ28</f>
        <v>0</v>
      </c>
      <c r="AS28" s="144">
        <v>0</v>
      </c>
      <c r="AT28" s="105">
        <v>0</v>
      </c>
      <c r="AU28" s="78">
        <f>AS28+AT28</f>
        <v>0</v>
      </c>
      <c r="AV28" s="144">
        <v>0</v>
      </c>
      <c r="AW28" s="105">
        <v>0</v>
      </c>
      <c r="AX28" s="78">
        <f>AV28+AW28</f>
        <v>0</v>
      </c>
      <c r="AY28" s="144">
        <v>0</v>
      </c>
      <c r="AZ28" s="105">
        <v>0</v>
      </c>
      <c r="BA28" s="78">
        <f>AY28+AZ28</f>
        <v>0</v>
      </c>
      <c r="BB28" s="144">
        <v>0</v>
      </c>
      <c r="BC28" s="105">
        <v>0</v>
      </c>
      <c r="BD28" s="78">
        <f>BB28+BC28</f>
        <v>0</v>
      </c>
      <c r="BE28" s="144">
        <v>0</v>
      </c>
      <c r="BF28" s="105">
        <v>0</v>
      </c>
      <c r="BG28" s="78">
        <f>BE28+BF28</f>
        <v>0</v>
      </c>
      <c r="BH28" s="76">
        <f t="shared" si="28"/>
        <v>0</v>
      </c>
      <c r="BI28" s="184">
        <f t="shared" si="28"/>
        <v>30000000</v>
      </c>
      <c r="BJ28" s="78">
        <f t="shared" si="28"/>
        <v>30000000</v>
      </c>
      <c r="BK28" s="81">
        <f>F28-BH28</f>
        <v>0</v>
      </c>
      <c r="BL28" s="77">
        <v>0</v>
      </c>
      <c r="BM28" s="78">
        <f>BL28+BK28</f>
        <v>0</v>
      </c>
      <c r="BN28" s="193">
        <f>BM28+BJ28</f>
        <v>30000000</v>
      </c>
    </row>
    <row r="29" spans="1:66" s="182" customFormat="1" ht="57" customHeight="1" thickBot="1">
      <c r="A29" s="333"/>
      <c r="B29" s="335"/>
      <c r="C29" s="337"/>
      <c r="D29" s="338" t="s">
        <v>16</v>
      </c>
      <c r="E29" s="339"/>
      <c r="F29" s="56">
        <f t="shared" ref="F29:N29" si="29">F28+F27</f>
        <v>0</v>
      </c>
      <c r="G29" s="57">
        <f t="shared" si="29"/>
        <v>38000000</v>
      </c>
      <c r="H29" s="58">
        <f t="shared" si="29"/>
        <v>38000000</v>
      </c>
      <c r="I29" s="56">
        <f t="shared" si="29"/>
        <v>0</v>
      </c>
      <c r="J29" s="57">
        <f t="shared" si="29"/>
        <v>0</v>
      </c>
      <c r="K29" s="58">
        <f t="shared" si="29"/>
        <v>0</v>
      </c>
      <c r="L29" s="56">
        <f t="shared" si="29"/>
        <v>0</v>
      </c>
      <c r="M29" s="57">
        <f t="shared" si="29"/>
        <v>0</v>
      </c>
      <c r="N29" s="58">
        <f t="shared" si="29"/>
        <v>0</v>
      </c>
      <c r="O29" s="56"/>
      <c r="P29" s="57"/>
      <c r="Q29" s="58"/>
      <c r="R29" s="56">
        <f t="shared" ref="R29:BN29" si="30">R28+R27</f>
        <v>0</v>
      </c>
      <c r="S29" s="57">
        <f t="shared" si="30"/>
        <v>0</v>
      </c>
      <c r="T29" s="58">
        <f t="shared" si="30"/>
        <v>0</v>
      </c>
      <c r="U29" s="56">
        <f t="shared" si="30"/>
        <v>0</v>
      </c>
      <c r="V29" s="57">
        <f t="shared" si="30"/>
        <v>0</v>
      </c>
      <c r="W29" s="58">
        <f t="shared" si="30"/>
        <v>0</v>
      </c>
      <c r="X29" s="56">
        <f t="shared" si="30"/>
        <v>0</v>
      </c>
      <c r="Y29" s="57">
        <f t="shared" si="30"/>
        <v>0</v>
      </c>
      <c r="Z29" s="58">
        <f t="shared" si="30"/>
        <v>0</v>
      </c>
      <c r="AA29" s="56">
        <f t="shared" si="30"/>
        <v>0</v>
      </c>
      <c r="AB29" s="57">
        <f t="shared" si="30"/>
        <v>1040000</v>
      </c>
      <c r="AC29" s="58">
        <f t="shared" si="30"/>
        <v>1040000</v>
      </c>
      <c r="AD29" s="56">
        <f t="shared" si="30"/>
        <v>0</v>
      </c>
      <c r="AE29" s="57">
        <f t="shared" si="30"/>
        <v>21565000</v>
      </c>
      <c r="AF29" s="58">
        <f t="shared" si="30"/>
        <v>21565000</v>
      </c>
      <c r="AG29" s="56">
        <f t="shared" si="30"/>
        <v>0</v>
      </c>
      <c r="AH29" s="57">
        <f t="shared" si="30"/>
        <v>15395000</v>
      </c>
      <c r="AI29" s="58">
        <f t="shared" si="30"/>
        <v>15395000</v>
      </c>
      <c r="AJ29" s="56">
        <f t="shared" si="30"/>
        <v>0</v>
      </c>
      <c r="AK29" s="57">
        <f t="shared" si="30"/>
        <v>0</v>
      </c>
      <c r="AL29" s="58">
        <f t="shared" si="30"/>
        <v>0</v>
      </c>
      <c r="AM29" s="56">
        <f t="shared" si="30"/>
        <v>0</v>
      </c>
      <c r="AN29" s="57">
        <f t="shared" si="30"/>
        <v>0</v>
      </c>
      <c r="AO29" s="58">
        <f t="shared" si="30"/>
        <v>0</v>
      </c>
      <c r="AP29" s="56">
        <f t="shared" si="30"/>
        <v>0</v>
      </c>
      <c r="AQ29" s="57">
        <f t="shared" si="30"/>
        <v>0</v>
      </c>
      <c r="AR29" s="58">
        <f t="shared" si="30"/>
        <v>0</v>
      </c>
      <c r="AS29" s="56">
        <f t="shared" si="30"/>
        <v>0</v>
      </c>
      <c r="AT29" s="57">
        <f t="shared" si="30"/>
        <v>0</v>
      </c>
      <c r="AU29" s="58">
        <f t="shared" si="30"/>
        <v>0</v>
      </c>
      <c r="AV29" s="56">
        <f t="shared" si="30"/>
        <v>0</v>
      </c>
      <c r="AW29" s="57">
        <f t="shared" si="30"/>
        <v>0</v>
      </c>
      <c r="AX29" s="58">
        <f t="shared" si="30"/>
        <v>0</v>
      </c>
      <c r="AY29" s="56">
        <f t="shared" si="30"/>
        <v>0</v>
      </c>
      <c r="AZ29" s="57">
        <f t="shared" si="30"/>
        <v>0</v>
      </c>
      <c r="BA29" s="58">
        <f t="shared" si="30"/>
        <v>0</v>
      </c>
      <c r="BB29" s="56">
        <f t="shared" si="30"/>
        <v>0</v>
      </c>
      <c r="BC29" s="57">
        <f t="shared" si="30"/>
        <v>0</v>
      </c>
      <c r="BD29" s="58">
        <f t="shared" si="30"/>
        <v>0</v>
      </c>
      <c r="BE29" s="56">
        <f t="shared" si="30"/>
        <v>0</v>
      </c>
      <c r="BF29" s="57">
        <f t="shared" si="30"/>
        <v>0</v>
      </c>
      <c r="BG29" s="58">
        <f t="shared" si="30"/>
        <v>0</v>
      </c>
      <c r="BH29" s="56">
        <f t="shared" si="30"/>
        <v>0</v>
      </c>
      <c r="BI29" s="57">
        <f t="shared" si="30"/>
        <v>38000000</v>
      </c>
      <c r="BJ29" s="58">
        <f t="shared" si="30"/>
        <v>38000000</v>
      </c>
      <c r="BK29" s="56">
        <f t="shared" si="30"/>
        <v>0</v>
      </c>
      <c r="BL29" s="57">
        <f t="shared" si="30"/>
        <v>0</v>
      </c>
      <c r="BM29" s="58">
        <f t="shared" si="30"/>
        <v>0</v>
      </c>
      <c r="BN29" s="177">
        <f t="shared" si="30"/>
        <v>38000000</v>
      </c>
    </row>
    <row r="30" spans="1:66" s="182" customFormat="1" ht="47.1" customHeight="1" thickTop="1">
      <c r="A30" s="384">
        <v>5</v>
      </c>
      <c r="B30" s="397" t="s">
        <v>68</v>
      </c>
      <c r="C30" s="336" t="s">
        <v>2</v>
      </c>
      <c r="D30" s="254" t="s">
        <v>31</v>
      </c>
      <c r="E30" s="387" t="s">
        <v>29</v>
      </c>
      <c r="F30" s="63">
        <v>20641295</v>
      </c>
      <c r="G30" s="64">
        <v>0</v>
      </c>
      <c r="H30" s="65">
        <f>G30+F30</f>
        <v>20641295</v>
      </c>
      <c r="I30" s="63"/>
      <c r="J30" s="66"/>
      <c r="K30" s="65"/>
      <c r="L30" s="63"/>
      <c r="M30" s="66"/>
      <c r="N30" s="65"/>
      <c r="O30" s="63"/>
      <c r="P30" s="66"/>
      <c r="Q30" s="255"/>
      <c r="R30" s="63"/>
      <c r="S30" s="66"/>
      <c r="T30" s="145">
        <f>R30+S30</f>
        <v>0</v>
      </c>
      <c r="U30" s="63">
        <v>0</v>
      </c>
      <c r="V30" s="64">
        <v>0</v>
      </c>
      <c r="W30" s="145">
        <f>U30+V30</f>
        <v>0</v>
      </c>
      <c r="X30" s="63">
        <v>0</v>
      </c>
      <c r="Y30" s="64">
        <v>0</v>
      </c>
      <c r="Z30" s="145">
        <f>X30+Y30</f>
        <v>0</v>
      </c>
      <c r="AA30" s="63">
        <v>3614470</v>
      </c>
      <c r="AB30" s="123">
        <v>-19275</v>
      </c>
      <c r="AC30" s="145">
        <f>AA30+AB30</f>
        <v>3595195</v>
      </c>
      <c r="AD30" s="63">
        <v>3614471</v>
      </c>
      <c r="AE30" s="64">
        <v>0</v>
      </c>
      <c r="AF30" s="145">
        <f>AD30+AE30</f>
        <v>3614471</v>
      </c>
      <c r="AG30" s="63">
        <v>3614471</v>
      </c>
      <c r="AH30" s="64">
        <v>0</v>
      </c>
      <c r="AI30" s="145">
        <f>AG30+AH30</f>
        <v>3614471</v>
      </c>
      <c r="AJ30" s="63">
        <v>3614471</v>
      </c>
      <c r="AK30" s="64">
        <v>0</v>
      </c>
      <c r="AL30" s="145">
        <f>AJ30+AK30</f>
        <v>3614471</v>
      </c>
      <c r="AM30" s="63">
        <v>3091706</v>
      </c>
      <c r="AN30" s="123">
        <v>19275</v>
      </c>
      <c r="AO30" s="145">
        <f>AM30+AN30</f>
        <v>3110981</v>
      </c>
      <c r="AP30" s="63">
        <v>3091706</v>
      </c>
      <c r="AQ30" s="64">
        <v>0</v>
      </c>
      <c r="AR30" s="145">
        <f>AP30+AQ30</f>
        <v>3091706</v>
      </c>
      <c r="AS30" s="63">
        <v>0</v>
      </c>
      <c r="AT30" s="66">
        <v>0</v>
      </c>
      <c r="AU30" s="145">
        <v>0</v>
      </c>
      <c r="AV30" s="63">
        <v>0</v>
      </c>
      <c r="AW30" s="66">
        <v>0</v>
      </c>
      <c r="AX30" s="145">
        <v>0</v>
      </c>
      <c r="AY30" s="63">
        <v>0</v>
      </c>
      <c r="AZ30" s="66">
        <v>0</v>
      </c>
      <c r="BA30" s="145">
        <v>0</v>
      </c>
      <c r="BB30" s="63">
        <v>0</v>
      </c>
      <c r="BC30" s="66">
        <v>0</v>
      </c>
      <c r="BD30" s="145">
        <v>0</v>
      </c>
      <c r="BE30" s="63">
        <v>0</v>
      </c>
      <c r="BF30" s="66">
        <v>0</v>
      </c>
      <c r="BG30" s="145">
        <v>0</v>
      </c>
      <c r="BH30" s="71">
        <f t="shared" ref="BH30:BI31" si="31">L30+O30+R30+U30+X30+AA30+AD30+AG30+AJ30+AM30+AP30</f>
        <v>20641295</v>
      </c>
      <c r="BI30" s="132">
        <f t="shared" si="31"/>
        <v>0</v>
      </c>
      <c r="BJ30" s="65">
        <f>N30+Q30+T30+W30+Z30+AC30+AF30+AI30+AL30+AO30+AR30</f>
        <v>20641295</v>
      </c>
      <c r="BK30" s="63">
        <v>0</v>
      </c>
      <c r="BL30" s="64">
        <v>0</v>
      </c>
      <c r="BM30" s="65">
        <f>BL30+BK30</f>
        <v>0</v>
      </c>
      <c r="BN30" s="214">
        <f>BM30+BJ30</f>
        <v>20641295</v>
      </c>
    </row>
    <row r="31" spans="1:66" s="182" customFormat="1" ht="47.1" customHeight="1">
      <c r="A31" s="385"/>
      <c r="B31" s="371"/>
      <c r="C31" s="354"/>
      <c r="D31" s="256" t="s">
        <v>32</v>
      </c>
      <c r="E31" s="389"/>
      <c r="F31" s="138">
        <v>116967337</v>
      </c>
      <c r="G31" s="139">
        <v>0</v>
      </c>
      <c r="H31" s="75">
        <f>G31+F31</f>
        <v>116967337</v>
      </c>
      <c r="I31" s="138"/>
      <c r="J31" s="103"/>
      <c r="K31" s="75"/>
      <c r="L31" s="138"/>
      <c r="M31" s="103"/>
      <c r="N31" s="75"/>
      <c r="O31" s="138"/>
      <c r="P31" s="103"/>
      <c r="Q31" s="257"/>
      <c r="R31" s="138"/>
      <c r="S31" s="103"/>
      <c r="T31" s="258">
        <f>R31+S31</f>
        <v>0</v>
      </c>
      <c r="U31" s="138">
        <v>0</v>
      </c>
      <c r="V31" s="103">
        <v>0</v>
      </c>
      <c r="W31" s="258">
        <f>U31+V31</f>
        <v>0</v>
      </c>
      <c r="X31" s="138">
        <v>0</v>
      </c>
      <c r="Y31" s="103">
        <v>0</v>
      </c>
      <c r="Z31" s="258">
        <f>X31+Y31</f>
        <v>0</v>
      </c>
      <c r="AA31" s="138">
        <v>20482000</v>
      </c>
      <c r="AB31" s="103">
        <v>-109225</v>
      </c>
      <c r="AC31" s="258">
        <f>AA31+AB31</f>
        <v>20372775</v>
      </c>
      <c r="AD31" s="138">
        <v>20482000</v>
      </c>
      <c r="AE31" s="103">
        <v>0</v>
      </c>
      <c r="AF31" s="258">
        <f>AD31+AE31</f>
        <v>20482000</v>
      </c>
      <c r="AG31" s="138">
        <v>20482000</v>
      </c>
      <c r="AH31" s="103">
        <v>0</v>
      </c>
      <c r="AI31" s="258">
        <f>AG31+AH31</f>
        <v>20482000</v>
      </c>
      <c r="AJ31" s="138">
        <v>20482000</v>
      </c>
      <c r="AK31" s="103">
        <v>0</v>
      </c>
      <c r="AL31" s="258">
        <f>AJ31+AK31</f>
        <v>20482000</v>
      </c>
      <c r="AM31" s="138">
        <v>17519668</v>
      </c>
      <c r="AN31" s="103">
        <v>109225</v>
      </c>
      <c r="AO31" s="258">
        <f>AM31+AN31</f>
        <v>17628893</v>
      </c>
      <c r="AP31" s="138">
        <v>17519669</v>
      </c>
      <c r="AQ31" s="103">
        <v>0</v>
      </c>
      <c r="AR31" s="258">
        <f>AP31+AQ31</f>
        <v>17519669</v>
      </c>
      <c r="AS31" s="138">
        <v>0</v>
      </c>
      <c r="AT31" s="103">
        <v>0</v>
      </c>
      <c r="AU31" s="258">
        <v>0</v>
      </c>
      <c r="AV31" s="138">
        <v>0</v>
      </c>
      <c r="AW31" s="103">
        <v>0</v>
      </c>
      <c r="AX31" s="258">
        <v>0</v>
      </c>
      <c r="AY31" s="138">
        <v>0</v>
      </c>
      <c r="AZ31" s="103">
        <v>0</v>
      </c>
      <c r="BA31" s="258">
        <v>0</v>
      </c>
      <c r="BB31" s="138">
        <v>0</v>
      </c>
      <c r="BC31" s="103">
        <v>0</v>
      </c>
      <c r="BD31" s="258">
        <v>0</v>
      </c>
      <c r="BE31" s="138">
        <v>0</v>
      </c>
      <c r="BF31" s="103">
        <v>0</v>
      </c>
      <c r="BG31" s="258">
        <v>0</v>
      </c>
      <c r="BH31" s="73">
        <f t="shared" si="31"/>
        <v>116967337</v>
      </c>
      <c r="BI31" s="74">
        <f t="shared" si="31"/>
        <v>0</v>
      </c>
      <c r="BJ31" s="75">
        <f>N31+Q31+T31+W31+Z31+AC31+AF31+AI31+AL31+AO31+AR31</f>
        <v>116967337</v>
      </c>
      <c r="BK31" s="138">
        <v>0</v>
      </c>
      <c r="BL31" s="103">
        <v>0</v>
      </c>
      <c r="BM31" s="75">
        <f>BL31+BK31</f>
        <v>0</v>
      </c>
      <c r="BN31" s="178">
        <f>BM31+BJ31</f>
        <v>116967337</v>
      </c>
    </row>
    <row r="32" spans="1:66" s="182" customFormat="1" ht="76.5" customHeight="1" thickBot="1">
      <c r="A32" s="386"/>
      <c r="B32" s="381"/>
      <c r="C32" s="337"/>
      <c r="D32" s="338" t="s">
        <v>16</v>
      </c>
      <c r="E32" s="339"/>
      <c r="F32" s="56">
        <f t="shared" ref="F32:BN32" si="32">F30+F31</f>
        <v>137608632</v>
      </c>
      <c r="G32" s="57">
        <f t="shared" si="32"/>
        <v>0</v>
      </c>
      <c r="H32" s="58">
        <f t="shared" si="32"/>
        <v>137608632</v>
      </c>
      <c r="I32" s="56">
        <f t="shared" si="32"/>
        <v>0</v>
      </c>
      <c r="J32" s="57">
        <f t="shared" si="32"/>
        <v>0</v>
      </c>
      <c r="K32" s="58">
        <f t="shared" si="32"/>
        <v>0</v>
      </c>
      <c r="L32" s="56">
        <f t="shared" si="32"/>
        <v>0</v>
      </c>
      <c r="M32" s="57">
        <f t="shared" si="32"/>
        <v>0</v>
      </c>
      <c r="N32" s="58">
        <f t="shared" si="32"/>
        <v>0</v>
      </c>
      <c r="O32" s="56">
        <f t="shared" si="32"/>
        <v>0</v>
      </c>
      <c r="P32" s="57">
        <f t="shared" si="32"/>
        <v>0</v>
      </c>
      <c r="Q32" s="58">
        <f t="shared" si="32"/>
        <v>0</v>
      </c>
      <c r="R32" s="56">
        <f t="shared" si="32"/>
        <v>0</v>
      </c>
      <c r="S32" s="57">
        <f t="shared" si="32"/>
        <v>0</v>
      </c>
      <c r="T32" s="58">
        <f t="shared" si="32"/>
        <v>0</v>
      </c>
      <c r="U32" s="56">
        <f t="shared" si="32"/>
        <v>0</v>
      </c>
      <c r="V32" s="57">
        <f t="shared" si="32"/>
        <v>0</v>
      </c>
      <c r="W32" s="58">
        <f t="shared" si="32"/>
        <v>0</v>
      </c>
      <c r="X32" s="56">
        <f t="shared" si="32"/>
        <v>0</v>
      </c>
      <c r="Y32" s="57">
        <f t="shared" si="32"/>
        <v>0</v>
      </c>
      <c r="Z32" s="58">
        <f t="shared" si="32"/>
        <v>0</v>
      </c>
      <c r="AA32" s="56">
        <f t="shared" si="32"/>
        <v>24096470</v>
      </c>
      <c r="AB32" s="57">
        <f t="shared" si="32"/>
        <v>-128500</v>
      </c>
      <c r="AC32" s="58">
        <f t="shared" si="32"/>
        <v>23967970</v>
      </c>
      <c r="AD32" s="56">
        <f t="shared" si="32"/>
        <v>24096471</v>
      </c>
      <c r="AE32" s="57">
        <f t="shared" si="32"/>
        <v>0</v>
      </c>
      <c r="AF32" s="58">
        <f t="shared" si="32"/>
        <v>24096471</v>
      </c>
      <c r="AG32" s="56">
        <f t="shared" si="32"/>
        <v>24096471</v>
      </c>
      <c r="AH32" s="57">
        <f t="shared" si="32"/>
        <v>0</v>
      </c>
      <c r="AI32" s="58">
        <f t="shared" si="32"/>
        <v>24096471</v>
      </c>
      <c r="AJ32" s="56">
        <f t="shared" si="32"/>
        <v>24096471</v>
      </c>
      <c r="AK32" s="57">
        <f t="shared" si="32"/>
        <v>0</v>
      </c>
      <c r="AL32" s="58">
        <f t="shared" si="32"/>
        <v>24096471</v>
      </c>
      <c r="AM32" s="56">
        <f t="shared" si="32"/>
        <v>20611374</v>
      </c>
      <c r="AN32" s="57">
        <f t="shared" si="32"/>
        <v>128500</v>
      </c>
      <c r="AO32" s="58">
        <f t="shared" si="32"/>
        <v>20739874</v>
      </c>
      <c r="AP32" s="56">
        <f t="shared" si="32"/>
        <v>20611375</v>
      </c>
      <c r="AQ32" s="57">
        <f t="shared" si="32"/>
        <v>0</v>
      </c>
      <c r="AR32" s="58">
        <f t="shared" si="32"/>
        <v>20611375</v>
      </c>
      <c r="AS32" s="56">
        <f t="shared" si="32"/>
        <v>0</v>
      </c>
      <c r="AT32" s="57">
        <f t="shared" si="32"/>
        <v>0</v>
      </c>
      <c r="AU32" s="58">
        <f t="shared" si="32"/>
        <v>0</v>
      </c>
      <c r="AV32" s="56">
        <f t="shared" si="32"/>
        <v>0</v>
      </c>
      <c r="AW32" s="57">
        <f t="shared" si="32"/>
        <v>0</v>
      </c>
      <c r="AX32" s="58">
        <f t="shared" si="32"/>
        <v>0</v>
      </c>
      <c r="AY32" s="56">
        <f t="shared" si="32"/>
        <v>0</v>
      </c>
      <c r="AZ32" s="57">
        <f t="shared" si="32"/>
        <v>0</v>
      </c>
      <c r="BA32" s="58">
        <f t="shared" si="32"/>
        <v>0</v>
      </c>
      <c r="BB32" s="56">
        <f t="shared" si="32"/>
        <v>0</v>
      </c>
      <c r="BC32" s="57">
        <f t="shared" si="32"/>
        <v>0</v>
      </c>
      <c r="BD32" s="58">
        <f t="shared" si="32"/>
        <v>0</v>
      </c>
      <c r="BE32" s="56">
        <f t="shared" si="32"/>
        <v>0</v>
      </c>
      <c r="BF32" s="57">
        <f t="shared" si="32"/>
        <v>0</v>
      </c>
      <c r="BG32" s="58">
        <f t="shared" si="32"/>
        <v>0</v>
      </c>
      <c r="BH32" s="56">
        <f t="shared" si="32"/>
        <v>137608632</v>
      </c>
      <c r="BI32" s="57">
        <f t="shared" si="32"/>
        <v>0</v>
      </c>
      <c r="BJ32" s="58">
        <f t="shared" si="32"/>
        <v>137608632</v>
      </c>
      <c r="BK32" s="56">
        <f t="shared" si="32"/>
        <v>0</v>
      </c>
      <c r="BL32" s="57">
        <f t="shared" si="32"/>
        <v>0</v>
      </c>
      <c r="BM32" s="58">
        <f t="shared" si="32"/>
        <v>0</v>
      </c>
      <c r="BN32" s="177">
        <f t="shared" si="32"/>
        <v>137608632</v>
      </c>
    </row>
    <row r="33" spans="1:66" s="182" customFormat="1" ht="50.1" customHeight="1" thickTop="1">
      <c r="A33" s="332">
        <v>6</v>
      </c>
      <c r="B33" s="397" t="s">
        <v>69</v>
      </c>
      <c r="C33" s="336" t="s">
        <v>70</v>
      </c>
      <c r="D33" s="259" t="s">
        <v>71</v>
      </c>
      <c r="E33" s="366" t="s">
        <v>29</v>
      </c>
      <c r="F33" s="63">
        <v>442550</v>
      </c>
      <c r="G33" s="64">
        <v>0</v>
      </c>
      <c r="H33" s="65">
        <f>G33+F33</f>
        <v>442550</v>
      </c>
      <c r="I33" s="63"/>
      <c r="J33" s="66"/>
      <c r="K33" s="65">
        <v>0</v>
      </c>
      <c r="L33" s="63"/>
      <c r="M33" s="66"/>
      <c r="N33" s="65">
        <v>0</v>
      </c>
      <c r="O33" s="63"/>
      <c r="P33" s="66"/>
      <c r="Q33" s="65"/>
      <c r="R33" s="63"/>
      <c r="S33" s="123"/>
      <c r="T33" s="65">
        <f>R33+S33</f>
        <v>0</v>
      </c>
      <c r="U33" s="63"/>
      <c r="V33" s="64">
        <v>0</v>
      </c>
      <c r="W33" s="65">
        <f>U33+V33</f>
        <v>0</v>
      </c>
      <c r="X33" s="63">
        <v>0</v>
      </c>
      <c r="Y33" s="64">
        <v>0</v>
      </c>
      <c r="Z33" s="65">
        <f>X33+Y33</f>
        <v>0</v>
      </c>
      <c r="AA33" s="63">
        <v>116564</v>
      </c>
      <c r="AB33" s="260">
        <v>32262</v>
      </c>
      <c r="AC33" s="65">
        <f>AA33+AB33</f>
        <v>148826</v>
      </c>
      <c r="AD33" s="63">
        <v>129200</v>
      </c>
      <c r="AE33" s="64">
        <v>0</v>
      </c>
      <c r="AF33" s="65">
        <f>AD33+AE33</f>
        <v>129200</v>
      </c>
      <c r="AG33" s="63">
        <v>89529</v>
      </c>
      <c r="AH33" s="64">
        <v>0</v>
      </c>
      <c r="AI33" s="65">
        <f>AG33+AH33</f>
        <v>89529</v>
      </c>
      <c r="AJ33" s="63">
        <v>13578</v>
      </c>
      <c r="AK33" s="64">
        <v>0</v>
      </c>
      <c r="AL33" s="65">
        <f>AJ33+AK33</f>
        <v>13578</v>
      </c>
      <c r="AM33" s="63">
        <v>0</v>
      </c>
      <c r="AN33" s="66">
        <v>0</v>
      </c>
      <c r="AO33" s="65">
        <f>AM33+AN33</f>
        <v>0</v>
      </c>
      <c r="AP33" s="63">
        <v>0</v>
      </c>
      <c r="AQ33" s="66">
        <v>0</v>
      </c>
      <c r="AR33" s="65">
        <f>AP33+AQ33</f>
        <v>0</v>
      </c>
      <c r="AS33" s="63">
        <v>0</v>
      </c>
      <c r="AT33" s="66">
        <v>0</v>
      </c>
      <c r="AU33" s="65">
        <f>AS33+AT33</f>
        <v>0</v>
      </c>
      <c r="AV33" s="63">
        <v>0</v>
      </c>
      <c r="AW33" s="66">
        <v>0</v>
      </c>
      <c r="AX33" s="65">
        <f>AV33+AW33</f>
        <v>0</v>
      </c>
      <c r="AY33" s="63">
        <v>0</v>
      </c>
      <c r="AZ33" s="66">
        <v>0</v>
      </c>
      <c r="BA33" s="65">
        <f>AY33+AZ33</f>
        <v>0</v>
      </c>
      <c r="BB33" s="63">
        <v>0</v>
      </c>
      <c r="BC33" s="66">
        <v>0</v>
      </c>
      <c r="BD33" s="65">
        <f>BB33+BC33</f>
        <v>0</v>
      </c>
      <c r="BE33" s="63">
        <v>0</v>
      </c>
      <c r="BF33" s="66">
        <v>0</v>
      </c>
      <c r="BG33" s="65">
        <f>BE33+BF33</f>
        <v>0</v>
      </c>
      <c r="BH33" s="71">
        <f t="shared" ref="BH33:BJ34" si="33">I33+L33+O33+R33+U33+X33+AA33+AD33+AG33+AJ33+AM33</f>
        <v>348871</v>
      </c>
      <c r="BI33" s="132">
        <f t="shared" si="33"/>
        <v>32262</v>
      </c>
      <c r="BJ33" s="65">
        <f t="shared" si="33"/>
        <v>381133</v>
      </c>
      <c r="BK33" s="63">
        <v>93679</v>
      </c>
      <c r="BL33" s="260">
        <v>-32262</v>
      </c>
      <c r="BM33" s="65">
        <f>BL33+BK33</f>
        <v>61417</v>
      </c>
      <c r="BN33" s="214">
        <f>BM33+BJ33</f>
        <v>442550</v>
      </c>
    </row>
    <row r="34" spans="1:66" s="186" customFormat="1" ht="50.1" customHeight="1">
      <c r="A34" s="348"/>
      <c r="B34" s="371"/>
      <c r="C34" s="354"/>
      <c r="D34" s="314" t="s">
        <v>31</v>
      </c>
      <c r="E34" s="367"/>
      <c r="F34" s="73">
        <v>110638</v>
      </c>
      <c r="G34" s="82">
        <v>0</v>
      </c>
      <c r="H34" s="75">
        <f>G34+F34</f>
        <v>110638</v>
      </c>
      <c r="I34" s="76"/>
      <c r="J34" s="77"/>
      <c r="K34" s="78">
        <f>J34+I34</f>
        <v>0</v>
      </c>
      <c r="L34" s="73"/>
      <c r="M34" s="102"/>
      <c r="N34" s="75">
        <f>M34+L34</f>
        <v>0</v>
      </c>
      <c r="O34" s="76"/>
      <c r="P34" s="184"/>
      <c r="Q34" s="78"/>
      <c r="R34" s="73"/>
      <c r="S34" s="74"/>
      <c r="T34" s="75">
        <f>R34+S34</f>
        <v>0</v>
      </c>
      <c r="U34" s="73"/>
      <c r="V34" s="74">
        <v>0</v>
      </c>
      <c r="W34" s="75">
        <f>U34+V34</f>
        <v>0</v>
      </c>
      <c r="X34" s="73">
        <v>0</v>
      </c>
      <c r="Y34" s="82">
        <v>0</v>
      </c>
      <c r="Z34" s="75">
        <f>X34+Y34</f>
        <v>0</v>
      </c>
      <c r="AA34" s="73">
        <v>29142</v>
      </c>
      <c r="AB34" s="102">
        <v>8065</v>
      </c>
      <c r="AC34" s="75">
        <f>AA34+AB34</f>
        <v>37207</v>
      </c>
      <c r="AD34" s="144">
        <v>32299</v>
      </c>
      <c r="AE34" s="82">
        <v>0</v>
      </c>
      <c r="AF34" s="78">
        <f>AD34+AE34</f>
        <v>32299</v>
      </c>
      <c r="AG34" s="73">
        <v>22382</v>
      </c>
      <c r="AH34" s="82">
        <v>0</v>
      </c>
      <c r="AI34" s="75">
        <f>AG34+AH34</f>
        <v>22382</v>
      </c>
      <c r="AJ34" s="73">
        <v>3395</v>
      </c>
      <c r="AK34" s="82">
        <v>0</v>
      </c>
      <c r="AL34" s="75">
        <f>AJ34+AK34</f>
        <v>3395</v>
      </c>
      <c r="AM34" s="73">
        <v>0</v>
      </c>
      <c r="AN34" s="82">
        <v>0</v>
      </c>
      <c r="AO34" s="75">
        <f>AM34+AN34</f>
        <v>0</v>
      </c>
      <c r="AP34" s="73">
        <v>0</v>
      </c>
      <c r="AQ34" s="82">
        <v>0</v>
      </c>
      <c r="AR34" s="75">
        <f>AP34+AQ34</f>
        <v>0</v>
      </c>
      <c r="AS34" s="73">
        <v>0</v>
      </c>
      <c r="AT34" s="82">
        <v>0</v>
      </c>
      <c r="AU34" s="75">
        <f>AS34+AT34</f>
        <v>0</v>
      </c>
      <c r="AV34" s="73">
        <v>0</v>
      </c>
      <c r="AW34" s="82">
        <v>0</v>
      </c>
      <c r="AX34" s="75">
        <f>AV34+AW34</f>
        <v>0</v>
      </c>
      <c r="AY34" s="73">
        <v>0</v>
      </c>
      <c r="AZ34" s="82">
        <v>0</v>
      </c>
      <c r="BA34" s="75">
        <f>AY34+AZ34</f>
        <v>0</v>
      </c>
      <c r="BB34" s="73">
        <v>0</v>
      </c>
      <c r="BC34" s="82">
        <v>0</v>
      </c>
      <c r="BD34" s="75">
        <f>BB34+BC34</f>
        <v>0</v>
      </c>
      <c r="BE34" s="73">
        <v>0</v>
      </c>
      <c r="BF34" s="82">
        <v>0</v>
      </c>
      <c r="BG34" s="75">
        <f>BE34+BF34</f>
        <v>0</v>
      </c>
      <c r="BH34" s="73">
        <f t="shared" si="33"/>
        <v>87218</v>
      </c>
      <c r="BI34" s="82">
        <f t="shared" si="33"/>
        <v>8065</v>
      </c>
      <c r="BJ34" s="75">
        <f t="shared" si="33"/>
        <v>95283</v>
      </c>
      <c r="BK34" s="73">
        <v>23420</v>
      </c>
      <c r="BL34" s="102">
        <v>-8065</v>
      </c>
      <c r="BM34" s="75">
        <f>BL34+BK34</f>
        <v>15355</v>
      </c>
      <c r="BN34" s="178">
        <f>BM34+BJ34</f>
        <v>110638</v>
      </c>
    </row>
    <row r="35" spans="1:66" s="182" customFormat="1" ht="50.1" customHeight="1" thickBot="1">
      <c r="A35" s="333"/>
      <c r="B35" s="381"/>
      <c r="C35" s="337"/>
      <c r="D35" s="338" t="s">
        <v>16</v>
      </c>
      <c r="E35" s="339"/>
      <c r="F35" s="56">
        <f t="shared" ref="F35:N35" si="34">F34+F33</f>
        <v>553188</v>
      </c>
      <c r="G35" s="57">
        <f t="shared" si="34"/>
        <v>0</v>
      </c>
      <c r="H35" s="58">
        <f t="shared" si="34"/>
        <v>553188</v>
      </c>
      <c r="I35" s="56">
        <f t="shared" si="34"/>
        <v>0</v>
      </c>
      <c r="J35" s="57">
        <f t="shared" si="34"/>
        <v>0</v>
      </c>
      <c r="K35" s="58">
        <f t="shared" si="34"/>
        <v>0</v>
      </c>
      <c r="L35" s="56">
        <f t="shared" si="34"/>
        <v>0</v>
      </c>
      <c r="M35" s="57">
        <f t="shared" si="34"/>
        <v>0</v>
      </c>
      <c r="N35" s="58">
        <f t="shared" si="34"/>
        <v>0</v>
      </c>
      <c r="O35" s="56"/>
      <c r="P35" s="57"/>
      <c r="Q35" s="58"/>
      <c r="R35" s="56">
        <f t="shared" ref="R35:BN35" si="35">R34+R33</f>
        <v>0</v>
      </c>
      <c r="S35" s="57">
        <f t="shared" si="35"/>
        <v>0</v>
      </c>
      <c r="T35" s="58">
        <f t="shared" si="35"/>
        <v>0</v>
      </c>
      <c r="U35" s="56">
        <f t="shared" si="35"/>
        <v>0</v>
      </c>
      <c r="V35" s="57">
        <f t="shared" si="35"/>
        <v>0</v>
      </c>
      <c r="W35" s="58">
        <f t="shared" si="35"/>
        <v>0</v>
      </c>
      <c r="X35" s="56">
        <f t="shared" si="35"/>
        <v>0</v>
      </c>
      <c r="Y35" s="57">
        <f t="shared" si="35"/>
        <v>0</v>
      </c>
      <c r="Z35" s="58">
        <f t="shared" si="35"/>
        <v>0</v>
      </c>
      <c r="AA35" s="56">
        <f t="shared" si="35"/>
        <v>145706</v>
      </c>
      <c r="AB35" s="57">
        <f t="shared" si="35"/>
        <v>40327</v>
      </c>
      <c r="AC35" s="58">
        <f t="shared" si="35"/>
        <v>186033</v>
      </c>
      <c r="AD35" s="56">
        <f t="shared" si="35"/>
        <v>161499</v>
      </c>
      <c r="AE35" s="57">
        <f t="shared" si="35"/>
        <v>0</v>
      </c>
      <c r="AF35" s="58">
        <f t="shared" si="35"/>
        <v>161499</v>
      </c>
      <c r="AG35" s="56">
        <f t="shared" si="35"/>
        <v>111911</v>
      </c>
      <c r="AH35" s="57">
        <f t="shared" si="35"/>
        <v>0</v>
      </c>
      <c r="AI35" s="58">
        <f t="shared" si="35"/>
        <v>111911</v>
      </c>
      <c r="AJ35" s="56">
        <f t="shared" si="35"/>
        <v>16973</v>
      </c>
      <c r="AK35" s="57">
        <f t="shared" si="35"/>
        <v>0</v>
      </c>
      <c r="AL35" s="58">
        <f t="shared" si="35"/>
        <v>16973</v>
      </c>
      <c r="AM35" s="56">
        <f t="shared" si="35"/>
        <v>0</v>
      </c>
      <c r="AN35" s="57">
        <f t="shared" si="35"/>
        <v>0</v>
      </c>
      <c r="AO35" s="58">
        <f t="shared" si="35"/>
        <v>0</v>
      </c>
      <c r="AP35" s="56">
        <f t="shared" si="35"/>
        <v>0</v>
      </c>
      <c r="AQ35" s="57">
        <f t="shared" si="35"/>
        <v>0</v>
      </c>
      <c r="AR35" s="58">
        <f t="shared" si="35"/>
        <v>0</v>
      </c>
      <c r="AS35" s="56">
        <f t="shared" si="35"/>
        <v>0</v>
      </c>
      <c r="AT35" s="57">
        <f t="shared" si="35"/>
        <v>0</v>
      </c>
      <c r="AU35" s="58">
        <f t="shared" si="35"/>
        <v>0</v>
      </c>
      <c r="AV35" s="56">
        <f t="shared" si="35"/>
        <v>0</v>
      </c>
      <c r="AW35" s="57">
        <f t="shared" si="35"/>
        <v>0</v>
      </c>
      <c r="AX35" s="58">
        <f t="shared" si="35"/>
        <v>0</v>
      </c>
      <c r="AY35" s="56">
        <f t="shared" si="35"/>
        <v>0</v>
      </c>
      <c r="AZ35" s="57">
        <f t="shared" si="35"/>
        <v>0</v>
      </c>
      <c r="BA35" s="58">
        <f t="shared" si="35"/>
        <v>0</v>
      </c>
      <c r="BB35" s="56">
        <f t="shared" si="35"/>
        <v>0</v>
      </c>
      <c r="BC35" s="57">
        <f t="shared" si="35"/>
        <v>0</v>
      </c>
      <c r="BD35" s="58">
        <f t="shared" si="35"/>
        <v>0</v>
      </c>
      <c r="BE35" s="56">
        <f t="shared" si="35"/>
        <v>0</v>
      </c>
      <c r="BF35" s="57">
        <f t="shared" si="35"/>
        <v>0</v>
      </c>
      <c r="BG35" s="58">
        <f t="shared" si="35"/>
        <v>0</v>
      </c>
      <c r="BH35" s="56">
        <f t="shared" si="35"/>
        <v>436089</v>
      </c>
      <c r="BI35" s="57">
        <f t="shared" si="35"/>
        <v>40327</v>
      </c>
      <c r="BJ35" s="58">
        <f t="shared" si="35"/>
        <v>476416</v>
      </c>
      <c r="BK35" s="56">
        <f t="shared" si="35"/>
        <v>117099</v>
      </c>
      <c r="BL35" s="57">
        <f t="shared" si="35"/>
        <v>-40327</v>
      </c>
      <c r="BM35" s="58">
        <f t="shared" si="35"/>
        <v>76772</v>
      </c>
      <c r="BN35" s="177">
        <f t="shared" si="35"/>
        <v>553188</v>
      </c>
    </row>
    <row r="36" spans="1:66" s="182" customFormat="1" ht="50.1" customHeight="1" thickTop="1">
      <c r="A36" s="332">
        <v>7</v>
      </c>
      <c r="B36" s="397" t="s">
        <v>69</v>
      </c>
      <c r="C36" s="336" t="s">
        <v>72</v>
      </c>
      <c r="D36" s="259" t="s">
        <v>71</v>
      </c>
      <c r="E36" s="366" t="s">
        <v>29</v>
      </c>
      <c r="F36" s="63">
        <v>608403</v>
      </c>
      <c r="G36" s="64">
        <v>0</v>
      </c>
      <c r="H36" s="65">
        <f>G36+F36</f>
        <v>608403</v>
      </c>
      <c r="I36" s="63"/>
      <c r="J36" s="66"/>
      <c r="K36" s="65">
        <v>0</v>
      </c>
      <c r="L36" s="63"/>
      <c r="M36" s="66"/>
      <c r="N36" s="65">
        <v>0</v>
      </c>
      <c r="O36" s="63"/>
      <c r="P36" s="66"/>
      <c r="Q36" s="65"/>
      <c r="R36" s="63"/>
      <c r="S36" s="123"/>
      <c r="T36" s="65">
        <f>R36+S36</f>
        <v>0</v>
      </c>
      <c r="U36" s="63"/>
      <c r="V36" s="64">
        <v>0</v>
      </c>
      <c r="W36" s="65">
        <f>U36+V36</f>
        <v>0</v>
      </c>
      <c r="X36" s="63">
        <v>0</v>
      </c>
      <c r="Y36" s="64">
        <v>0</v>
      </c>
      <c r="Z36" s="65">
        <f>X36+Y36</f>
        <v>0</v>
      </c>
      <c r="AA36" s="63">
        <v>179566</v>
      </c>
      <c r="AB36" s="260">
        <v>35285</v>
      </c>
      <c r="AC36" s="65">
        <f>AA36+AB36</f>
        <v>214851</v>
      </c>
      <c r="AD36" s="63">
        <v>206714</v>
      </c>
      <c r="AE36" s="64">
        <v>0</v>
      </c>
      <c r="AF36" s="65">
        <f>AD36+AE36</f>
        <v>206714</v>
      </c>
      <c r="AG36" s="63">
        <v>79776</v>
      </c>
      <c r="AH36" s="64">
        <v>0</v>
      </c>
      <c r="AI36" s="65">
        <f>AG36+AH36</f>
        <v>79776</v>
      </c>
      <c r="AJ36" s="63">
        <v>13788</v>
      </c>
      <c r="AK36" s="64">
        <v>0</v>
      </c>
      <c r="AL36" s="65">
        <f>AJ36+AK36</f>
        <v>13788</v>
      </c>
      <c r="AM36" s="63">
        <v>0</v>
      </c>
      <c r="AN36" s="66">
        <v>0</v>
      </c>
      <c r="AO36" s="65">
        <f>AM36+AN36</f>
        <v>0</v>
      </c>
      <c r="AP36" s="63">
        <v>0</v>
      </c>
      <c r="AQ36" s="66">
        <v>0</v>
      </c>
      <c r="AR36" s="65">
        <f>AP36+AQ36</f>
        <v>0</v>
      </c>
      <c r="AS36" s="63">
        <v>0</v>
      </c>
      <c r="AT36" s="66">
        <v>0</v>
      </c>
      <c r="AU36" s="65">
        <f>AS36+AT36</f>
        <v>0</v>
      </c>
      <c r="AV36" s="63">
        <v>0</v>
      </c>
      <c r="AW36" s="66">
        <v>0</v>
      </c>
      <c r="AX36" s="65">
        <f>AV36+AW36</f>
        <v>0</v>
      </c>
      <c r="AY36" s="63">
        <v>0</v>
      </c>
      <c r="AZ36" s="66">
        <v>0</v>
      </c>
      <c r="BA36" s="65">
        <f>AY36+AZ36</f>
        <v>0</v>
      </c>
      <c r="BB36" s="63">
        <v>0</v>
      </c>
      <c r="BC36" s="66">
        <v>0</v>
      </c>
      <c r="BD36" s="65">
        <f>BB36+BC36</f>
        <v>0</v>
      </c>
      <c r="BE36" s="63">
        <v>0</v>
      </c>
      <c r="BF36" s="66">
        <v>0</v>
      </c>
      <c r="BG36" s="65">
        <f>BE36+BF36</f>
        <v>0</v>
      </c>
      <c r="BH36" s="71">
        <f t="shared" ref="BH36:BJ37" si="36">I36+L36+O36+R36+U36+X36+AA36+AD36+AG36+AJ36+AM36</f>
        <v>479844</v>
      </c>
      <c r="BI36" s="132">
        <f t="shared" si="36"/>
        <v>35285</v>
      </c>
      <c r="BJ36" s="65">
        <f t="shared" si="36"/>
        <v>515129</v>
      </c>
      <c r="BK36" s="63">
        <v>128559</v>
      </c>
      <c r="BL36" s="260">
        <v>-35285</v>
      </c>
      <c r="BM36" s="65">
        <f>BL36+BK36</f>
        <v>93274</v>
      </c>
      <c r="BN36" s="214">
        <f>BM36+BJ36</f>
        <v>608403</v>
      </c>
    </row>
    <row r="37" spans="1:66" s="186" customFormat="1" ht="50.1" customHeight="1">
      <c r="A37" s="348"/>
      <c r="B37" s="371"/>
      <c r="C37" s="354"/>
      <c r="D37" s="314" t="s">
        <v>31</v>
      </c>
      <c r="E37" s="367"/>
      <c r="F37" s="73">
        <v>152101</v>
      </c>
      <c r="G37" s="82">
        <v>0</v>
      </c>
      <c r="H37" s="75">
        <f>G37+F37</f>
        <v>152101</v>
      </c>
      <c r="I37" s="76"/>
      <c r="J37" s="77"/>
      <c r="K37" s="78">
        <f>J37+I37</f>
        <v>0</v>
      </c>
      <c r="L37" s="73"/>
      <c r="M37" s="102"/>
      <c r="N37" s="75">
        <f>M37+L37</f>
        <v>0</v>
      </c>
      <c r="O37" s="76"/>
      <c r="P37" s="184"/>
      <c r="Q37" s="78"/>
      <c r="R37" s="73"/>
      <c r="S37" s="74"/>
      <c r="T37" s="75">
        <f>R37+S37</f>
        <v>0</v>
      </c>
      <c r="U37" s="73"/>
      <c r="V37" s="74">
        <v>0</v>
      </c>
      <c r="W37" s="75">
        <f>U37+V37</f>
        <v>0</v>
      </c>
      <c r="X37" s="73">
        <v>0</v>
      </c>
      <c r="Y37" s="82">
        <v>0</v>
      </c>
      <c r="Z37" s="75">
        <f>X37+Y37</f>
        <v>0</v>
      </c>
      <c r="AA37" s="73">
        <v>44892</v>
      </c>
      <c r="AB37" s="102">
        <v>8821</v>
      </c>
      <c r="AC37" s="75">
        <f>AA37+AB37</f>
        <v>53713</v>
      </c>
      <c r="AD37" s="144">
        <v>51678</v>
      </c>
      <c r="AE37" s="82">
        <v>0</v>
      </c>
      <c r="AF37" s="78">
        <f>AD37+AE37</f>
        <v>51678</v>
      </c>
      <c r="AG37" s="73">
        <v>19944</v>
      </c>
      <c r="AH37" s="82">
        <v>0</v>
      </c>
      <c r="AI37" s="75">
        <f>AG37+AH37</f>
        <v>19944</v>
      </c>
      <c r="AJ37" s="73">
        <v>3447</v>
      </c>
      <c r="AK37" s="82">
        <v>0</v>
      </c>
      <c r="AL37" s="75">
        <f>AJ37+AK37</f>
        <v>3447</v>
      </c>
      <c r="AM37" s="73">
        <v>0</v>
      </c>
      <c r="AN37" s="82">
        <v>0</v>
      </c>
      <c r="AO37" s="75">
        <f>AM37+AN37</f>
        <v>0</v>
      </c>
      <c r="AP37" s="73">
        <v>0</v>
      </c>
      <c r="AQ37" s="82">
        <v>0</v>
      </c>
      <c r="AR37" s="75">
        <f>AP37+AQ37</f>
        <v>0</v>
      </c>
      <c r="AS37" s="73">
        <v>0</v>
      </c>
      <c r="AT37" s="82">
        <v>0</v>
      </c>
      <c r="AU37" s="75">
        <f>AS37+AT37</f>
        <v>0</v>
      </c>
      <c r="AV37" s="73">
        <v>0</v>
      </c>
      <c r="AW37" s="82">
        <v>0</v>
      </c>
      <c r="AX37" s="75">
        <f>AV37+AW37</f>
        <v>0</v>
      </c>
      <c r="AY37" s="73">
        <v>0</v>
      </c>
      <c r="AZ37" s="82">
        <v>0</v>
      </c>
      <c r="BA37" s="75">
        <f>AY37+AZ37</f>
        <v>0</v>
      </c>
      <c r="BB37" s="73">
        <v>0</v>
      </c>
      <c r="BC37" s="82">
        <v>0</v>
      </c>
      <c r="BD37" s="75">
        <f>BB37+BC37</f>
        <v>0</v>
      </c>
      <c r="BE37" s="73">
        <v>0</v>
      </c>
      <c r="BF37" s="82">
        <v>0</v>
      </c>
      <c r="BG37" s="75">
        <f>BE37+BF37</f>
        <v>0</v>
      </c>
      <c r="BH37" s="73">
        <f t="shared" si="36"/>
        <v>119961</v>
      </c>
      <c r="BI37" s="82">
        <f t="shared" si="36"/>
        <v>8821</v>
      </c>
      <c r="BJ37" s="75">
        <f t="shared" si="36"/>
        <v>128782</v>
      </c>
      <c r="BK37" s="73">
        <v>32140</v>
      </c>
      <c r="BL37" s="102">
        <v>-8821</v>
      </c>
      <c r="BM37" s="75">
        <f>BL37+BK37</f>
        <v>23319</v>
      </c>
      <c r="BN37" s="178">
        <f>BM37+BJ37</f>
        <v>152101</v>
      </c>
    </row>
    <row r="38" spans="1:66" s="182" customFormat="1" ht="50.1" customHeight="1" thickBot="1">
      <c r="A38" s="333"/>
      <c r="B38" s="381"/>
      <c r="C38" s="337"/>
      <c r="D38" s="338" t="s">
        <v>16</v>
      </c>
      <c r="E38" s="339"/>
      <c r="F38" s="56">
        <f t="shared" ref="F38:N38" si="37">F37+F36</f>
        <v>760504</v>
      </c>
      <c r="G38" s="57">
        <f t="shared" si="37"/>
        <v>0</v>
      </c>
      <c r="H38" s="58">
        <f t="shared" si="37"/>
        <v>760504</v>
      </c>
      <c r="I38" s="56">
        <f t="shared" si="37"/>
        <v>0</v>
      </c>
      <c r="J38" s="57">
        <f t="shared" si="37"/>
        <v>0</v>
      </c>
      <c r="K38" s="58">
        <f t="shared" si="37"/>
        <v>0</v>
      </c>
      <c r="L38" s="56">
        <f t="shared" si="37"/>
        <v>0</v>
      </c>
      <c r="M38" s="57">
        <f t="shared" si="37"/>
        <v>0</v>
      </c>
      <c r="N38" s="58">
        <f t="shared" si="37"/>
        <v>0</v>
      </c>
      <c r="O38" s="56"/>
      <c r="P38" s="57"/>
      <c r="Q38" s="58"/>
      <c r="R38" s="56">
        <f t="shared" ref="R38:BN38" si="38">R37+R36</f>
        <v>0</v>
      </c>
      <c r="S38" s="57">
        <f t="shared" si="38"/>
        <v>0</v>
      </c>
      <c r="T38" s="58">
        <f t="shared" si="38"/>
        <v>0</v>
      </c>
      <c r="U38" s="56">
        <f t="shared" si="38"/>
        <v>0</v>
      </c>
      <c r="V38" s="57">
        <f t="shared" si="38"/>
        <v>0</v>
      </c>
      <c r="W38" s="58">
        <f t="shared" si="38"/>
        <v>0</v>
      </c>
      <c r="X38" s="56">
        <f t="shared" si="38"/>
        <v>0</v>
      </c>
      <c r="Y38" s="57">
        <f t="shared" si="38"/>
        <v>0</v>
      </c>
      <c r="Z38" s="58">
        <f t="shared" si="38"/>
        <v>0</v>
      </c>
      <c r="AA38" s="56">
        <f t="shared" si="38"/>
        <v>224458</v>
      </c>
      <c r="AB38" s="57">
        <f t="shared" si="38"/>
        <v>44106</v>
      </c>
      <c r="AC38" s="58">
        <f t="shared" si="38"/>
        <v>268564</v>
      </c>
      <c r="AD38" s="56">
        <f t="shared" si="38"/>
        <v>258392</v>
      </c>
      <c r="AE38" s="57">
        <f t="shared" si="38"/>
        <v>0</v>
      </c>
      <c r="AF38" s="58">
        <f t="shared" si="38"/>
        <v>258392</v>
      </c>
      <c r="AG38" s="56">
        <f t="shared" si="38"/>
        <v>99720</v>
      </c>
      <c r="AH38" s="57">
        <f t="shared" si="38"/>
        <v>0</v>
      </c>
      <c r="AI38" s="58">
        <f t="shared" si="38"/>
        <v>99720</v>
      </c>
      <c r="AJ38" s="56">
        <f t="shared" si="38"/>
        <v>17235</v>
      </c>
      <c r="AK38" s="57">
        <f t="shared" si="38"/>
        <v>0</v>
      </c>
      <c r="AL38" s="58">
        <f t="shared" si="38"/>
        <v>17235</v>
      </c>
      <c r="AM38" s="56">
        <f t="shared" si="38"/>
        <v>0</v>
      </c>
      <c r="AN38" s="57">
        <f t="shared" si="38"/>
        <v>0</v>
      </c>
      <c r="AO38" s="58">
        <f t="shared" si="38"/>
        <v>0</v>
      </c>
      <c r="AP38" s="56">
        <f t="shared" si="38"/>
        <v>0</v>
      </c>
      <c r="AQ38" s="57">
        <f t="shared" si="38"/>
        <v>0</v>
      </c>
      <c r="AR38" s="58">
        <f t="shared" si="38"/>
        <v>0</v>
      </c>
      <c r="AS38" s="56">
        <f t="shared" si="38"/>
        <v>0</v>
      </c>
      <c r="AT38" s="57">
        <f t="shared" si="38"/>
        <v>0</v>
      </c>
      <c r="AU38" s="58">
        <f t="shared" si="38"/>
        <v>0</v>
      </c>
      <c r="AV38" s="56">
        <f t="shared" si="38"/>
        <v>0</v>
      </c>
      <c r="AW38" s="57">
        <f t="shared" si="38"/>
        <v>0</v>
      </c>
      <c r="AX38" s="58">
        <f t="shared" si="38"/>
        <v>0</v>
      </c>
      <c r="AY38" s="56">
        <f t="shared" si="38"/>
        <v>0</v>
      </c>
      <c r="AZ38" s="57">
        <f t="shared" si="38"/>
        <v>0</v>
      </c>
      <c r="BA38" s="58">
        <f t="shared" si="38"/>
        <v>0</v>
      </c>
      <c r="BB38" s="56">
        <f t="shared" si="38"/>
        <v>0</v>
      </c>
      <c r="BC38" s="57">
        <f t="shared" si="38"/>
        <v>0</v>
      </c>
      <c r="BD38" s="58">
        <f t="shared" si="38"/>
        <v>0</v>
      </c>
      <c r="BE38" s="56">
        <f t="shared" si="38"/>
        <v>0</v>
      </c>
      <c r="BF38" s="57">
        <f t="shared" si="38"/>
        <v>0</v>
      </c>
      <c r="BG38" s="58">
        <f t="shared" si="38"/>
        <v>0</v>
      </c>
      <c r="BH38" s="56">
        <f t="shared" si="38"/>
        <v>599805</v>
      </c>
      <c r="BI38" s="57">
        <f t="shared" si="38"/>
        <v>44106</v>
      </c>
      <c r="BJ38" s="58">
        <f t="shared" si="38"/>
        <v>643911</v>
      </c>
      <c r="BK38" s="56">
        <f t="shared" si="38"/>
        <v>160699</v>
      </c>
      <c r="BL38" s="57">
        <f t="shared" si="38"/>
        <v>-44106</v>
      </c>
      <c r="BM38" s="58">
        <f t="shared" si="38"/>
        <v>116593</v>
      </c>
      <c r="BN38" s="177">
        <f t="shared" si="38"/>
        <v>760504</v>
      </c>
    </row>
    <row r="39" spans="1:66" s="182" customFormat="1" ht="47.1" customHeight="1" thickTop="1">
      <c r="A39" s="348">
        <v>8</v>
      </c>
      <c r="B39" s="371" t="s">
        <v>69</v>
      </c>
      <c r="C39" s="354" t="s">
        <v>73</v>
      </c>
      <c r="D39" s="261" t="s">
        <v>28</v>
      </c>
      <c r="E39" s="396" t="s">
        <v>29</v>
      </c>
      <c r="F39" s="113">
        <v>27078632</v>
      </c>
      <c r="G39" s="114">
        <v>0</v>
      </c>
      <c r="H39" s="78">
        <f>G39+F39</f>
        <v>27078632</v>
      </c>
      <c r="I39" s="113"/>
      <c r="J39" s="114"/>
      <c r="K39" s="78">
        <f>J39+I39</f>
        <v>0</v>
      </c>
      <c r="L39" s="113">
        <v>0</v>
      </c>
      <c r="M39" s="115">
        <v>0</v>
      </c>
      <c r="N39" s="78">
        <f>M39+L39</f>
        <v>0</v>
      </c>
      <c r="O39" s="115"/>
      <c r="P39" s="115"/>
      <c r="Q39" s="78"/>
      <c r="R39" s="113"/>
      <c r="S39" s="114"/>
      <c r="T39" s="78">
        <f>R39+S39</f>
        <v>0</v>
      </c>
      <c r="U39" s="113"/>
      <c r="V39" s="114"/>
      <c r="W39" s="78">
        <f>U39+V39</f>
        <v>0</v>
      </c>
      <c r="X39" s="113">
        <v>0</v>
      </c>
      <c r="Y39" s="114">
        <v>0</v>
      </c>
      <c r="Z39" s="78">
        <f>X39+Y39</f>
        <v>0</v>
      </c>
      <c r="AA39" s="113">
        <v>5409340</v>
      </c>
      <c r="AB39" s="114">
        <v>194084</v>
      </c>
      <c r="AC39" s="78">
        <f>AA39+AB39</f>
        <v>5603424</v>
      </c>
      <c r="AD39" s="113">
        <v>5171352</v>
      </c>
      <c r="AE39" s="114">
        <v>-27149</v>
      </c>
      <c r="AF39" s="78">
        <f>AD39+AE39</f>
        <v>5144203</v>
      </c>
      <c r="AG39" s="113">
        <v>5208671</v>
      </c>
      <c r="AH39" s="114">
        <v>57677</v>
      </c>
      <c r="AI39" s="78">
        <f>AG39+AH39</f>
        <v>5266348</v>
      </c>
      <c r="AJ39" s="113">
        <v>5561534</v>
      </c>
      <c r="AK39" s="114">
        <v>-29182</v>
      </c>
      <c r="AL39" s="78">
        <f>AJ39+AK39</f>
        <v>5532352</v>
      </c>
      <c r="AM39" s="113">
        <v>5474630</v>
      </c>
      <c r="AN39" s="114">
        <v>57675</v>
      </c>
      <c r="AO39" s="78">
        <f>AM39+AN39</f>
        <v>5532305</v>
      </c>
      <c r="AP39" s="113">
        <v>0</v>
      </c>
      <c r="AQ39" s="114">
        <v>0</v>
      </c>
      <c r="AR39" s="78">
        <f>AP39+AQ39</f>
        <v>0</v>
      </c>
      <c r="AS39" s="113">
        <v>0</v>
      </c>
      <c r="AT39" s="114">
        <v>0</v>
      </c>
      <c r="AU39" s="78">
        <f>AS39+AT39</f>
        <v>0</v>
      </c>
      <c r="AV39" s="113">
        <v>0</v>
      </c>
      <c r="AW39" s="114">
        <v>0</v>
      </c>
      <c r="AX39" s="78">
        <f>AV39+AW39</f>
        <v>0</v>
      </c>
      <c r="AY39" s="113">
        <v>0</v>
      </c>
      <c r="AZ39" s="114">
        <v>0</v>
      </c>
      <c r="BA39" s="78">
        <f>AY39+AZ39</f>
        <v>0</v>
      </c>
      <c r="BB39" s="113">
        <v>0</v>
      </c>
      <c r="BC39" s="114">
        <v>0</v>
      </c>
      <c r="BD39" s="78">
        <f>BB39+BC39</f>
        <v>0</v>
      </c>
      <c r="BE39" s="113">
        <v>0</v>
      </c>
      <c r="BF39" s="114">
        <v>0</v>
      </c>
      <c r="BG39" s="78">
        <f>BE39+BF39</f>
        <v>0</v>
      </c>
      <c r="BH39" s="76">
        <f t="shared" ref="BH39:BJ40" si="39">I39+L39+O39+R39+U39+X39+AA39+AD39+AG39+AJ39+AM39</f>
        <v>26825527</v>
      </c>
      <c r="BI39" s="184">
        <f t="shared" si="39"/>
        <v>253105</v>
      </c>
      <c r="BJ39" s="78">
        <f t="shared" si="39"/>
        <v>27078632</v>
      </c>
      <c r="BK39" s="113">
        <v>253105</v>
      </c>
      <c r="BL39" s="114">
        <v>-253105</v>
      </c>
      <c r="BM39" s="78">
        <f>BL39+BK39</f>
        <v>0</v>
      </c>
      <c r="BN39" s="193">
        <f>BM39+BJ39</f>
        <v>27078632</v>
      </c>
    </row>
    <row r="40" spans="1:66" s="186" customFormat="1" ht="47.1" customHeight="1">
      <c r="A40" s="348"/>
      <c r="B40" s="371"/>
      <c r="C40" s="354"/>
      <c r="D40" s="315" t="s">
        <v>32</v>
      </c>
      <c r="E40" s="367"/>
      <c r="F40" s="76">
        <v>5735998</v>
      </c>
      <c r="G40" s="184">
        <v>0</v>
      </c>
      <c r="H40" s="78">
        <f>G40+F40</f>
        <v>5735998</v>
      </c>
      <c r="I40" s="76"/>
      <c r="J40" s="77"/>
      <c r="K40" s="78">
        <f>J40+I40</f>
        <v>0</v>
      </c>
      <c r="L40" s="76">
        <v>0</v>
      </c>
      <c r="M40" s="184">
        <v>0</v>
      </c>
      <c r="N40" s="78">
        <f>M40+L40</f>
        <v>0</v>
      </c>
      <c r="O40" s="188"/>
      <c r="P40" s="188"/>
      <c r="Q40" s="78"/>
      <c r="R40" s="144">
        <v>0</v>
      </c>
      <c r="S40" s="188">
        <v>0</v>
      </c>
      <c r="T40" s="78">
        <f>R40+S40</f>
        <v>0</v>
      </c>
      <c r="U40" s="144">
        <v>0</v>
      </c>
      <c r="V40" s="105">
        <v>0</v>
      </c>
      <c r="W40" s="78">
        <f>U40+V40</f>
        <v>0</v>
      </c>
      <c r="X40" s="76">
        <v>0</v>
      </c>
      <c r="Y40" s="184">
        <v>0</v>
      </c>
      <c r="Z40" s="78">
        <f>X40+Y40</f>
        <v>0</v>
      </c>
      <c r="AA40" s="76">
        <v>1145847</v>
      </c>
      <c r="AB40" s="184">
        <v>41112</v>
      </c>
      <c r="AC40" s="78">
        <f>AA40+AB40</f>
        <v>1186959</v>
      </c>
      <c r="AD40" s="76">
        <v>1095434</v>
      </c>
      <c r="AE40" s="184">
        <v>-5750</v>
      </c>
      <c r="AF40" s="78">
        <f>AD40+AE40</f>
        <v>1089684</v>
      </c>
      <c r="AG40" s="76">
        <v>1103339</v>
      </c>
      <c r="AH40" s="184">
        <v>12218</v>
      </c>
      <c r="AI40" s="78">
        <f>AG40+AH40</f>
        <v>1115557</v>
      </c>
      <c r="AJ40" s="76">
        <v>1178085</v>
      </c>
      <c r="AK40" s="184">
        <v>-6181</v>
      </c>
      <c r="AL40" s="78">
        <f>AJ40+AK40</f>
        <v>1171904</v>
      </c>
      <c r="AM40" s="144">
        <v>1159678</v>
      </c>
      <c r="AN40" s="105">
        <v>12216</v>
      </c>
      <c r="AO40" s="78">
        <f>AM40+AN40</f>
        <v>1171894</v>
      </c>
      <c r="AP40" s="144">
        <v>0</v>
      </c>
      <c r="AQ40" s="105">
        <v>0</v>
      </c>
      <c r="AR40" s="78">
        <f>AP40+AQ40</f>
        <v>0</v>
      </c>
      <c r="AS40" s="144">
        <v>0</v>
      </c>
      <c r="AT40" s="105">
        <v>0</v>
      </c>
      <c r="AU40" s="78">
        <f>AS40+AT40</f>
        <v>0</v>
      </c>
      <c r="AV40" s="144">
        <v>0</v>
      </c>
      <c r="AW40" s="105">
        <v>0</v>
      </c>
      <c r="AX40" s="78">
        <f>AV40+AW40</f>
        <v>0</v>
      </c>
      <c r="AY40" s="144">
        <v>0</v>
      </c>
      <c r="AZ40" s="105">
        <v>0</v>
      </c>
      <c r="BA40" s="78">
        <f>AY40+AZ40</f>
        <v>0</v>
      </c>
      <c r="BB40" s="144">
        <v>0</v>
      </c>
      <c r="BC40" s="105">
        <v>0</v>
      </c>
      <c r="BD40" s="78">
        <f>BB40+BC40</f>
        <v>0</v>
      </c>
      <c r="BE40" s="144">
        <v>0</v>
      </c>
      <c r="BF40" s="105">
        <v>0</v>
      </c>
      <c r="BG40" s="78">
        <f>BE40+BF40</f>
        <v>0</v>
      </c>
      <c r="BH40" s="76">
        <f t="shared" si="39"/>
        <v>5682383</v>
      </c>
      <c r="BI40" s="184">
        <f t="shared" si="39"/>
        <v>53615</v>
      </c>
      <c r="BJ40" s="78">
        <f t="shared" si="39"/>
        <v>5735998</v>
      </c>
      <c r="BK40" s="76">
        <v>53615</v>
      </c>
      <c r="BL40" s="77">
        <v>-53615</v>
      </c>
      <c r="BM40" s="78">
        <f>BL40+BK40</f>
        <v>0</v>
      </c>
      <c r="BN40" s="193">
        <f>BM40+BJ40</f>
        <v>5735998</v>
      </c>
    </row>
    <row r="41" spans="1:66" s="182" customFormat="1" ht="56.25" customHeight="1" thickBot="1">
      <c r="A41" s="333"/>
      <c r="B41" s="381"/>
      <c r="C41" s="337"/>
      <c r="D41" s="338" t="s">
        <v>16</v>
      </c>
      <c r="E41" s="339"/>
      <c r="F41" s="56">
        <f t="shared" ref="F41:N41" si="40">F40+F39</f>
        <v>32814630</v>
      </c>
      <c r="G41" s="57">
        <f t="shared" si="40"/>
        <v>0</v>
      </c>
      <c r="H41" s="58">
        <f t="shared" si="40"/>
        <v>32814630</v>
      </c>
      <c r="I41" s="56">
        <f t="shared" si="40"/>
        <v>0</v>
      </c>
      <c r="J41" s="57">
        <f t="shared" si="40"/>
        <v>0</v>
      </c>
      <c r="K41" s="58">
        <f t="shared" si="40"/>
        <v>0</v>
      </c>
      <c r="L41" s="56">
        <f t="shared" si="40"/>
        <v>0</v>
      </c>
      <c r="M41" s="57">
        <f t="shared" si="40"/>
        <v>0</v>
      </c>
      <c r="N41" s="58">
        <f t="shared" si="40"/>
        <v>0</v>
      </c>
      <c r="O41" s="56"/>
      <c r="P41" s="57"/>
      <c r="Q41" s="58"/>
      <c r="R41" s="56">
        <f t="shared" ref="R41:BN41" si="41">R40+R39</f>
        <v>0</v>
      </c>
      <c r="S41" s="57">
        <f t="shared" si="41"/>
        <v>0</v>
      </c>
      <c r="T41" s="58">
        <f t="shared" si="41"/>
        <v>0</v>
      </c>
      <c r="U41" s="56">
        <f t="shared" si="41"/>
        <v>0</v>
      </c>
      <c r="V41" s="57">
        <f t="shared" si="41"/>
        <v>0</v>
      </c>
      <c r="W41" s="58">
        <f t="shared" si="41"/>
        <v>0</v>
      </c>
      <c r="X41" s="56">
        <f t="shared" si="41"/>
        <v>0</v>
      </c>
      <c r="Y41" s="57">
        <f t="shared" si="41"/>
        <v>0</v>
      </c>
      <c r="Z41" s="58">
        <f t="shared" si="41"/>
        <v>0</v>
      </c>
      <c r="AA41" s="56">
        <f t="shared" si="41"/>
        <v>6555187</v>
      </c>
      <c r="AB41" s="57">
        <f t="shared" si="41"/>
        <v>235196</v>
      </c>
      <c r="AC41" s="58">
        <f t="shared" si="41"/>
        <v>6790383</v>
      </c>
      <c r="AD41" s="56">
        <f t="shared" si="41"/>
        <v>6266786</v>
      </c>
      <c r="AE41" s="57">
        <f t="shared" si="41"/>
        <v>-32899</v>
      </c>
      <c r="AF41" s="58">
        <f t="shared" si="41"/>
        <v>6233887</v>
      </c>
      <c r="AG41" s="56">
        <f t="shared" si="41"/>
        <v>6312010</v>
      </c>
      <c r="AH41" s="57">
        <f t="shared" si="41"/>
        <v>69895</v>
      </c>
      <c r="AI41" s="58">
        <f t="shared" si="41"/>
        <v>6381905</v>
      </c>
      <c r="AJ41" s="56">
        <f t="shared" si="41"/>
        <v>6739619</v>
      </c>
      <c r="AK41" s="57">
        <f t="shared" si="41"/>
        <v>-35363</v>
      </c>
      <c r="AL41" s="58">
        <f t="shared" si="41"/>
        <v>6704256</v>
      </c>
      <c r="AM41" s="56">
        <f t="shared" si="41"/>
        <v>6634308</v>
      </c>
      <c r="AN41" s="57">
        <f t="shared" si="41"/>
        <v>69891</v>
      </c>
      <c r="AO41" s="58">
        <f t="shared" si="41"/>
        <v>6704199</v>
      </c>
      <c r="AP41" s="56">
        <f t="shared" si="41"/>
        <v>0</v>
      </c>
      <c r="AQ41" s="57">
        <f t="shared" si="41"/>
        <v>0</v>
      </c>
      <c r="AR41" s="58">
        <f t="shared" si="41"/>
        <v>0</v>
      </c>
      <c r="AS41" s="56">
        <f t="shared" si="41"/>
        <v>0</v>
      </c>
      <c r="AT41" s="57">
        <f t="shared" si="41"/>
        <v>0</v>
      </c>
      <c r="AU41" s="58">
        <f t="shared" si="41"/>
        <v>0</v>
      </c>
      <c r="AV41" s="56">
        <f t="shared" si="41"/>
        <v>0</v>
      </c>
      <c r="AW41" s="57">
        <f t="shared" si="41"/>
        <v>0</v>
      </c>
      <c r="AX41" s="58">
        <f t="shared" si="41"/>
        <v>0</v>
      </c>
      <c r="AY41" s="56">
        <f t="shared" si="41"/>
        <v>0</v>
      </c>
      <c r="AZ41" s="57">
        <f t="shared" si="41"/>
        <v>0</v>
      </c>
      <c r="BA41" s="58">
        <f t="shared" si="41"/>
        <v>0</v>
      </c>
      <c r="BB41" s="56">
        <f t="shared" si="41"/>
        <v>0</v>
      </c>
      <c r="BC41" s="57">
        <f t="shared" si="41"/>
        <v>0</v>
      </c>
      <c r="BD41" s="58">
        <f t="shared" si="41"/>
        <v>0</v>
      </c>
      <c r="BE41" s="56">
        <f t="shared" si="41"/>
        <v>0</v>
      </c>
      <c r="BF41" s="57">
        <f t="shared" si="41"/>
        <v>0</v>
      </c>
      <c r="BG41" s="58">
        <f t="shared" si="41"/>
        <v>0</v>
      </c>
      <c r="BH41" s="56">
        <f t="shared" si="41"/>
        <v>32507910</v>
      </c>
      <c r="BI41" s="57">
        <f t="shared" si="41"/>
        <v>306720</v>
      </c>
      <c r="BJ41" s="58">
        <f t="shared" si="41"/>
        <v>32814630</v>
      </c>
      <c r="BK41" s="56">
        <f t="shared" si="41"/>
        <v>306720</v>
      </c>
      <c r="BL41" s="57">
        <f t="shared" si="41"/>
        <v>-306720</v>
      </c>
      <c r="BM41" s="58">
        <f t="shared" si="41"/>
        <v>0</v>
      </c>
      <c r="BN41" s="177">
        <f t="shared" si="41"/>
        <v>32814630</v>
      </c>
    </row>
    <row r="42" spans="1:66" s="252" customFormat="1" ht="36.75" customHeight="1" thickTop="1">
      <c r="A42" s="384">
        <v>9</v>
      </c>
      <c r="B42" s="334" t="s">
        <v>74</v>
      </c>
      <c r="C42" s="336" t="s">
        <v>75</v>
      </c>
      <c r="D42" s="390" t="s">
        <v>49</v>
      </c>
      <c r="E42" s="312" t="s">
        <v>29</v>
      </c>
      <c r="F42" s="63">
        <v>1348350</v>
      </c>
      <c r="G42" s="64">
        <v>1721250</v>
      </c>
      <c r="H42" s="65">
        <f>G42+F42</f>
        <v>3069600</v>
      </c>
      <c r="I42" s="63"/>
      <c r="J42" s="66"/>
      <c r="K42" s="65">
        <f>J42+I42</f>
        <v>0</v>
      </c>
      <c r="L42" s="63"/>
      <c r="M42" s="66"/>
      <c r="N42" s="65">
        <f>M42+L42</f>
        <v>0</v>
      </c>
      <c r="O42" s="63">
        <v>0</v>
      </c>
      <c r="P42" s="66">
        <v>0</v>
      </c>
      <c r="Q42" s="65">
        <f>P42+O42</f>
        <v>0</v>
      </c>
      <c r="R42" s="63"/>
      <c r="S42" s="66">
        <v>0</v>
      </c>
      <c r="T42" s="67">
        <f>S42+R42</f>
        <v>0</v>
      </c>
      <c r="U42" s="63"/>
      <c r="V42" s="66"/>
      <c r="W42" s="65"/>
      <c r="X42" s="68">
        <v>0</v>
      </c>
      <c r="Y42" s="64">
        <v>0</v>
      </c>
      <c r="Z42" s="67">
        <f>Y42+X42</f>
        <v>0</v>
      </c>
      <c r="AA42" s="63">
        <v>723010</v>
      </c>
      <c r="AB42" s="66">
        <v>468250</v>
      </c>
      <c r="AC42" s="65">
        <f>AA42+AB42</f>
        <v>1191260</v>
      </c>
      <c r="AD42" s="68">
        <v>516740</v>
      </c>
      <c r="AE42" s="66">
        <v>835438</v>
      </c>
      <c r="AF42" s="67">
        <f>AD42+AE42</f>
        <v>1352178</v>
      </c>
      <c r="AG42" s="63">
        <v>108600</v>
      </c>
      <c r="AH42" s="66">
        <v>417562</v>
      </c>
      <c r="AI42" s="65">
        <f>AG42+AH42</f>
        <v>526162</v>
      </c>
      <c r="AJ42" s="68">
        <v>0</v>
      </c>
      <c r="AK42" s="66">
        <v>0</v>
      </c>
      <c r="AL42" s="67">
        <f>AJ42+AK42</f>
        <v>0</v>
      </c>
      <c r="AM42" s="69">
        <v>0</v>
      </c>
      <c r="AN42" s="262">
        <v>0</v>
      </c>
      <c r="AO42" s="70">
        <f>AM42+AN42</f>
        <v>0</v>
      </c>
      <c r="AP42" s="63">
        <v>0</v>
      </c>
      <c r="AQ42" s="66">
        <v>0</v>
      </c>
      <c r="AR42" s="65">
        <f>AP42+AQ42</f>
        <v>0</v>
      </c>
      <c r="AS42" s="68">
        <v>0</v>
      </c>
      <c r="AT42" s="66">
        <v>0</v>
      </c>
      <c r="AU42" s="67">
        <f>AS42+AT42</f>
        <v>0</v>
      </c>
      <c r="AV42" s="63">
        <v>0</v>
      </c>
      <c r="AW42" s="66">
        <v>0</v>
      </c>
      <c r="AX42" s="65">
        <f>AV42+AW42</f>
        <v>0</v>
      </c>
      <c r="AY42" s="68">
        <v>0</v>
      </c>
      <c r="AZ42" s="66">
        <v>0</v>
      </c>
      <c r="BA42" s="67">
        <f>AY42+AZ42</f>
        <v>0</v>
      </c>
      <c r="BB42" s="63">
        <v>0</v>
      </c>
      <c r="BC42" s="66">
        <v>0</v>
      </c>
      <c r="BD42" s="67">
        <f>BB42+BC42</f>
        <v>0</v>
      </c>
      <c r="BE42" s="63">
        <v>0</v>
      </c>
      <c r="BF42" s="66">
        <v>0</v>
      </c>
      <c r="BG42" s="67">
        <f>BE42+BF42</f>
        <v>0</v>
      </c>
      <c r="BH42" s="71">
        <f t="shared" ref="BH42:BJ43" si="42">I42+L42+O42+R42+U42+X42+AA42+AD42+AG42+AJ42+AM42</f>
        <v>1348350</v>
      </c>
      <c r="BI42" s="72">
        <f t="shared" si="42"/>
        <v>1721250</v>
      </c>
      <c r="BJ42" s="65">
        <f t="shared" si="42"/>
        <v>3069600</v>
      </c>
      <c r="BK42" s="63">
        <v>0</v>
      </c>
      <c r="BL42" s="66">
        <v>0</v>
      </c>
      <c r="BM42" s="65">
        <f>BL42+BK42</f>
        <v>0</v>
      </c>
      <c r="BN42" s="472">
        <f>BM42+BJ42</f>
        <v>3069600</v>
      </c>
    </row>
    <row r="43" spans="1:66" s="253" customFormat="1" ht="36.75" customHeight="1">
      <c r="A43" s="385"/>
      <c r="B43" s="349"/>
      <c r="C43" s="354"/>
      <c r="D43" s="320"/>
      <c r="E43" s="313" t="s">
        <v>30</v>
      </c>
      <c r="F43" s="73">
        <v>1401369</v>
      </c>
      <c r="G43" s="74">
        <v>0</v>
      </c>
      <c r="H43" s="75">
        <f>G43+F43</f>
        <v>1401369</v>
      </c>
      <c r="I43" s="76"/>
      <c r="J43" s="77"/>
      <c r="K43" s="78">
        <f>J43+I43</f>
        <v>0</v>
      </c>
      <c r="L43" s="76"/>
      <c r="M43" s="79"/>
      <c r="N43" s="78">
        <f>M43+L43</f>
        <v>0</v>
      </c>
      <c r="O43" s="73">
        <v>0</v>
      </c>
      <c r="P43" s="74">
        <v>0</v>
      </c>
      <c r="Q43" s="75">
        <f>P43+O43</f>
        <v>0</v>
      </c>
      <c r="R43" s="73"/>
      <c r="S43" s="74">
        <v>0</v>
      </c>
      <c r="T43" s="80">
        <f>S43+R43</f>
        <v>0</v>
      </c>
      <c r="U43" s="73"/>
      <c r="V43" s="74"/>
      <c r="W43" s="75"/>
      <c r="X43" s="81">
        <v>0</v>
      </c>
      <c r="Y43" s="74">
        <v>0</v>
      </c>
      <c r="Z43" s="80">
        <f>Y43+X43</f>
        <v>0</v>
      </c>
      <c r="AA43" s="73">
        <v>1401369</v>
      </c>
      <c r="AB43" s="74">
        <v>0</v>
      </c>
      <c r="AC43" s="75">
        <f>AA43+AB43</f>
        <v>1401369</v>
      </c>
      <c r="AD43" s="81">
        <v>0</v>
      </c>
      <c r="AE43" s="74">
        <v>0</v>
      </c>
      <c r="AF43" s="80">
        <f>AD43+AE43</f>
        <v>0</v>
      </c>
      <c r="AG43" s="73">
        <v>0</v>
      </c>
      <c r="AH43" s="74">
        <v>0</v>
      </c>
      <c r="AI43" s="75">
        <f>AG43+AH43</f>
        <v>0</v>
      </c>
      <c r="AJ43" s="81">
        <v>0</v>
      </c>
      <c r="AK43" s="74">
        <v>0</v>
      </c>
      <c r="AL43" s="80">
        <f>AJ43+AK43</f>
        <v>0</v>
      </c>
      <c r="AM43" s="73">
        <v>0</v>
      </c>
      <c r="AN43" s="74">
        <v>0</v>
      </c>
      <c r="AO43" s="75">
        <f>AM43+AN43</f>
        <v>0</v>
      </c>
      <c r="AP43" s="73">
        <v>0</v>
      </c>
      <c r="AQ43" s="74">
        <v>0</v>
      </c>
      <c r="AR43" s="75">
        <f>AP43+AQ43</f>
        <v>0</v>
      </c>
      <c r="AS43" s="81">
        <v>0</v>
      </c>
      <c r="AT43" s="74">
        <v>0</v>
      </c>
      <c r="AU43" s="80">
        <f>AS43+AT43</f>
        <v>0</v>
      </c>
      <c r="AV43" s="73">
        <v>0</v>
      </c>
      <c r="AW43" s="74">
        <v>0</v>
      </c>
      <c r="AX43" s="75">
        <f>AV43+AW43</f>
        <v>0</v>
      </c>
      <c r="AY43" s="81">
        <v>0</v>
      </c>
      <c r="AZ43" s="74">
        <v>0</v>
      </c>
      <c r="BA43" s="80">
        <f>AY43+AZ43</f>
        <v>0</v>
      </c>
      <c r="BB43" s="73">
        <v>0</v>
      </c>
      <c r="BC43" s="74">
        <v>0</v>
      </c>
      <c r="BD43" s="80">
        <f>BB43+BC43</f>
        <v>0</v>
      </c>
      <c r="BE43" s="73">
        <v>0</v>
      </c>
      <c r="BF43" s="74">
        <v>0</v>
      </c>
      <c r="BG43" s="80">
        <f>BE43+BF43</f>
        <v>0</v>
      </c>
      <c r="BH43" s="73">
        <f t="shared" si="42"/>
        <v>1401369</v>
      </c>
      <c r="BI43" s="74">
        <f t="shared" si="42"/>
        <v>0</v>
      </c>
      <c r="BJ43" s="75">
        <f t="shared" si="42"/>
        <v>1401369</v>
      </c>
      <c r="BK43" s="73">
        <v>0</v>
      </c>
      <c r="BL43" s="82">
        <v>0</v>
      </c>
      <c r="BM43" s="75">
        <f>BL43+BK43</f>
        <v>0</v>
      </c>
      <c r="BN43" s="473">
        <f>BM43+BJ43</f>
        <v>1401369</v>
      </c>
    </row>
    <row r="44" spans="1:66" s="253" customFormat="1" ht="36.75" customHeight="1">
      <c r="A44" s="385"/>
      <c r="B44" s="349"/>
      <c r="C44" s="354"/>
      <c r="D44" s="391" t="s">
        <v>16</v>
      </c>
      <c r="E44" s="392"/>
      <c r="F44" s="83">
        <f t="shared" ref="F44:T44" si="43">F43+F42</f>
        <v>2749719</v>
      </c>
      <c r="G44" s="84">
        <f t="shared" si="43"/>
        <v>1721250</v>
      </c>
      <c r="H44" s="85">
        <f t="shared" si="43"/>
        <v>4470969</v>
      </c>
      <c r="I44" s="86">
        <f t="shared" si="43"/>
        <v>0</v>
      </c>
      <c r="J44" s="87">
        <f t="shared" si="43"/>
        <v>0</v>
      </c>
      <c r="K44" s="88">
        <f t="shared" si="43"/>
        <v>0</v>
      </c>
      <c r="L44" s="86">
        <f t="shared" si="43"/>
        <v>0</v>
      </c>
      <c r="M44" s="87">
        <f t="shared" si="43"/>
        <v>0</v>
      </c>
      <c r="N44" s="88">
        <f t="shared" si="43"/>
        <v>0</v>
      </c>
      <c r="O44" s="83">
        <f t="shared" si="43"/>
        <v>0</v>
      </c>
      <c r="P44" s="84">
        <f t="shared" si="43"/>
        <v>0</v>
      </c>
      <c r="Q44" s="85">
        <f t="shared" si="43"/>
        <v>0</v>
      </c>
      <c r="R44" s="83">
        <f t="shared" si="43"/>
        <v>0</v>
      </c>
      <c r="S44" s="84">
        <f t="shared" si="43"/>
        <v>0</v>
      </c>
      <c r="T44" s="89">
        <f t="shared" si="43"/>
        <v>0</v>
      </c>
      <c r="U44" s="83"/>
      <c r="V44" s="84"/>
      <c r="W44" s="85"/>
      <c r="X44" s="90">
        <f t="shared" ref="X44:BN44" si="44">X43+X42</f>
        <v>0</v>
      </c>
      <c r="Y44" s="84">
        <f t="shared" si="44"/>
        <v>0</v>
      </c>
      <c r="Z44" s="89">
        <f t="shared" si="44"/>
        <v>0</v>
      </c>
      <c r="AA44" s="83">
        <f t="shared" si="44"/>
        <v>2124379</v>
      </c>
      <c r="AB44" s="84">
        <f t="shared" si="44"/>
        <v>468250</v>
      </c>
      <c r="AC44" s="85">
        <f t="shared" si="44"/>
        <v>2592629</v>
      </c>
      <c r="AD44" s="90">
        <f t="shared" si="44"/>
        <v>516740</v>
      </c>
      <c r="AE44" s="84">
        <f t="shared" si="44"/>
        <v>835438</v>
      </c>
      <c r="AF44" s="89">
        <f t="shared" si="44"/>
        <v>1352178</v>
      </c>
      <c r="AG44" s="83">
        <f t="shared" si="44"/>
        <v>108600</v>
      </c>
      <c r="AH44" s="84">
        <f t="shared" si="44"/>
        <v>417562</v>
      </c>
      <c r="AI44" s="85">
        <f t="shared" si="44"/>
        <v>526162</v>
      </c>
      <c r="AJ44" s="90">
        <f t="shared" si="44"/>
        <v>0</v>
      </c>
      <c r="AK44" s="84">
        <f t="shared" si="44"/>
        <v>0</v>
      </c>
      <c r="AL44" s="89">
        <f t="shared" si="44"/>
        <v>0</v>
      </c>
      <c r="AM44" s="83">
        <f t="shared" si="44"/>
        <v>0</v>
      </c>
      <c r="AN44" s="84">
        <f t="shared" si="44"/>
        <v>0</v>
      </c>
      <c r="AO44" s="85">
        <f t="shared" si="44"/>
        <v>0</v>
      </c>
      <c r="AP44" s="83">
        <f t="shared" si="44"/>
        <v>0</v>
      </c>
      <c r="AQ44" s="84">
        <f t="shared" si="44"/>
        <v>0</v>
      </c>
      <c r="AR44" s="85">
        <f t="shared" si="44"/>
        <v>0</v>
      </c>
      <c r="AS44" s="90">
        <f t="shared" si="44"/>
        <v>0</v>
      </c>
      <c r="AT44" s="84">
        <f t="shared" si="44"/>
        <v>0</v>
      </c>
      <c r="AU44" s="89">
        <f t="shared" si="44"/>
        <v>0</v>
      </c>
      <c r="AV44" s="83">
        <f t="shared" si="44"/>
        <v>0</v>
      </c>
      <c r="AW44" s="84">
        <f t="shared" si="44"/>
        <v>0</v>
      </c>
      <c r="AX44" s="85">
        <f t="shared" si="44"/>
        <v>0</v>
      </c>
      <c r="AY44" s="90">
        <f t="shared" si="44"/>
        <v>0</v>
      </c>
      <c r="AZ44" s="84">
        <f t="shared" si="44"/>
        <v>0</v>
      </c>
      <c r="BA44" s="89">
        <f t="shared" si="44"/>
        <v>0</v>
      </c>
      <c r="BB44" s="83">
        <f t="shared" si="44"/>
        <v>0</v>
      </c>
      <c r="BC44" s="84">
        <f t="shared" si="44"/>
        <v>0</v>
      </c>
      <c r="BD44" s="89">
        <f t="shared" si="44"/>
        <v>0</v>
      </c>
      <c r="BE44" s="83">
        <f t="shared" si="44"/>
        <v>0</v>
      </c>
      <c r="BF44" s="84">
        <f t="shared" si="44"/>
        <v>0</v>
      </c>
      <c r="BG44" s="89">
        <f t="shared" si="44"/>
        <v>0</v>
      </c>
      <c r="BH44" s="91">
        <f t="shared" si="44"/>
        <v>2749719</v>
      </c>
      <c r="BI44" s="92">
        <f t="shared" si="44"/>
        <v>1721250</v>
      </c>
      <c r="BJ44" s="93">
        <f t="shared" si="44"/>
        <v>4470969</v>
      </c>
      <c r="BK44" s="91">
        <f t="shared" si="44"/>
        <v>0</v>
      </c>
      <c r="BL44" s="92">
        <f t="shared" si="44"/>
        <v>0</v>
      </c>
      <c r="BM44" s="93">
        <f t="shared" si="44"/>
        <v>0</v>
      </c>
      <c r="BN44" s="470">
        <f t="shared" si="44"/>
        <v>4470969</v>
      </c>
    </row>
    <row r="45" spans="1:66" s="253" customFormat="1" ht="36.75" customHeight="1">
      <c r="A45" s="385"/>
      <c r="B45" s="349"/>
      <c r="C45" s="354"/>
      <c r="D45" s="393" t="s">
        <v>31</v>
      </c>
      <c r="E45" s="313" t="s">
        <v>29</v>
      </c>
      <c r="F45" s="73">
        <v>310120</v>
      </c>
      <c r="G45" s="94">
        <v>39273</v>
      </c>
      <c r="H45" s="95">
        <f>G45+F45</f>
        <v>349393</v>
      </c>
      <c r="I45" s="96"/>
      <c r="J45" s="77"/>
      <c r="K45" s="97">
        <f>J45+I45</f>
        <v>0</v>
      </c>
      <c r="L45" s="96"/>
      <c r="M45" s="77"/>
      <c r="N45" s="97">
        <f>M45+L45</f>
        <v>0</v>
      </c>
      <c r="O45" s="98">
        <v>0</v>
      </c>
      <c r="P45" s="82">
        <v>0</v>
      </c>
      <c r="Q45" s="95">
        <f>P45+O45</f>
        <v>0</v>
      </c>
      <c r="R45" s="98"/>
      <c r="S45" s="82">
        <v>0</v>
      </c>
      <c r="T45" s="99">
        <f>S45+R45</f>
        <v>0</v>
      </c>
      <c r="U45" s="98"/>
      <c r="V45" s="100"/>
      <c r="W45" s="95"/>
      <c r="X45" s="101">
        <v>0</v>
      </c>
      <c r="Y45" s="100">
        <v>0</v>
      </c>
      <c r="Z45" s="80">
        <f>Y45+X45</f>
        <v>0</v>
      </c>
      <c r="AA45" s="73">
        <v>166292</v>
      </c>
      <c r="AB45" s="102">
        <v>-5175</v>
      </c>
      <c r="AC45" s="75">
        <f>AA45+AB45</f>
        <v>161117</v>
      </c>
      <c r="AD45" s="81">
        <v>118850</v>
      </c>
      <c r="AE45" s="102">
        <v>29656</v>
      </c>
      <c r="AF45" s="80">
        <f>AD45+AE45</f>
        <v>148506</v>
      </c>
      <c r="AG45" s="73">
        <v>24978</v>
      </c>
      <c r="AH45" s="102">
        <v>14792</v>
      </c>
      <c r="AI45" s="75">
        <f>AG45+AH45</f>
        <v>39770</v>
      </c>
      <c r="AJ45" s="81">
        <v>0</v>
      </c>
      <c r="AK45" s="74">
        <v>0</v>
      </c>
      <c r="AL45" s="80">
        <f>AJ45+AK45</f>
        <v>0</v>
      </c>
      <c r="AM45" s="73">
        <v>0</v>
      </c>
      <c r="AN45" s="74">
        <v>0</v>
      </c>
      <c r="AO45" s="75">
        <f>AM45+AN45</f>
        <v>0</v>
      </c>
      <c r="AP45" s="73">
        <v>0</v>
      </c>
      <c r="AQ45" s="74">
        <v>0</v>
      </c>
      <c r="AR45" s="75">
        <f>AP45+AQ45</f>
        <v>0</v>
      </c>
      <c r="AS45" s="81">
        <v>0</v>
      </c>
      <c r="AT45" s="74">
        <v>0</v>
      </c>
      <c r="AU45" s="80">
        <f>AS45+AT45</f>
        <v>0</v>
      </c>
      <c r="AV45" s="73">
        <v>0</v>
      </c>
      <c r="AW45" s="74">
        <v>0</v>
      </c>
      <c r="AX45" s="75">
        <f>AV45+AW45</f>
        <v>0</v>
      </c>
      <c r="AY45" s="81">
        <v>0</v>
      </c>
      <c r="AZ45" s="74">
        <v>0</v>
      </c>
      <c r="BA45" s="80">
        <f>AY45+AZ45</f>
        <v>0</v>
      </c>
      <c r="BB45" s="73">
        <v>0</v>
      </c>
      <c r="BC45" s="74">
        <v>0</v>
      </c>
      <c r="BD45" s="80">
        <f>BB45+BC45</f>
        <v>0</v>
      </c>
      <c r="BE45" s="73">
        <v>0</v>
      </c>
      <c r="BF45" s="74">
        <v>0</v>
      </c>
      <c r="BG45" s="80">
        <f>BE45+BF45</f>
        <v>0</v>
      </c>
      <c r="BH45" s="73">
        <f t="shared" ref="BH45:BI46" si="45">I45+L45+O45+R45+U45+X45+AA45+AD45+AG45+AJ45+AM45</f>
        <v>310120</v>
      </c>
      <c r="BI45" s="102">
        <f t="shared" si="45"/>
        <v>39273</v>
      </c>
      <c r="BJ45" s="75">
        <f>K45+N45+Q45+T45+W45+Z45+AC45+AF45+AI45+AL45+AO45</f>
        <v>349393</v>
      </c>
      <c r="BK45" s="73">
        <v>0</v>
      </c>
      <c r="BL45" s="103">
        <v>0</v>
      </c>
      <c r="BM45" s="75">
        <f>BL45+BK45</f>
        <v>0</v>
      </c>
      <c r="BN45" s="473">
        <f>BM45+BJ45</f>
        <v>349393</v>
      </c>
    </row>
    <row r="46" spans="1:66" s="253" customFormat="1" ht="48" customHeight="1">
      <c r="A46" s="385"/>
      <c r="B46" s="349"/>
      <c r="C46" s="354"/>
      <c r="D46" s="320"/>
      <c r="E46" s="313" t="s">
        <v>30</v>
      </c>
      <c r="F46" s="73">
        <v>322315</v>
      </c>
      <c r="G46" s="82">
        <v>0</v>
      </c>
      <c r="H46" s="95">
        <f>G46+F46</f>
        <v>322315</v>
      </c>
      <c r="I46" s="104"/>
      <c r="J46" s="105"/>
      <c r="K46" s="106"/>
      <c r="L46" s="104"/>
      <c r="M46" s="105"/>
      <c r="N46" s="106"/>
      <c r="O46" s="98">
        <v>0</v>
      </c>
      <c r="P46" s="82">
        <v>0</v>
      </c>
      <c r="Q46" s="95">
        <f>P46+O46</f>
        <v>0</v>
      </c>
      <c r="R46" s="98"/>
      <c r="S46" s="82">
        <v>0</v>
      </c>
      <c r="T46" s="99">
        <f>S46+R46</f>
        <v>0</v>
      </c>
      <c r="U46" s="98"/>
      <c r="V46" s="82"/>
      <c r="W46" s="95"/>
      <c r="X46" s="101">
        <v>0</v>
      </c>
      <c r="Y46" s="82">
        <v>0</v>
      </c>
      <c r="Z46" s="80">
        <f>Y46+X46</f>
        <v>0</v>
      </c>
      <c r="AA46" s="73">
        <v>322315</v>
      </c>
      <c r="AB46" s="82">
        <v>0</v>
      </c>
      <c r="AC46" s="75">
        <f>AA46+AB46</f>
        <v>322315</v>
      </c>
      <c r="AD46" s="81">
        <v>0</v>
      </c>
      <c r="AE46" s="82">
        <v>0</v>
      </c>
      <c r="AF46" s="80">
        <f>AD46+AE46</f>
        <v>0</v>
      </c>
      <c r="AG46" s="73">
        <v>0</v>
      </c>
      <c r="AH46" s="82">
        <v>0</v>
      </c>
      <c r="AI46" s="75">
        <f>AG46+AH46</f>
        <v>0</v>
      </c>
      <c r="AJ46" s="81">
        <v>0</v>
      </c>
      <c r="AK46" s="82">
        <v>0</v>
      </c>
      <c r="AL46" s="80">
        <f>AJ46+AK46</f>
        <v>0</v>
      </c>
      <c r="AM46" s="73">
        <v>0</v>
      </c>
      <c r="AN46" s="82">
        <v>0</v>
      </c>
      <c r="AO46" s="75">
        <v>0</v>
      </c>
      <c r="AP46" s="73">
        <v>0</v>
      </c>
      <c r="AQ46" s="82">
        <v>0</v>
      </c>
      <c r="AR46" s="75">
        <v>0</v>
      </c>
      <c r="AS46" s="81">
        <v>0</v>
      </c>
      <c r="AT46" s="82">
        <v>0</v>
      </c>
      <c r="AU46" s="80">
        <v>0</v>
      </c>
      <c r="AV46" s="73">
        <v>0</v>
      </c>
      <c r="AW46" s="82">
        <v>0</v>
      </c>
      <c r="AX46" s="75">
        <v>0</v>
      </c>
      <c r="AY46" s="81">
        <v>0</v>
      </c>
      <c r="AZ46" s="82">
        <v>0</v>
      </c>
      <c r="BA46" s="80">
        <v>0</v>
      </c>
      <c r="BB46" s="73">
        <v>0</v>
      </c>
      <c r="BC46" s="82">
        <v>0</v>
      </c>
      <c r="BD46" s="80">
        <v>0</v>
      </c>
      <c r="BE46" s="73">
        <v>0</v>
      </c>
      <c r="BF46" s="82">
        <v>0</v>
      </c>
      <c r="BG46" s="80">
        <v>0</v>
      </c>
      <c r="BH46" s="73">
        <f t="shared" si="45"/>
        <v>322315</v>
      </c>
      <c r="BI46" s="82">
        <f t="shared" si="45"/>
        <v>0</v>
      </c>
      <c r="BJ46" s="75">
        <f>K46+N46+Q46+T46+W46+Z46+AC46+AF46+AI46+AL46+AO46</f>
        <v>322315</v>
      </c>
      <c r="BK46" s="73">
        <v>0</v>
      </c>
      <c r="BL46" s="82">
        <v>0</v>
      </c>
      <c r="BM46" s="75">
        <f>BL46+BK46</f>
        <v>0</v>
      </c>
      <c r="BN46" s="473">
        <f>BM46+BJ46</f>
        <v>322315</v>
      </c>
    </row>
    <row r="47" spans="1:66" s="253" customFormat="1" ht="36.75" customHeight="1">
      <c r="A47" s="385"/>
      <c r="B47" s="349"/>
      <c r="C47" s="354"/>
      <c r="D47" s="391" t="s">
        <v>16</v>
      </c>
      <c r="E47" s="392"/>
      <c r="F47" s="83">
        <f t="shared" ref="F47:T47" si="46">F46+F45</f>
        <v>632435</v>
      </c>
      <c r="G47" s="84">
        <f t="shared" si="46"/>
        <v>39273</v>
      </c>
      <c r="H47" s="85">
        <f t="shared" si="46"/>
        <v>671708</v>
      </c>
      <c r="I47" s="86">
        <f t="shared" si="46"/>
        <v>0</v>
      </c>
      <c r="J47" s="87">
        <f t="shared" si="46"/>
        <v>0</v>
      </c>
      <c r="K47" s="88">
        <f t="shared" si="46"/>
        <v>0</v>
      </c>
      <c r="L47" s="86">
        <f t="shared" si="46"/>
        <v>0</v>
      </c>
      <c r="M47" s="87">
        <f t="shared" si="46"/>
        <v>0</v>
      </c>
      <c r="N47" s="88">
        <f t="shared" si="46"/>
        <v>0</v>
      </c>
      <c r="O47" s="83">
        <f t="shared" si="46"/>
        <v>0</v>
      </c>
      <c r="P47" s="84">
        <f t="shared" si="46"/>
        <v>0</v>
      </c>
      <c r="Q47" s="85">
        <f t="shared" si="46"/>
        <v>0</v>
      </c>
      <c r="R47" s="83">
        <f t="shared" si="46"/>
        <v>0</v>
      </c>
      <c r="S47" s="84">
        <f t="shared" si="46"/>
        <v>0</v>
      </c>
      <c r="T47" s="89">
        <f t="shared" si="46"/>
        <v>0</v>
      </c>
      <c r="U47" s="107"/>
      <c r="V47" s="108"/>
      <c r="W47" s="109"/>
      <c r="X47" s="110">
        <f t="shared" ref="X47:BN47" si="47">X46+X45</f>
        <v>0</v>
      </c>
      <c r="Y47" s="108">
        <f t="shared" si="47"/>
        <v>0</v>
      </c>
      <c r="Z47" s="111">
        <f t="shared" si="47"/>
        <v>0</v>
      </c>
      <c r="AA47" s="107">
        <f t="shared" si="47"/>
        <v>488607</v>
      </c>
      <c r="AB47" s="108">
        <f t="shared" si="47"/>
        <v>-5175</v>
      </c>
      <c r="AC47" s="109">
        <f t="shared" si="47"/>
        <v>483432</v>
      </c>
      <c r="AD47" s="110">
        <f t="shared" si="47"/>
        <v>118850</v>
      </c>
      <c r="AE47" s="108">
        <f t="shared" si="47"/>
        <v>29656</v>
      </c>
      <c r="AF47" s="111">
        <f t="shared" si="47"/>
        <v>148506</v>
      </c>
      <c r="AG47" s="107">
        <f t="shared" si="47"/>
        <v>24978</v>
      </c>
      <c r="AH47" s="108">
        <f t="shared" si="47"/>
        <v>14792</v>
      </c>
      <c r="AI47" s="109">
        <f t="shared" si="47"/>
        <v>39770</v>
      </c>
      <c r="AJ47" s="110">
        <f t="shared" si="47"/>
        <v>0</v>
      </c>
      <c r="AK47" s="108">
        <f t="shared" si="47"/>
        <v>0</v>
      </c>
      <c r="AL47" s="111">
        <f t="shared" si="47"/>
        <v>0</v>
      </c>
      <c r="AM47" s="107">
        <f t="shared" si="47"/>
        <v>0</v>
      </c>
      <c r="AN47" s="108">
        <f t="shared" si="47"/>
        <v>0</v>
      </c>
      <c r="AO47" s="109">
        <f t="shared" si="47"/>
        <v>0</v>
      </c>
      <c r="AP47" s="107">
        <f t="shared" si="47"/>
        <v>0</v>
      </c>
      <c r="AQ47" s="108">
        <f t="shared" si="47"/>
        <v>0</v>
      </c>
      <c r="AR47" s="109">
        <f t="shared" si="47"/>
        <v>0</v>
      </c>
      <c r="AS47" s="110">
        <f t="shared" si="47"/>
        <v>0</v>
      </c>
      <c r="AT47" s="108">
        <f t="shared" si="47"/>
        <v>0</v>
      </c>
      <c r="AU47" s="111">
        <f t="shared" si="47"/>
        <v>0</v>
      </c>
      <c r="AV47" s="107">
        <f t="shared" si="47"/>
        <v>0</v>
      </c>
      <c r="AW47" s="108">
        <f t="shared" si="47"/>
        <v>0</v>
      </c>
      <c r="AX47" s="109">
        <f t="shared" si="47"/>
        <v>0</v>
      </c>
      <c r="AY47" s="110">
        <f t="shared" si="47"/>
        <v>0</v>
      </c>
      <c r="AZ47" s="108">
        <f t="shared" si="47"/>
        <v>0</v>
      </c>
      <c r="BA47" s="111">
        <f t="shared" si="47"/>
        <v>0</v>
      </c>
      <c r="BB47" s="107">
        <f t="shared" si="47"/>
        <v>0</v>
      </c>
      <c r="BC47" s="108">
        <f t="shared" si="47"/>
        <v>0</v>
      </c>
      <c r="BD47" s="111">
        <f t="shared" si="47"/>
        <v>0</v>
      </c>
      <c r="BE47" s="107">
        <f t="shared" si="47"/>
        <v>0</v>
      </c>
      <c r="BF47" s="108">
        <f t="shared" si="47"/>
        <v>0</v>
      </c>
      <c r="BG47" s="111">
        <f t="shared" si="47"/>
        <v>0</v>
      </c>
      <c r="BH47" s="91">
        <f t="shared" si="47"/>
        <v>632435</v>
      </c>
      <c r="BI47" s="92">
        <f t="shared" si="47"/>
        <v>39273</v>
      </c>
      <c r="BJ47" s="93">
        <f t="shared" si="47"/>
        <v>671708</v>
      </c>
      <c r="BK47" s="91">
        <f t="shared" si="47"/>
        <v>0</v>
      </c>
      <c r="BL47" s="92">
        <f t="shared" si="47"/>
        <v>0</v>
      </c>
      <c r="BM47" s="93">
        <f t="shared" si="47"/>
        <v>0</v>
      </c>
      <c r="BN47" s="470">
        <f t="shared" si="47"/>
        <v>671708</v>
      </c>
    </row>
    <row r="48" spans="1:66" s="253" customFormat="1" ht="36.75" customHeight="1">
      <c r="A48" s="385"/>
      <c r="B48" s="349"/>
      <c r="C48" s="354"/>
      <c r="D48" s="394" t="s">
        <v>29</v>
      </c>
      <c r="E48" s="395"/>
      <c r="F48" s="73">
        <f t="shared" ref="F48:T49" si="48">F42+F45</f>
        <v>1658470</v>
      </c>
      <c r="G48" s="263">
        <f t="shared" si="48"/>
        <v>1760523</v>
      </c>
      <c r="H48" s="75">
        <f t="shared" si="48"/>
        <v>3418993</v>
      </c>
      <c r="I48" s="75">
        <f t="shared" si="48"/>
        <v>0</v>
      </c>
      <c r="J48" s="75">
        <f t="shared" si="48"/>
        <v>0</v>
      </c>
      <c r="K48" s="75">
        <f t="shared" si="48"/>
        <v>0</v>
      </c>
      <c r="L48" s="75">
        <f t="shared" si="48"/>
        <v>0</v>
      </c>
      <c r="M48" s="75">
        <f t="shared" si="48"/>
        <v>0</v>
      </c>
      <c r="N48" s="75">
        <f t="shared" si="48"/>
        <v>0</v>
      </c>
      <c r="O48" s="75">
        <f t="shared" si="48"/>
        <v>0</v>
      </c>
      <c r="P48" s="75">
        <f t="shared" si="48"/>
        <v>0</v>
      </c>
      <c r="Q48" s="75">
        <f t="shared" si="48"/>
        <v>0</v>
      </c>
      <c r="R48" s="75">
        <f t="shared" si="48"/>
        <v>0</v>
      </c>
      <c r="S48" s="75">
        <f t="shared" si="48"/>
        <v>0</v>
      </c>
      <c r="T48" s="80">
        <f t="shared" si="48"/>
        <v>0</v>
      </c>
      <c r="U48" s="73"/>
      <c r="V48" s="74"/>
      <c r="W48" s="75"/>
      <c r="X48" s="81">
        <f t="shared" ref="X48:BG49" si="49">X42+X45</f>
        <v>0</v>
      </c>
      <c r="Y48" s="74">
        <f t="shared" si="49"/>
        <v>0</v>
      </c>
      <c r="Z48" s="80">
        <f t="shared" si="49"/>
        <v>0</v>
      </c>
      <c r="AA48" s="73">
        <f t="shared" si="49"/>
        <v>889302</v>
      </c>
      <c r="AB48" s="74">
        <f t="shared" si="49"/>
        <v>463075</v>
      </c>
      <c r="AC48" s="75">
        <f t="shared" si="49"/>
        <v>1352377</v>
      </c>
      <c r="AD48" s="81">
        <f t="shared" si="49"/>
        <v>635590</v>
      </c>
      <c r="AE48" s="74">
        <f t="shared" si="49"/>
        <v>865094</v>
      </c>
      <c r="AF48" s="80">
        <f t="shared" si="49"/>
        <v>1500684</v>
      </c>
      <c r="AG48" s="73">
        <f t="shared" si="49"/>
        <v>133578</v>
      </c>
      <c r="AH48" s="74">
        <f t="shared" si="49"/>
        <v>432354</v>
      </c>
      <c r="AI48" s="75">
        <f t="shared" si="49"/>
        <v>565932</v>
      </c>
      <c r="AJ48" s="81">
        <f t="shared" si="49"/>
        <v>0</v>
      </c>
      <c r="AK48" s="74">
        <f t="shared" si="49"/>
        <v>0</v>
      </c>
      <c r="AL48" s="80">
        <f t="shared" si="49"/>
        <v>0</v>
      </c>
      <c r="AM48" s="73">
        <f t="shared" si="49"/>
        <v>0</v>
      </c>
      <c r="AN48" s="74">
        <f t="shared" si="49"/>
        <v>0</v>
      </c>
      <c r="AO48" s="75">
        <f t="shared" si="49"/>
        <v>0</v>
      </c>
      <c r="AP48" s="73">
        <f t="shared" si="49"/>
        <v>0</v>
      </c>
      <c r="AQ48" s="74">
        <f t="shared" si="49"/>
        <v>0</v>
      </c>
      <c r="AR48" s="75">
        <f t="shared" si="49"/>
        <v>0</v>
      </c>
      <c r="AS48" s="81">
        <f t="shared" si="49"/>
        <v>0</v>
      </c>
      <c r="AT48" s="74">
        <f t="shared" si="49"/>
        <v>0</v>
      </c>
      <c r="AU48" s="80">
        <f t="shared" si="49"/>
        <v>0</v>
      </c>
      <c r="AV48" s="73">
        <f t="shared" si="49"/>
        <v>0</v>
      </c>
      <c r="AW48" s="74">
        <f t="shared" si="49"/>
        <v>0</v>
      </c>
      <c r="AX48" s="75">
        <f t="shared" si="49"/>
        <v>0</v>
      </c>
      <c r="AY48" s="81">
        <f t="shared" si="49"/>
        <v>0</v>
      </c>
      <c r="AZ48" s="74">
        <f t="shared" si="49"/>
        <v>0</v>
      </c>
      <c r="BA48" s="80">
        <f t="shared" si="49"/>
        <v>0</v>
      </c>
      <c r="BB48" s="73">
        <f t="shared" si="49"/>
        <v>0</v>
      </c>
      <c r="BC48" s="74">
        <f t="shared" si="49"/>
        <v>0</v>
      </c>
      <c r="BD48" s="80">
        <f t="shared" si="49"/>
        <v>0</v>
      </c>
      <c r="BE48" s="73">
        <f t="shared" si="49"/>
        <v>0</v>
      </c>
      <c r="BF48" s="74">
        <f t="shared" si="49"/>
        <v>0</v>
      </c>
      <c r="BG48" s="80">
        <f t="shared" si="49"/>
        <v>0</v>
      </c>
      <c r="BH48" s="73">
        <f t="shared" ref="BH48:BJ49" si="50">I48+L48+O48+R48+U48+X48+AA48+AD48+AG48+AJ48+AM48</f>
        <v>1658470</v>
      </c>
      <c r="BI48" s="74">
        <f t="shared" si="50"/>
        <v>1760523</v>
      </c>
      <c r="BJ48" s="75">
        <f t="shared" si="50"/>
        <v>3418993</v>
      </c>
      <c r="BK48" s="73">
        <f t="shared" ref="BK48:BM49" si="51">BK42+BK45</f>
        <v>0</v>
      </c>
      <c r="BL48" s="74">
        <f t="shared" si="51"/>
        <v>0</v>
      </c>
      <c r="BM48" s="75">
        <f t="shared" si="51"/>
        <v>0</v>
      </c>
      <c r="BN48" s="473">
        <f>BM48+BJ48</f>
        <v>3418993</v>
      </c>
    </row>
    <row r="49" spans="1:66" s="253" customFormat="1" ht="36.75" customHeight="1">
      <c r="A49" s="385"/>
      <c r="B49" s="349"/>
      <c r="C49" s="354"/>
      <c r="D49" s="394" t="s">
        <v>30</v>
      </c>
      <c r="E49" s="395"/>
      <c r="F49" s="112">
        <f t="shared" si="48"/>
        <v>1723684</v>
      </c>
      <c r="G49" s="74">
        <f t="shared" si="48"/>
        <v>0</v>
      </c>
      <c r="H49" s="75">
        <f t="shared" si="48"/>
        <v>1723684</v>
      </c>
      <c r="I49" s="73">
        <f t="shared" si="48"/>
        <v>0</v>
      </c>
      <c r="J49" s="73">
        <f t="shared" si="48"/>
        <v>0</v>
      </c>
      <c r="K49" s="73">
        <f t="shared" si="48"/>
        <v>0</v>
      </c>
      <c r="L49" s="73">
        <f t="shared" si="48"/>
        <v>0</v>
      </c>
      <c r="M49" s="73">
        <f t="shared" si="48"/>
        <v>0</v>
      </c>
      <c r="N49" s="73">
        <f t="shared" si="48"/>
        <v>0</v>
      </c>
      <c r="O49" s="73">
        <f t="shared" si="48"/>
        <v>0</v>
      </c>
      <c r="P49" s="73">
        <f t="shared" si="48"/>
        <v>0</v>
      </c>
      <c r="Q49" s="73">
        <f t="shared" si="48"/>
        <v>0</v>
      </c>
      <c r="R49" s="73">
        <f t="shared" si="48"/>
        <v>0</v>
      </c>
      <c r="S49" s="73">
        <f t="shared" si="48"/>
        <v>0</v>
      </c>
      <c r="T49" s="112">
        <f t="shared" si="48"/>
        <v>0</v>
      </c>
      <c r="U49" s="73"/>
      <c r="V49" s="74"/>
      <c r="W49" s="75"/>
      <c r="X49" s="81">
        <f t="shared" si="49"/>
        <v>0</v>
      </c>
      <c r="Y49" s="74">
        <f t="shared" si="49"/>
        <v>0</v>
      </c>
      <c r="Z49" s="80">
        <f t="shared" si="49"/>
        <v>0</v>
      </c>
      <c r="AA49" s="73">
        <f t="shared" si="49"/>
        <v>1723684</v>
      </c>
      <c r="AB49" s="74">
        <f t="shared" si="49"/>
        <v>0</v>
      </c>
      <c r="AC49" s="75">
        <f t="shared" si="49"/>
        <v>1723684</v>
      </c>
      <c r="AD49" s="81">
        <f t="shared" si="49"/>
        <v>0</v>
      </c>
      <c r="AE49" s="74">
        <f t="shared" si="49"/>
        <v>0</v>
      </c>
      <c r="AF49" s="80">
        <f t="shared" si="49"/>
        <v>0</v>
      </c>
      <c r="AG49" s="73">
        <f t="shared" si="49"/>
        <v>0</v>
      </c>
      <c r="AH49" s="74">
        <f t="shared" si="49"/>
        <v>0</v>
      </c>
      <c r="AI49" s="75">
        <f t="shared" si="49"/>
        <v>0</v>
      </c>
      <c r="AJ49" s="81">
        <f t="shared" si="49"/>
        <v>0</v>
      </c>
      <c r="AK49" s="74">
        <f t="shared" si="49"/>
        <v>0</v>
      </c>
      <c r="AL49" s="80">
        <f t="shared" si="49"/>
        <v>0</v>
      </c>
      <c r="AM49" s="73">
        <f t="shared" si="49"/>
        <v>0</v>
      </c>
      <c r="AN49" s="74">
        <f t="shared" si="49"/>
        <v>0</v>
      </c>
      <c r="AO49" s="75">
        <f t="shared" si="49"/>
        <v>0</v>
      </c>
      <c r="AP49" s="73">
        <f t="shared" si="49"/>
        <v>0</v>
      </c>
      <c r="AQ49" s="74">
        <f t="shared" si="49"/>
        <v>0</v>
      </c>
      <c r="AR49" s="75">
        <f t="shared" si="49"/>
        <v>0</v>
      </c>
      <c r="AS49" s="81">
        <f t="shared" si="49"/>
        <v>0</v>
      </c>
      <c r="AT49" s="74">
        <f t="shared" si="49"/>
        <v>0</v>
      </c>
      <c r="AU49" s="80">
        <f t="shared" si="49"/>
        <v>0</v>
      </c>
      <c r="AV49" s="73">
        <f t="shared" si="49"/>
        <v>0</v>
      </c>
      <c r="AW49" s="74">
        <f t="shared" si="49"/>
        <v>0</v>
      </c>
      <c r="AX49" s="75">
        <f t="shared" si="49"/>
        <v>0</v>
      </c>
      <c r="AY49" s="81">
        <f t="shared" si="49"/>
        <v>0</v>
      </c>
      <c r="AZ49" s="74">
        <f t="shared" si="49"/>
        <v>0</v>
      </c>
      <c r="BA49" s="80">
        <f t="shared" si="49"/>
        <v>0</v>
      </c>
      <c r="BB49" s="73">
        <f t="shared" si="49"/>
        <v>0</v>
      </c>
      <c r="BC49" s="74">
        <f t="shared" si="49"/>
        <v>0</v>
      </c>
      <c r="BD49" s="80">
        <f t="shared" si="49"/>
        <v>0</v>
      </c>
      <c r="BE49" s="73">
        <f t="shared" si="49"/>
        <v>0</v>
      </c>
      <c r="BF49" s="74">
        <f t="shared" si="49"/>
        <v>0</v>
      </c>
      <c r="BG49" s="80">
        <f t="shared" si="49"/>
        <v>0</v>
      </c>
      <c r="BH49" s="73">
        <f t="shared" si="50"/>
        <v>1723684</v>
      </c>
      <c r="BI49" s="74">
        <f t="shared" si="50"/>
        <v>0</v>
      </c>
      <c r="BJ49" s="75">
        <f t="shared" si="50"/>
        <v>1723684</v>
      </c>
      <c r="BK49" s="73">
        <f t="shared" si="51"/>
        <v>0</v>
      </c>
      <c r="BL49" s="74">
        <f t="shared" si="51"/>
        <v>0</v>
      </c>
      <c r="BM49" s="75">
        <f t="shared" si="51"/>
        <v>0</v>
      </c>
      <c r="BN49" s="469">
        <f>BM49+BJ49</f>
        <v>1723684</v>
      </c>
    </row>
    <row r="50" spans="1:66" s="252" customFormat="1" ht="78.75" customHeight="1" thickBot="1">
      <c r="A50" s="386"/>
      <c r="B50" s="335"/>
      <c r="C50" s="337"/>
      <c r="D50" s="357" t="s">
        <v>16</v>
      </c>
      <c r="E50" s="358"/>
      <c r="F50" s="56">
        <f t="shared" ref="F50:T50" si="52">F49+F48</f>
        <v>3382154</v>
      </c>
      <c r="G50" s="57">
        <f t="shared" si="52"/>
        <v>1760523</v>
      </c>
      <c r="H50" s="58">
        <f t="shared" si="52"/>
        <v>5142677</v>
      </c>
      <c r="I50" s="58">
        <f t="shared" si="52"/>
        <v>0</v>
      </c>
      <c r="J50" s="58">
        <f t="shared" si="52"/>
        <v>0</v>
      </c>
      <c r="K50" s="58">
        <f t="shared" si="52"/>
        <v>0</v>
      </c>
      <c r="L50" s="58">
        <f t="shared" si="52"/>
        <v>0</v>
      </c>
      <c r="M50" s="58">
        <f t="shared" si="52"/>
        <v>0</v>
      </c>
      <c r="N50" s="58">
        <f t="shared" si="52"/>
        <v>0</v>
      </c>
      <c r="O50" s="58">
        <f t="shared" si="52"/>
        <v>0</v>
      </c>
      <c r="P50" s="58">
        <f t="shared" si="52"/>
        <v>0</v>
      </c>
      <c r="Q50" s="58">
        <f t="shared" si="52"/>
        <v>0</v>
      </c>
      <c r="R50" s="58">
        <f t="shared" si="52"/>
        <v>0</v>
      </c>
      <c r="S50" s="58">
        <f t="shared" si="52"/>
        <v>0</v>
      </c>
      <c r="T50" s="59">
        <f t="shared" si="52"/>
        <v>0</v>
      </c>
      <c r="U50" s="56"/>
      <c r="V50" s="57"/>
      <c r="W50" s="58"/>
      <c r="X50" s="62">
        <f t="shared" ref="X50:BN50" si="53">X49+X48</f>
        <v>0</v>
      </c>
      <c r="Y50" s="57">
        <f t="shared" si="53"/>
        <v>0</v>
      </c>
      <c r="Z50" s="59">
        <f t="shared" si="53"/>
        <v>0</v>
      </c>
      <c r="AA50" s="56">
        <f t="shared" si="53"/>
        <v>2612986</v>
      </c>
      <c r="AB50" s="57">
        <f t="shared" si="53"/>
        <v>463075</v>
      </c>
      <c r="AC50" s="58">
        <f t="shared" si="53"/>
        <v>3076061</v>
      </c>
      <c r="AD50" s="62">
        <f t="shared" si="53"/>
        <v>635590</v>
      </c>
      <c r="AE50" s="57">
        <f t="shared" si="53"/>
        <v>865094</v>
      </c>
      <c r="AF50" s="59">
        <f t="shared" si="53"/>
        <v>1500684</v>
      </c>
      <c r="AG50" s="56">
        <f t="shared" si="53"/>
        <v>133578</v>
      </c>
      <c r="AH50" s="57">
        <f t="shared" si="53"/>
        <v>432354</v>
      </c>
      <c r="AI50" s="58">
        <f t="shared" si="53"/>
        <v>565932</v>
      </c>
      <c r="AJ50" s="62">
        <f t="shared" si="53"/>
        <v>0</v>
      </c>
      <c r="AK50" s="57">
        <f t="shared" si="53"/>
        <v>0</v>
      </c>
      <c r="AL50" s="59">
        <f t="shared" si="53"/>
        <v>0</v>
      </c>
      <c r="AM50" s="56">
        <f t="shared" si="53"/>
        <v>0</v>
      </c>
      <c r="AN50" s="57">
        <f t="shared" si="53"/>
        <v>0</v>
      </c>
      <c r="AO50" s="58">
        <f t="shared" si="53"/>
        <v>0</v>
      </c>
      <c r="AP50" s="56">
        <f t="shared" si="53"/>
        <v>0</v>
      </c>
      <c r="AQ50" s="57">
        <f t="shared" si="53"/>
        <v>0</v>
      </c>
      <c r="AR50" s="58">
        <f t="shared" si="53"/>
        <v>0</v>
      </c>
      <c r="AS50" s="62">
        <f t="shared" si="53"/>
        <v>0</v>
      </c>
      <c r="AT50" s="57">
        <f t="shared" si="53"/>
        <v>0</v>
      </c>
      <c r="AU50" s="59">
        <f t="shared" si="53"/>
        <v>0</v>
      </c>
      <c r="AV50" s="56">
        <f t="shared" si="53"/>
        <v>0</v>
      </c>
      <c r="AW50" s="57">
        <f t="shared" si="53"/>
        <v>0</v>
      </c>
      <c r="AX50" s="58">
        <f t="shared" si="53"/>
        <v>0</v>
      </c>
      <c r="AY50" s="62">
        <f t="shared" si="53"/>
        <v>0</v>
      </c>
      <c r="AZ50" s="57">
        <f t="shared" si="53"/>
        <v>0</v>
      </c>
      <c r="BA50" s="59">
        <f t="shared" si="53"/>
        <v>0</v>
      </c>
      <c r="BB50" s="56">
        <f t="shared" si="53"/>
        <v>0</v>
      </c>
      <c r="BC50" s="57">
        <f t="shared" si="53"/>
        <v>0</v>
      </c>
      <c r="BD50" s="59">
        <f t="shared" si="53"/>
        <v>0</v>
      </c>
      <c r="BE50" s="56">
        <f t="shared" si="53"/>
        <v>0</v>
      </c>
      <c r="BF50" s="57">
        <f t="shared" si="53"/>
        <v>0</v>
      </c>
      <c r="BG50" s="59">
        <f t="shared" si="53"/>
        <v>0</v>
      </c>
      <c r="BH50" s="56">
        <f t="shared" si="53"/>
        <v>3382154</v>
      </c>
      <c r="BI50" s="57">
        <f t="shared" si="53"/>
        <v>1760523</v>
      </c>
      <c r="BJ50" s="58">
        <f t="shared" si="53"/>
        <v>5142677</v>
      </c>
      <c r="BK50" s="56">
        <f t="shared" si="53"/>
        <v>0</v>
      </c>
      <c r="BL50" s="57">
        <f t="shared" si="53"/>
        <v>0</v>
      </c>
      <c r="BM50" s="58">
        <f t="shared" si="53"/>
        <v>0</v>
      </c>
      <c r="BN50" s="131">
        <f t="shared" si="53"/>
        <v>5142677</v>
      </c>
    </row>
    <row r="51" spans="1:66" s="182" customFormat="1" ht="47.25" customHeight="1" thickTop="1">
      <c r="A51" s="384">
        <v>10</v>
      </c>
      <c r="B51" s="334" t="s">
        <v>76</v>
      </c>
      <c r="C51" s="336" t="s">
        <v>77</v>
      </c>
      <c r="D51" s="264" t="s">
        <v>28</v>
      </c>
      <c r="E51" s="387" t="s">
        <v>29</v>
      </c>
      <c r="F51" s="63">
        <v>31139440</v>
      </c>
      <c r="G51" s="64">
        <v>-25455</v>
      </c>
      <c r="H51" s="65">
        <f>G51+F51</f>
        <v>31113985</v>
      </c>
      <c r="I51" s="63"/>
      <c r="J51" s="66"/>
      <c r="K51" s="65">
        <v>0</v>
      </c>
      <c r="L51" s="63"/>
      <c r="M51" s="66"/>
      <c r="N51" s="65">
        <v>0</v>
      </c>
      <c r="O51" s="63"/>
      <c r="P51" s="66"/>
      <c r="Q51" s="65"/>
      <c r="R51" s="63"/>
      <c r="S51" s="123"/>
      <c r="T51" s="65">
        <f>R51+S51</f>
        <v>0</v>
      </c>
      <c r="U51" s="63"/>
      <c r="V51" s="64">
        <v>0</v>
      </c>
      <c r="W51" s="65">
        <f>U51+V51</f>
        <v>0</v>
      </c>
      <c r="X51" s="63">
        <v>0</v>
      </c>
      <c r="Y51" s="64">
        <v>0</v>
      </c>
      <c r="Z51" s="65">
        <f>X51+Y51</f>
        <v>0</v>
      </c>
      <c r="AA51" s="63">
        <v>3433048</v>
      </c>
      <c r="AB51" s="64"/>
      <c r="AC51" s="65">
        <f>AA51+AB51</f>
        <v>3433048</v>
      </c>
      <c r="AD51" s="63">
        <v>10067245</v>
      </c>
      <c r="AE51" s="64">
        <v>0</v>
      </c>
      <c r="AF51" s="65">
        <f>AD51+AE51</f>
        <v>10067245</v>
      </c>
      <c r="AG51" s="63">
        <v>4134996</v>
      </c>
      <c r="AH51" s="64">
        <v>0</v>
      </c>
      <c r="AI51" s="65">
        <f>AG51+AH51</f>
        <v>4134996</v>
      </c>
      <c r="AJ51" s="63">
        <v>10225579</v>
      </c>
      <c r="AK51" s="64">
        <v>0</v>
      </c>
      <c r="AL51" s="65">
        <f>AJ51+AK51</f>
        <v>10225579</v>
      </c>
      <c r="AM51" s="63">
        <v>2444678</v>
      </c>
      <c r="AN51" s="66">
        <v>0</v>
      </c>
      <c r="AO51" s="65">
        <f>AM51+AN51</f>
        <v>2444678</v>
      </c>
      <c r="AP51" s="63">
        <v>728337</v>
      </c>
      <c r="AQ51" s="66">
        <v>0</v>
      </c>
      <c r="AR51" s="65">
        <f>AP51+AQ51</f>
        <v>728337</v>
      </c>
      <c r="AS51" s="63">
        <v>0</v>
      </c>
      <c r="AT51" s="66">
        <v>0</v>
      </c>
      <c r="AU51" s="65">
        <f>AS51+AT51</f>
        <v>0</v>
      </c>
      <c r="AV51" s="63">
        <v>0</v>
      </c>
      <c r="AW51" s="66">
        <v>0</v>
      </c>
      <c r="AX51" s="65">
        <f>AV51+AW51</f>
        <v>0</v>
      </c>
      <c r="AY51" s="63">
        <v>0</v>
      </c>
      <c r="AZ51" s="66">
        <v>0</v>
      </c>
      <c r="BA51" s="65">
        <f>AY51+AZ51</f>
        <v>0</v>
      </c>
      <c r="BB51" s="63">
        <v>0</v>
      </c>
      <c r="BC51" s="66">
        <v>0</v>
      </c>
      <c r="BD51" s="65">
        <f>BB51+BC51</f>
        <v>0</v>
      </c>
      <c r="BE51" s="63">
        <v>0</v>
      </c>
      <c r="BF51" s="66">
        <v>0</v>
      </c>
      <c r="BG51" s="65">
        <f>BE51+BF51</f>
        <v>0</v>
      </c>
      <c r="BH51" s="71">
        <f>I51+L51+O51+R51+U51+X51+AA51+AD51+AG51+AJ51+AM51+AP51</f>
        <v>31033883</v>
      </c>
      <c r="BI51" s="132">
        <f t="shared" ref="BI51:BJ54" si="54">J51+M51+P51+S51+V51+Y51+AB51+AE51+AH51+AK51+AN51+AQ51</f>
        <v>0</v>
      </c>
      <c r="BJ51" s="65">
        <f t="shared" si="54"/>
        <v>31033883</v>
      </c>
      <c r="BK51" s="63">
        <v>105557</v>
      </c>
      <c r="BL51" s="64">
        <v>-25455</v>
      </c>
      <c r="BM51" s="65">
        <f>BL51+BK51</f>
        <v>80102</v>
      </c>
      <c r="BN51" s="214">
        <f>BM51+BJ51</f>
        <v>31113985</v>
      </c>
    </row>
    <row r="52" spans="1:66" s="182" customFormat="1" ht="47.1" customHeight="1">
      <c r="A52" s="385"/>
      <c r="B52" s="349"/>
      <c r="C52" s="354"/>
      <c r="D52" s="310" t="s">
        <v>55</v>
      </c>
      <c r="E52" s="388"/>
      <c r="F52" s="198">
        <v>0</v>
      </c>
      <c r="G52" s="115">
        <v>25455</v>
      </c>
      <c r="H52" s="198">
        <f>F52+G52</f>
        <v>25455</v>
      </c>
      <c r="I52" s="141"/>
      <c r="J52" s="143"/>
      <c r="K52" s="142"/>
      <c r="L52" s="141"/>
      <c r="M52" s="143"/>
      <c r="N52" s="142"/>
      <c r="O52" s="141"/>
      <c r="P52" s="143"/>
      <c r="Q52" s="142"/>
      <c r="R52" s="113"/>
      <c r="S52" s="115"/>
      <c r="T52" s="78"/>
      <c r="U52" s="113"/>
      <c r="V52" s="115"/>
      <c r="W52" s="78"/>
      <c r="X52" s="113"/>
      <c r="Y52" s="115"/>
      <c r="Z52" s="78"/>
      <c r="AA52" s="113">
        <v>0</v>
      </c>
      <c r="AB52" s="115">
        <v>25455</v>
      </c>
      <c r="AC52" s="55">
        <f>AA52+AB52</f>
        <v>25455</v>
      </c>
      <c r="AD52" s="113">
        <v>0</v>
      </c>
      <c r="AE52" s="115">
        <v>0</v>
      </c>
      <c r="AF52" s="55">
        <f t="shared" ref="AF52" si="55">AD52+AE52</f>
        <v>0</v>
      </c>
      <c r="AG52" s="113">
        <v>0</v>
      </c>
      <c r="AH52" s="114">
        <v>0</v>
      </c>
      <c r="AI52" s="55">
        <f>AG52+AH52</f>
        <v>0</v>
      </c>
      <c r="AJ52" s="113">
        <v>0</v>
      </c>
      <c r="AK52" s="114">
        <v>0</v>
      </c>
      <c r="AL52" s="55">
        <f>AJ52+AK52</f>
        <v>0</v>
      </c>
      <c r="AM52" s="113">
        <v>0</v>
      </c>
      <c r="AN52" s="114">
        <v>0</v>
      </c>
      <c r="AO52" s="55">
        <f>AM52+AN52</f>
        <v>0</v>
      </c>
      <c r="AP52" s="113">
        <v>0</v>
      </c>
      <c r="AQ52" s="114">
        <v>0</v>
      </c>
      <c r="AR52" s="55">
        <f>AP52+AQ52</f>
        <v>0</v>
      </c>
      <c r="AS52" s="113">
        <v>0</v>
      </c>
      <c r="AT52" s="114">
        <v>0</v>
      </c>
      <c r="AU52" s="55">
        <f>AS52+AT52</f>
        <v>0</v>
      </c>
      <c r="AV52" s="113">
        <v>0</v>
      </c>
      <c r="AW52" s="114">
        <v>0</v>
      </c>
      <c r="AX52" s="55">
        <f>AV52+AW52</f>
        <v>0</v>
      </c>
      <c r="AY52" s="113">
        <v>0</v>
      </c>
      <c r="AZ52" s="114">
        <v>0</v>
      </c>
      <c r="BA52" s="55">
        <f>AY52+AZ52</f>
        <v>0</v>
      </c>
      <c r="BB52" s="265">
        <f>BA52+AZ52</f>
        <v>0</v>
      </c>
      <c r="BC52" s="114">
        <v>0</v>
      </c>
      <c r="BD52" s="55">
        <f>BB52+BC52</f>
        <v>0</v>
      </c>
      <c r="BE52" s="113">
        <v>0</v>
      </c>
      <c r="BF52" s="114">
        <v>0</v>
      </c>
      <c r="BG52" s="55">
        <f>BE52+BF52</f>
        <v>0</v>
      </c>
      <c r="BH52" s="76">
        <f t="shared" ref="BH52" si="56">I52+L52+O52+R52+U52+X52+AA52+AD52+AG52+AJ52+AM52</f>
        <v>0</v>
      </c>
      <c r="BI52" s="77">
        <f t="shared" si="54"/>
        <v>25455</v>
      </c>
      <c r="BJ52" s="77">
        <f t="shared" si="54"/>
        <v>25455</v>
      </c>
      <c r="BK52" s="76">
        <v>0</v>
      </c>
      <c r="BL52" s="115">
        <v>0</v>
      </c>
      <c r="BM52" s="78">
        <f>BL52+BK52</f>
        <v>0</v>
      </c>
      <c r="BN52" s="193">
        <f>BM52+BJ52</f>
        <v>25455</v>
      </c>
    </row>
    <row r="53" spans="1:66" s="186" customFormat="1" ht="47.25" customHeight="1">
      <c r="A53" s="385"/>
      <c r="B53" s="349"/>
      <c r="C53" s="354"/>
      <c r="D53" s="314" t="s">
        <v>32</v>
      </c>
      <c r="E53" s="388"/>
      <c r="F53" s="73">
        <v>1310988</v>
      </c>
      <c r="G53" s="82">
        <v>-1072</v>
      </c>
      <c r="H53" s="75">
        <f>G53+F53</f>
        <v>1309916</v>
      </c>
      <c r="I53" s="76"/>
      <c r="J53" s="77"/>
      <c r="K53" s="78">
        <f>J53+I53</f>
        <v>0</v>
      </c>
      <c r="L53" s="73"/>
      <c r="M53" s="102"/>
      <c r="N53" s="75">
        <f>M53+L53</f>
        <v>0</v>
      </c>
      <c r="O53" s="76"/>
      <c r="P53" s="184"/>
      <c r="Q53" s="78"/>
      <c r="R53" s="73"/>
      <c r="S53" s="74"/>
      <c r="T53" s="75">
        <f>R53+S53</f>
        <v>0</v>
      </c>
      <c r="U53" s="73"/>
      <c r="V53" s="74">
        <v>0</v>
      </c>
      <c r="W53" s="75">
        <f>U53+V53</f>
        <v>0</v>
      </c>
      <c r="X53" s="73">
        <v>0</v>
      </c>
      <c r="Y53" s="82">
        <v>0</v>
      </c>
      <c r="Z53" s="75">
        <f>X53+Y53</f>
        <v>0</v>
      </c>
      <c r="AA53" s="73">
        <v>144533</v>
      </c>
      <c r="AB53" s="82">
        <v>0</v>
      </c>
      <c r="AC53" s="75">
        <f>AA53+AB53</f>
        <v>144533</v>
      </c>
      <c r="AD53" s="73">
        <v>423836</v>
      </c>
      <c r="AE53" s="82">
        <v>0</v>
      </c>
      <c r="AF53" s="78">
        <f>AD53+AE53</f>
        <v>423836</v>
      </c>
      <c r="AG53" s="73">
        <v>174086</v>
      </c>
      <c r="AH53" s="82">
        <v>0</v>
      </c>
      <c r="AI53" s="75">
        <f>AG53+AH53</f>
        <v>174086</v>
      </c>
      <c r="AJ53" s="73">
        <v>430502</v>
      </c>
      <c r="AK53" s="82">
        <v>0</v>
      </c>
      <c r="AL53" s="75">
        <f>AJ53+AK53</f>
        <v>430502</v>
      </c>
      <c r="AM53" s="73">
        <v>102923</v>
      </c>
      <c r="AN53" s="82">
        <v>0</v>
      </c>
      <c r="AO53" s="75">
        <f>AM53+AN53</f>
        <v>102923</v>
      </c>
      <c r="AP53" s="73">
        <v>30664</v>
      </c>
      <c r="AQ53" s="82">
        <v>0</v>
      </c>
      <c r="AR53" s="75">
        <f>AP53+AQ53</f>
        <v>30664</v>
      </c>
      <c r="AS53" s="73">
        <v>0</v>
      </c>
      <c r="AT53" s="82">
        <v>0</v>
      </c>
      <c r="AU53" s="75">
        <f>AS53+AT53</f>
        <v>0</v>
      </c>
      <c r="AV53" s="73">
        <v>0</v>
      </c>
      <c r="AW53" s="82">
        <v>0</v>
      </c>
      <c r="AX53" s="75">
        <f>AV53+AW53</f>
        <v>0</v>
      </c>
      <c r="AY53" s="73">
        <v>0</v>
      </c>
      <c r="AZ53" s="82">
        <v>0</v>
      </c>
      <c r="BA53" s="75">
        <f>AY53+AZ53</f>
        <v>0</v>
      </c>
      <c r="BB53" s="73">
        <v>0</v>
      </c>
      <c r="BC53" s="82">
        <v>0</v>
      </c>
      <c r="BD53" s="75">
        <f>BB53+BC53</f>
        <v>0</v>
      </c>
      <c r="BE53" s="73">
        <v>0</v>
      </c>
      <c r="BF53" s="82">
        <v>0</v>
      </c>
      <c r="BG53" s="75">
        <f>BE53+BF53</f>
        <v>0</v>
      </c>
      <c r="BH53" s="73">
        <f>I53+L53+O53+R53+U53+X53+AA53+AD53+AG53+AJ53+AM53+AP53</f>
        <v>1306544</v>
      </c>
      <c r="BI53" s="82">
        <f t="shared" si="54"/>
        <v>0</v>
      </c>
      <c r="BJ53" s="75">
        <f t="shared" si="54"/>
        <v>1306544</v>
      </c>
      <c r="BK53" s="73">
        <v>4444</v>
      </c>
      <c r="BL53" s="74">
        <v>-1072</v>
      </c>
      <c r="BM53" s="75">
        <f>BL53+BK53</f>
        <v>3372</v>
      </c>
      <c r="BN53" s="178">
        <f>BM53+BJ53</f>
        <v>1309916</v>
      </c>
    </row>
    <row r="54" spans="1:66" s="186" customFormat="1" ht="47.25" customHeight="1">
      <c r="A54" s="385"/>
      <c r="B54" s="349"/>
      <c r="C54" s="354"/>
      <c r="D54" s="216" t="s">
        <v>56</v>
      </c>
      <c r="E54" s="389"/>
      <c r="F54" s="207">
        <v>0</v>
      </c>
      <c r="G54" s="208">
        <v>1072</v>
      </c>
      <c r="H54" s="75">
        <f>G54+F54</f>
        <v>1072</v>
      </c>
      <c r="I54" s="144"/>
      <c r="J54" s="105"/>
      <c r="K54" s="142"/>
      <c r="L54" s="207"/>
      <c r="M54" s="266"/>
      <c r="N54" s="199"/>
      <c r="O54" s="144"/>
      <c r="P54" s="188"/>
      <c r="Q54" s="142"/>
      <c r="R54" s="207"/>
      <c r="S54" s="209"/>
      <c r="T54" s="199"/>
      <c r="U54" s="207"/>
      <c r="V54" s="209"/>
      <c r="W54" s="199"/>
      <c r="X54" s="207"/>
      <c r="Y54" s="208"/>
      <c r="Z54" s="199"/>
      <c r="AA54" s="267">
        <v>0</v>
      </c>
      <c r="AB54" s="208">
        <v>1072</v>
      </c>
      <c r="AC54" s="75">
        <f>AA54+AB54</f>
        <v>1072</v>
      </c>
      <c r="AD54" s="207">
        <v>0</v>
      </c>
      <c r="AE54" s="208">
        <v>0</v>
      </c>
      <c r="AF54" s="78">
        <f>AD54+AE54</f>
        <v>0</v>
      </c>
      <c r="AG54" s="207">
        <v>0</v>
      </c>
      <c r="AH54" s="208">
        <v>0</v>
      </c>
      <c r="AI54" s="75">
        <f>AG54+AH54</f>
        <v>0</v>
      </c>
      <c r="AJ54" s="207"/>
      <c r="AK54" s="208"/>
      <c r="AL54" s="75">
        <f>AJ54+AK54</f>
        <v>0</v>
      </c>
      <c r="AM54" s="207"/>
      <c r="AN54" s="208"/>
      <c r="AO54" s="75">
        <f>AM54+AN54</f>
        <v>0</v>
      </c>
      <c r="AP54" s="207">
        <v>0</v>
      </c>
      <c r="AQ54" s="208">
        <v>0</v>
      </c>
      <c r="AR54" s="75">
        <f>AP54+AQ54</f>
        <v>0</v>
      </c>
      <c r="AS54" s="207">
        <v>0</v>
      </c>
      <c r="AT54" s="208">
        <v>0</v>
      </c>
      <c r="AU54" s="75">
        <f>AS54+AT54</f>
        <v>0</v>
      </c>
      <c r="AV54" s="207">
        <v>0</v>
      </c>
      <c r="AW54" s="208">
        <v>0</v>
      </c>
      <c r="AX54" s="75">
        <f>AV54+AW54</f>
        <v>0</v>
      </c>
      <c r="AY54" s="207">
        <v>0</v>
      </c>
      <c r="AZ54" s="208">
        <v>0</v>
      </c>
      <c r="BA54" s="75">
        <f>AY54+AZ54</f>
        <v>0</v>
      </c>
      <c r="BB54" s="207">
        <v>0</v>
      </c>
      <c r="BC54" s="208">
        <v>0</v>
      </c>
      <c r="BD54" s="75">
        <f>BB54+BC54</f>
        <v>0</v>
      </c>
      <c r="BE54" s="207">
        <v>0</v>
      </c>
      <c r="BF54" s="208">
        <v>0</v>
      </c>
      <c r="BG54" s="75">
        <f>BE54+BF54</f>
        <v>0</v>
      </c>
      <c r="BH54" s="73">
        <f>I54+L54+O54+R54+U54+X54+AA54+AD54+AG54+AJ54+AM54+AP54</f>
        <v>0</v>
      </c>
      <c r="BI54" s="82">
        <f t="shared" si="54"/>
        <v>1072</v>
      </c>
      <c r="BJ54" s="75">
        <f t="shared" si="54"/>
        <v>1072</v>
      </c>
      <c r="BK54" s="207"/>
      <c r="BL54" s="209"/>
      <c r="BM54" s="75">
        <f>BL54+BK54</f>
        <v>0</v>
      </c>
      <c r="BN54" s="178">
        <f>BM54+BJ54</f>
        <v>1072</v>
      </c>
    </row>
    <row r="55" spans="1:66" s="182" customFormat="1" ht="58.5" customHeight="1" thickBot="1">
      <c r="A55" s="386"/>
      <c r="B55" s="335"/>
      <c r="C55" s="337"/>
      <c r="D55" s="338" t="s">
        <v>16</v>
      </c>
      <c r="E55" s="339"/>
      <c r="F55" s="56">
        <f>F53+F51+F52+F54</f>
        <v>32450428</v>
      </c>
      <c r="G55" s="57">
        <f>G53+G51+G52+G54</f>
        <v>0</v>
      </c>
      <c r="H55" s="58">
        <f t="shared" ref="H55:BN55" si="57">H53+H51+H52+H54</f>
        <v>32450428</v>
      </c>
      <c r="I55" s="56">
        <f t="shared" si="57"/>
        <v>0</v>
      </c>
      <c r="J55" s="57">
        <f t="shared" si="57"/>
        <v>0</v>
      </c>
      <c r="K55" s="58">
        <f t="shared" si="57"/>
        <v>0</v>
      </c>
      <c r="L55" s="56">
        <f t="shared" si="57"/>
        <v>0</v>
      </c>
      <c r="M55" s="57">
        <f t="shared" si="57"/>
        <v>0</v>
      </c>
      <c r="N55" s="58">
        <f t="shared" si="57"/>
        <v>0</v>
      </c>
      <c r="O55" s="56">
        <f t="shared" si="57"/>
        <v>0</v>
      </c>
      <c r="P55" s="57">
        <f t="shared" si="57"/>
        <v>0</v>
      </c>
      <c r="Q55" s="58">
        <f t="shared" si="57"/>
        <v>0</v>
      </c>
      <c r="R55" s="56">
        <f t="shared" si="57"/>
        <v>0</v>
      </c>
      <c r="S55" s="57">
        <f t="shared" si="57"/>
        <v>0</v>
      </c>
      <c r="T55" s="58">
        <f t="shared" si="57"/>
        <v>0</v>
      </c>
      <c r="U55" s="56">
        <f t="shared" si="57"/>
        <v>0</v>
      </c>
      <c r="V55" s="57">
        <f t="shared" si="57"/>
        <v>0</v>
      </c>
      <c r="W55" s="58">
        <f t="shared" si="57"/>
        <v>0</v>
      </c>
      <c r="X55" s="56">
        <f t="shared" si="57"/>
        <v>0</v>
      </c>
      <c r="Y55" s="57">
        <f t="shared" si="57"/>
        <v>0</v>
      </c>
      <c r="Z55" s="58">
        <f t="shared" si="57"/>
        <v>0</v>
      </c>
      <c r="AA55" s="57">
        <f t="shared" si="57"/>
        <v>3577581</v>
      </c>
      <c r="AB55" s="57">
        <f t="shared" si="57"/>
        <v>26527</v>
      </c>
      <c r="AC55" s="58">
        <f t="shared" si="57"/>
        <v>3604108</v>
      </c>
      <c r="AD55" s="56">
        <f t="shared" si="57"/>
        <v>10491081</v>
      </c>
      <c r="AE55" s="57">
        <f t="shared" si="57"/>
        <v>0</v>
      </c>
      <c r="AF55" s="58">
        <f t="shared" si="57"/>
        <v>10491081</v>
      </c>
      <c r="AG55" s="56">
        <f t="shared" si="57"/>
        <v>4309082</v>
      </c>
      <c r="AH55" s="57">
        <f t="shared" si="57"/>
        <v>0</v>
      </c>
      <c r="AI55" s="58">
        <f t="shared" si="57"/>
        <v>4309082</v>
      </c>
      <c r="AJ55" s="56">
        <f t="shared" si="57"/>
        <v>10656081</v>
      </c>
      <c r="AK55" s="57">
        <f t="shared" si="57"/>
        <v>0</v>
      </c>
      <c r="AL55" s="58">
        <f t="shared" si="57"/>
        <v>10656081</v>
      </c>
      <c r="AM55" s="56">
        <f t="shared" si="57"/>
        <v>2547601</v>
      </c>
      <c r="AN55" s="57">
        <f t="shared" si="57"/>
        <v>0</v>
      </c>
      <c r="AO55" s="58">
        <f t="shared" si="57"/>
        <v>2547601</v>
      </c>
      <c r="AP55" s="56">
        <f t="shared" si="57"/>
        <v>759001</v>
      </c>
      <c r="AQ55" s="57">
        <f t="shared" si="57"/>
        <v>0</v>
      </c>
      <c r="AR55" s="58">
        <f t="shared" si="57"/>
        <v>759001</v>
      </c>
      <c r="AS55" s="56">
        <f t="shared" si="57"/>
        <v>0</v>
      </c>
      <c r="AT55" s="57">
        <f t="shared" si="57"/>
        <v>0</v>
      </c>
      <c r="AU55" s="58">
        <f t="shared" si="57"/>
        <v>0</v>
      </c>
      <c r="AV55" s="56">
        <f t="shared" si="57"/>
        <v>0</v>
      </c>
      <c r="AW55" s="57">
        <f t="shared" si="57"/>
        <v>0</v>
      </c>
      <c r="AX55" s="58">
        <f t="shared" si="57"/>
        <v>0</v>
      </c>
      <c r="AY55" s="56">
        <f t="shared" si="57"/>
        <v>0</v>
      </c>
      <c r="AZ55" s="57">
        <f t="shared" si="57"/>
        <v>0</v>
      </c>
      <c r="BA55" s="58">
        <f t="shared" si="57"/>
        <v>0</v>
      </c>
      <c r="BB55" s="56">
        <f t="shared" si="57"/>
        <v>0</v>
      </c>
      <c r="BC55" s="57">
        <f t="shared" si="57"/>
        <v>0</v>
      </c>
      <c r="BD55" s="58">
        <f t="shared" si="57"/>
        <v>0</v>
      </c>
      <c r="BE55" s="56">
        <f t="shared" si="57"/>
        <v>0</v>
      </c>
      <c r="BF55" s="57">
        <f t="shared" si="57"/>
        <v>0</v>
      </c>
      <c r="BG55" s="58">
        <f t="shared" si="57"/>
        <v>0</v>
      </c>
      <c r="BH55" s="56">
        <f t="shared" si="57"/>
        <v>32340427</v>
      </c>
      <c r="BI55" s="57">
        <f t="shared" si="57"/>
        <v>26527</v>
      </c>
      <c r="BJ55" s="58">
        <f t="shared" si="57"/>
        <v>32366954</v>
      </c>
      <c r="BK55" s="56">
        <f t="shared" si="57"/>
        <v>110001</v>
      </c>
      <c r="BL55" s="57">
        <f t="shared" si="57"/>
        <v>-26527</v>
      </c>
      <c r="BM55" s="58">
        <f t="shared" si="57"/>
        <v>83474</v>
      </c>
      <c r="BN55" s="177">
        <f t="shared" si="57"/>
        <v>32450428</v>
      </c>
    </row>
    <row r="56" spans="1:66" s="182" customFormat="1" ht="47.1" customHeight="1" thickTop="1">
      <c r="A56" s="368">
        <v>11</v>
      </c>
      <c r="B56" s="370" t="s">
        <v>78</v>
      </c>
      <c r="C56" s="382" t="s">
        <v>79</v>
      </c>
      <c r="D56" s="383" t="s">
        <v>28</v>
      </c>
      <c r="E56" s="215" t="s">
        <v>29</v>
      </c>
      <c r="F56" s="69">
        <v>8845600</v>
      </c>
      <c r="G56" s="262">
        <v>100000</v>
      </c>
      <c r="H56" s="70">
        <f>G56+F56</f>
        <v>8945600</v>
      </c>
      <c r="I56" s="69"/>
      <c r="J56" s="262"/>
      <c r="K56" s="70">
        <f>J56+I56</f>
        <v>0</v>
      </c>
      <c r="L56" s="69">
        <v>0</v>
      </c>
      <c r="M56" s="268">
        <v>0</v>
      </c>
      <c r="N56" s="70">
        <f>M56+L56</f>
        <v>0</v>
      </c>
      <c r="O56" s="268"/>
      <c r="P56" s="268"/>
      <c r="Q56" s="70"/>
      <c r="R56" s="69"/>
      <c r="S56" s="262"/>
      <c r="T56" s="70">
        <f>R56+S56</f>
        <v>0</v>
      </c>
      <c r="U56" s="69"/>
      <c r="V56" s="262"/>
      <c r="W56" s="70">
        <f>U56+V56</f>
        <v>0</v>
      </c>
      <c r="X56" s="69">
        <v>0</v>
      </c>
      <c r="Y56" s="262">
        <v>0</v>
      </c>
      <c r="Z56" s="70">
        <f>X56+Y56</f>
        <v>0</v>
      </c>
      <c r="AA56" s="69">
        <v>1900000</v>
      </c>
      <c r="AB56" s="262">
        <v>25000</v>
      </c>
      <c r="AC56" s="70">
        <f>AA56+AB56</f>
        <v>1925000</v>
      </c>
      <c r="AD56" s="69">
        <v>2350000</v>
      </c>
      <c r="AE56" s="262">
        <v>25000</v>
      </c>
      <c r="AF56" s="70">
        <f>AD56+AE56</f>
        <v>2375000</v>
      </c>
      <c r="AG56" s="69">
        <v>2350000</v>
      </c>
      <c r="AH56" s="262">
        <v>25000</v>
      </c>
      <c r="AI56" s="70">
        <f>AG56+AH56</f>
        <v>2375000</v>
      </c>
      <c r="AJ56" s="69">
        <v>2245600</v>
      </c>
      <c r="AK56" s="262">
        <v>25000</v>
      </c>
      <c r="AL56" s="70">
        <f>AJ56+AK56</f>
        <v>2270600</v>
      </c>
      <c r="AM56" s="69">
        <v>0</v>
      </c>
      <c r="AN56" s="262">
        <v>0</v>
      </c>
      <c r="AO56" s="70">
        <f>AM56+AN56</f>
        <v>0</v>
      </c>
      <c r="AP56" s="69">
        <v>0</v>
      </c>
      <c r="AQ56" s="262">
        <v>0</v>
      </c>
      <c r="AR56" s="70">
        <f>AP56+AQ56</f>
        <v>0</v>
      </c>
      <c r="AS56" s="69">
        <v>0</v>
      </c>
      <c r="AT56" s="262">
        <v>0</v>
      </c>
      <c r="AU56" s="70">
        <f>AS56+AT56</f>
        <v>0</v>
      </c>
      <c r="AV56" s="69">
        <v>0</v>
      </c>
      <c r="AW56" s="262">
        <v>0</v>
      </c>
      <c r="AX56" s="70">
        <f>AV56+AW56</f>
        <v>0</v>
      </c>
      <c r="AY56" s="69">
        <v>0</v>
      </c>
      <c r="AZ56" s="262">
        <v>0</v>
      </c>
      <c r="BA56" s="70">
        <f>AY56+AZ56</f>
        <v>0</v>
      </c>
      <c r="BB56" s="69">
        <v>0</v>
      </c>
      <c r="BC56" s="262">
        <v>0</v>
      </c>
      <c r="BD56" s="70">
        <f>BB56+BC56</f>
        <v>0</v>
      </c>
      <c r="BE56" s="69">
        <v>0</v>
      </c>
      <c r="BF56" s="262">
        <v>0</v>
      </c>
      <c r="BG56" s="70">
        <f>BE56+BF56</f>
        <v>0</v>
      </c>
      <c r="BH56" s="136">
        <f t="shared" ref="BH56:BJ57" si="58">I56+L56+O56+R56+U56+X56+AA56+AD56+AG56+AJ56+AM56</f>
        <v>8845600</v>
      </c>
      <c r="BI56" s="185">
        <f t="shared" si="58"/>
        <v>100000</v>
      </c>
      <c r="BJ56" s="70">
        <f t="shared" si="58"/>
        <v>8945600</v>
      </c>
      <c r="BK56" s="69">
        <v>0</v>
      </c>
      <c r="BL56" s="262">
        <v>0</v>
      </c>
      <c r="BM56" s="70">
        <f>BL56+BK56</f>
        <v>0</v>
      </c>
      <c r="BN56" s="287">
        <f>BM56+BJ56</f>
        <v>8945600</v>
      </c>
    </row>
    <row r="57" spans="1:66" s="186" customFormat="1" ht="47.1" customHeight="1">
      <c r="A57" s="348"/>
      <c r="B57" s="371"/>
      <c r="C57" s="354"/>
      <c r="D57" s="320"/>
      <c r="E57" s="313" t="s">
        <v>30</v>
      </c>
      <c r="F57" s="76">
        <v>100000</v>
      </c>
      <c r="G57" s="184">
        <v>-100000</v>
      </c>
      <c r="H57" s="78">
        <f>G57+F57</f>
        <v>0</v>
      </c>
      <c r="I57" s="76"/>
      <c r="J57" s="77"/>
      <c r="K57" s="78">
        <f>J57+I57</f>
        <v>0</v>
      </c>
      <c r="L57" s="76">
        <v>0</v>
      </c>
      <c r="M57" s="184">
        <v>0</v>
      </c>
      <c r="N57" s="78">
        <f>M57+L57</f>
        <v>0</v>
      </c>
      <c r="O57" s="188"/>
      <c r="P57" s="188"/>
      <c r="Q57" s="78"/>
      <c r="R57" s="144">
        <v>0</v>
      </c>
      <c r="S57" s="188">
        <v>0</v>
      </c>
      <c r="T57" s="78">
        <f>R57+S57</f>
        <v>0</v>
      </c>
      <c r="U57" s="144">
        <v>0</v>
      </c>
      <c r="V57" s="105">
        <v>0</v>
      </c>
      <c r="W57" s="78">
        <f>U57+V57</f>
        <v>0</v>
      </c>
      <c r="X57" s="76">
        <v>0</v>
      </c>
      <c r="Y57" s="184">
        <v>0</v>
      </c>
      <c r="Z57" s="78">
        <f>X57+Y57</f>
        <v>0</v>
      </c>
      <c r="AA57" s="76">
        <v>25000</v>
      </c>
      <c r="AB57" s="184">
        <v>-25000</v>
      </c>
      <c r="AC57" s="78">
        <f>AA57+AB57</f>
        <v>0</v>
      </c>
      <c r="AD57" s="76">
        <v>25000</v>
      </c>
      <c r="AE57" s="184">
        <v>-25000</v>
      </c>
      <c r="AF57" s="78">
        <f>AD57+AE57</f>
        <v>0</v>
      </c>
      <c r="AG57" s="76">
        <v>25000</v>
      </c>
      <c r="AH57" s="184">
        <v>-25000</v>
      </c>
      <c r="AI57" s="78">
        <f>AG57+AH57</f>
        <v>0</v>
      </c>
      <c r="AJ57" s="76">
        <v>25000</v>
      </c>
      <c r="AK57" s="184">
        <v>-25000</v>
      </c>
      <c r="AL57" s="78">
        <f>AJ57+AK57</f>
        <v>0</v>
      </c>
      <c r="AM57" s="144">
        <v>0</v>
      </c>
      <c r="AN57" s="105">
        <v>0</v>
      </c>
      <c r="AO57" s="78">
        <f>AM57+AN57</f>
        <v>0</v>
      </c>
      <c r="AP57" s="144">
        <v>0</v>
      </c>
      <c r="AQ57" s="105">
        <v>0</v>
      </c>
      <c r="AR57" s="78">
        <f>AP57+AQ57</f>
        <v>0</v>
      </c>
      <c r="AS57" s="144">
        <v>0</v>
      </c>
      <c r="AT57" s="105">
        <v>0</v>
      </c>
      <c r="AU57" s="78">
        <f>AS57+AT57</f>
        <v>0</v>
      </c>
      <c r="AV57" s="144">
        <v>0</v>
      </c>
      <c r="AW57" s="105">
        <v>0</v>
      </c>
      <c r="AX57" s="78">
        <f>AV57+AW57</f>
        <v>0</v>
      </c>
      <c r="AY57" s="144">
        <v>0</v>
      </c>
      <c r="AZ57" s="105">
        <v>0</v>
      </c>
      <c r="BA57" s="78">
        <f>AY57+AZ57</f>
        <v>0</v>
      </c>
      <c r="BB57" s="144">
        <v>0</v>
      </c>
      <c r="BC57" s="105">
        <v>0</v>
      </c>
      <c r="BD57" s="78">
        <f>BB57+BC57</f>
        <v>0</v>
      </c>
      <c r="BE57" s="144">
        <v>0</v>
      </c>
      <c r="BF57" s="105">
        <v>0</v>
      </c>
      <c r="BG57" s="78">
        <f>BE57+BF57</f>
        <v>0</v>
      </c>
      <c r="BH57" s="76">
        <f t="shared" si="58"/>
        <v>100000</v>
      </c>
      <c r="BI57" s="184">
        <f t="shared" si="58"/>
        <v>-100000</v>
      </c>
      <c r="BJ57" s="78">
        <f t="shared" si="58"/>
        <v>0</v>
      </c>
      <c r="BK57" s="76">
        <v>0</v>
      </c>
      <c r="BL57" s="77">
        <v>0</v>
      </c>
      <c r="BM57" s="78">
        <f>BL57+BK57</f>
        <v>0</v>
      </c>
      <c r="BN57" s="193">
        <f>BM57+BJ57</f>
        <v>0</v>
      </c>
    </row>
    <row r="58" spans="1:66" s="182" customFormat="1" ht="78" customHeight="1" thickBot="1">
      <c r="A58" s="333"/>
      <c r="B58" s="381"/>
      <c r="C58" s="337"/>
      <c r="D58" s="338" t="s">
        <v>16</v>
      </c>
      <c r="E58" s="339"/>
      <c r="F58" s="56">
        <f t="shared" ref="F58:N58" si="59">F57+F56</f>
        <v>8945600</v>
      </c>
      <c r="G58" s="57">
        <f t="shared" si="59"/>
        <v>0</v>
      </c>
      <c r="H58" s="58">
        <f t="shared" si="59"/>
        <v>8945600</v>
      </c>
      <c r="I58" s="56">
        <f t="shared" si="59"/>
        <v>0</v>
      </c>
      <c r="J58" s="57">
        <f t="shared" si="59"/>
        <v>0</v>
      </c>
      <c r="K58" s="58">
        <f t="shared" si="59"/>
        <v>0</v>
      </c>
      <c r="L58" s="56">
        <f t="shared" si="59"/>
        <v>0</v>
      </c>
      <c r="M58" s="57">
        <f t="shared" si="59"/>
        <v>0</v>
      </c>
      <c r="N58" s="58">
        <f t="shared" si="59"/>
        <v>0</v>
      </c>
      <c r="O58" s="56"/>
      <c r="P58" s="57"/>
      <c r="Q58" s="58"/>
      <c r="R58" s="56">
        <f t="shared" ref="R58:BN58" si="60">R57+R56</f>
        <v>0</v>
      </c>
      <c r="S58" s="57">
        <f t="shared" si="60"/>
        <v>0</v>
      </c>
      <c r="T58" s="58">
        <f t="shared" si="60"/>
        <v>0</v>
      </c>
      <c r="U58" s="56">
        <f t="shared" si="60"/>
        <v>0</v>
      </c>
      <c r="V58" s="57">
        <f t="shared" si="60"/>
        <v>0</v>
      </c>
      <c r="W58" s="58">
        <f t="shared" si="60"/>
        <v>0</v>
      </c>
      <c r="X58" s="56">
        <f t="shared" si="60"/>
        <v>0</v>
      </c>
      <c r="Y58" s="57">
        <f t="shared" si="60"/>
        <v>0</v>
      </c>
      <c r="Z58" s="58">
        <f t="shared" si="60"/>
        <v>0</v>
      </c>
      <c r="AA58" s="56">
        <f t="shared" si="60"/>
        <v>1925000</v>
      </c>
      <c r="AB58" s="57">
        <f t="shared" si="60"/>
        <v>0</v>
      </c>
      <c r="AC58" s="58">
        <f t="shared" si="60"/>
        <v>1925000</v>
      </c>
      <c r="AD58" s="56">
        <f t="shared" si="60"/>
        <v>2375000</v>
      </c>
      <c r="AE58" s="57">
        <f t="shared" si="60"/>
        <v>0</v>
      </c>
      <c r="AF58" s="58">
        <f t="shared" si="60"/>
        <v>2375000</v>
      </c>
      <c r="AG58" s="56">
        <f t="shared" si="60"/>
        <v>2375000</v>
      </c>
      <c r="AH58" s="57">
        <f t="shared" si="60"/>
        <v>0</v>
      </c>
      <c r="AI58" s="58">
        <f t="shared" si="60"/>
        <v>2375000</v>
      </c>
      <c r="AJ58" s="56">
        <f t="shared" si="60"/>
        <v>2270600</v>
      </c>
      <c r="AK58" s="57">
        <f t="shared" si="60"/>
        <v>0</v>
      </c>
      <c r="AL58" s="58">
        <f t="shared" si="60"/>
        <v>2270600</v>
      </c>
      <c r="AM58" s="56">
        <f t="shared" si="60"/>
        <v>0</v>
      </c>
      <c r="AN58" s="57">
        <f t="shared" si="60"/>
        <v>0</v>
      </c>
      <c r="AO58" s="58">
        <f t="shared" si="60"/>
        <v>0</v>
      </c>
      <c r="AP58" s="56">
        <f t="shared" si="60"/>
        <v>0</v>
      </c>
      <c r="AQ58" s="57">
        <f t="shared" si="60"/>
        <v>0</v>
      </c>
      <c r="AR58" s="58">
        <f t="shared" si="60"/>
        <v>0</v>
      </c>
      <c r="AS58" s="56">
        <f t="shared" si="60"/>
        <v>0</v>
      </c>
      <c r="AT58" s="57">
        <f t="shared" si="60"/>
        <v>0</v>
      </c>
      <c r="AU58" s="58">
        <f t="shared" si="60"/>
        <v>0</v>
      </c>
      <c r="AV58" s="56">
        <f t="shared" si="60"/>
        <v>0</v>
      </c>
      <c r="AW58" s="57">
        <f t="shared" si="60"/>
        <v>0</v>
      </c>
      <c r="AX58" s="58">
        <f t="shared" si="60"/>
        <v>0</v>
      </c>
      <c r="AY58" s="56">
        <f t="shared" si="60"/>
        <v>0</v>
      </c>
      <c r="AZ58" s="57">
        <f t="shared" si="60"/>
        <v>0</v>
      </c>
      <c r="BA58" s="58">
        <f t="shared" si="60"/>
        <v>0</v>
      </c>
      <c r="BB58" s="56">
        <f t="shared" si="60"/>
        <v>0</v>
      </c>
      <c r="BC58" s="57">
        <f t="shared" si="60"/>
        <v>0</v>
      </c>
      <c r="BD58" s="58">
        <f t="shared" si="60"/>
        <v>0</v>
      </c>
      <c r="BE58" s="56">
        <f t="shared" si="60"/>
        <v>0</v>
      </c>
      <c r="BF58" s="57">
        <f t="shared" si="60"/>
        <v>0</v>
      </c>
      <c r="BG58" s="58">
        <f t="shared" si="60"/>
        <v>0</v>
      </c>
      <c r="BH58" s="56">
        <f t="shared" si="60"/>
        <v>8945600</v>
      </c>
      <c r="BI58" s="57">
        <f t="shared" si="60"/>
        <v>0</v>
      </c>
      <c r="BJ58" s="58">
        <f t="shared" si="60"/>
        <v>8945600</v>
      </c>
      <c r="BK58" s="56">
        <f t="shared" si="60"/>
        <v>0</v>
      </c>
      <c r="BL58" s="57">
        <f t="shared" si="60"/>
        <v>0</v>
      </c>
      <c r="BM58" s="58">
        <f t="shared" si="60"/>
        <v>0</v>
      </c>
      <c r="BN58" s="177">
        <f t="shared" si="60"/>
        <v>8945600</v>
      </c>
    </row>
    <row r="59" spans="1:66" s="186" customFormat="1" ht="67.5" customHeight="1" thickTop="1">
      <c r="A59" s="344">
        <v>12</v>
      </c>
      <c r="B59" s="334" t="s">
        <v>80</v>
      </c>
      <c r="C59" s="336" t="s">
        <v>0</v>
      </c>
      <c r="D59" s="140" t="s">
        <v>31</v>
      </c>
      <c r="E59" s="377" t="s">
        <v>29</v>
      </c>
      <c r="F59" s="269">
        <v>333824049</v>
      </c>
      <c r="G59" s="127">
        <v>47556422</v>
      </c>
      <c r="H59" s="203">
        <f>F59+G59</f>
        <v>381380471</v>
      </c>
      <c r="I59" s="201"/>
      <c r="J59" s="202"/>
      <c r="K59" s="65"/>
      <c r="L59" s="71"/>
      <c r="M59" s="72"/>
      <c r="N59" s="65">
        <f>L59+M59</f>
        <v>0</v>
      </c>
      <c r="O59" s="71"/>
      <c r="P59" s="72"/>
      <c r="Q59" s="67"/>
      <c r="R59" s="270"/>
      <c r="S59" s="134"/>
      <c r="T59" s="200">
        <f>R59+S59</f>
        <v>0</v>
      </c>
      <c r="U59" s="270"/>
      <c r="V59" s="132"/>
      <c r="W59" s="200">
        <f>U59+V59</f>
        <v>0</v>
      </c>
      <c r="X59" s="270">
        <v>0</v>
      </c>
      <c r="Y59" s="132">
        <v>0</v>
      </c>
      <c r="Z59" s="200">
        <f>X59+Y59</f>
        <v>0</v>
      </c>
      <c r="AA59" s="71">
        <v>72377320</v>
      </c>
      <c r="AB59" s="134">
        <v>47556422</v>
      </c>
      <c r="AC59" s="200">
        <f>AA59+AB59</f>
        <v>119933742</v>
      </c>
      <c r="AD59" s="71">
        <v>66903912</v>
      </c>
      <c r="AE59" s="72">
        <v>0</v>
      </c>
      <c r="AF59" s="200">
        <f>AD59+AE59</f>
        <v>66903912</v>
      </c>
      <c r="AG59" s="71">
        <v>0</v>
      </c>
      <c r="AH59" s="72">
        <v>0</v>
      </c>
      <c r="AI59" s="65">
        <v>0</v>
      </c>
      <c r="AJ59" s="71">
        <v>0</v>
      </c>
      <c r="AK59" s="72">
        <v>0</v>
      </c>
      <c r="AL59" s="65">
        <v>0</v>
      </c>
      <c r="AM59" s="71">
        <v>0</v>
      </c>
      <c r="AN59" s="72">
        <v>0</v>
      </c>
      <c r="AO59" s="65">
        <v>0</v>
      </c>
      <c r="AP59" s="71">
        <v>0</v>
      </c>
      <c r="AQ59" s="72">
        <v>0</v>
      </c>
      <c r="AR59" s="65">
        <v>0</v>
      </c>
      <c r="AS59" s="71">
        <v>0</v>
      </c>
      <c r="AT59" s="72">
        <v>0</v>
      </c>
      <c r="AU59" s="65">
        <v>0</v>
      </c>
      <c r="AV59" s="71">
        <v>0</v>
      </c>
      <c r="AW59" s="72">
        <v>0</v>
      </c>
      <c r="AX59" s="65">
        <v>0</v>
      </c>
      <c r="AY59" s="71">
        <v>0</v>
      </c>
      <c r="AZ59" s="72">
        <v>0</v>
      </c>
      <c r="BA59" s="65">
        <v>0</v>
      </c>
      <c r="BB59" s="71">
        <v>0</v>
      </c>
      <c r="BC59" s="72">
        <v>0</v>
      </c>
      <c r="BD59" s="65">
        <v>0</v>
      </c>
      <c r="BE59" s="71">
        <v>0</v>
      </c>
      <c r="BF59" s="72">
        <v>0</v>
      </c>
      <c r="BG59" s="67">
        <v>0</v>
      </c>
      <c r="BH59" s="63">
        <f>I59+L59+O59+R59+U59+X59+AA59+AD59+AG59+AJ59+AM59</f>
        <v>139281232</v>
      </c>
      <c r="BI59" s="123">
        <f t="shared" ref="BI59:BJ61" si="61">J59+M59+P59+S59+V59+Y59+AB59+AE59+AH59+AK59+AN59</f>
        <v>47556422</v>
      </c>
      <c r="BJ59" s="124">
        <f t="shared" si="61"/>
        <v>186837654</v>
      </c>
      <c r="BK59" s="68">
        <v>194542817</v>
      </c>
      <c r="BL59" s="132">
        <v>0</v>
      </c>
      <c r="BM59" s="124">
        <f>BL59+BK59</f>
        <v>194542817</v>
      </c>
      <c r="BN59" s="204">
        <f>BM59+BJ59</f>
        <v>381380471</v>
      </c>
    </row>
    <row r="60" spans="1:66" s="186" customFormat="1" ht="66" customHeight="1">
      <c r="A60" s="355"/>
      <c r="B60" s="349"/>
      <c r="C60" s="354"/>
      <c r="D60" s="189" t="s">
        <v>81</v>
      </c>
      <c r="E60" s="378"/>
      <c r="F60" s="271">
        <v>3740736</v>
      </c>
      <c r="G60" s="77">
        <v>0</v>
      </c>
      <c r="H60" s="75">
        <f>F60+G60</f>
        <v>3740736</v>
      </c>
      <c r="I60" s="187"/>
      <c r="J60" s="188"/>
      <c r="K60" s="78"/>
      <c r="L60" s="76"/>
      <c r="M60" s="184"/>
      <c r="N60" s="78"/>
      <c r="O60" s="76"/>
      <c r="P60" s="184"/>
      <c r="Q60" s="183"/>
      <c r="R60" s="272"/>
      <c r="S60" s="184"/>
      <c r="T60" s="75">
        <f>R60+S60</f>
        <v>0</v>
      </c>
      <c r="U60" s="272"/>
      <c r="V60" s="184"/>
      <c r="W60" s="75">
        <f>U60+V60</f>
        <v>0</v>
      </c>
      <c r="X60" s="272">
        <v>0</v>
      </c>
      <c r="Y60" s="77">
        <v>0</v>
      </c>
      <c r="Z60" s="75">
        <f>X60+Y60</f>
        <v>0</v>
      </c>
      <c r="AA60" s="76">
        <v>0</v>
      </c>
      <c r="AB60" s="184">
        <v>0</v>
      </c>
      <c r="AC60" s="75">
        <f>AA60+AB60</f>
        <v>0</v>
      </c>
      <c r="AD60" s="76">
        <v>0</v>
      </c>
      <c r="AE60" s="184">
        <v>0</v>
      </c>
      <c r="AF60" s="75">
        <f>AD60+AE60</f>
        <v>0</v>
      </c>
      <c r="AG60" s="76">
        <v>0</v>
      </c>
      <c r="AH60" s="184">
        <v>0</v>
      </c>
      <c r="AI60" s="78">
        <v>0</v>
      </c>
      <c r="AJ60" s="76">
        <v>0</v>
      </c>
      <c r="AK60" s="184">
        <v>0</v>
      </c>
      <c r="AL60" s="78">
        <v>0</v>
      </c>
      <c r="AM60" s="76">
        <v>0</v>
      </c>
      <c r="AN60" s="184">
        <v>0</v>
      </c>
      <c r="AO60" s="78">
        <v>0</v>
      </c>
      <c r="AP60" s="76">
        <v>0</v>
      </c>
      <c r="AQ60" s="184">
        <v>0</v>
      </c>
      <c r="AR60" s="78">
        <v>0</v>
      </c>
      <c r="AS60" s="76">
        <v>0</v>
      </c>
      <c r="AT60" s="184">
        <v>0</v>
      </c>
      <c r="AU60" s="78">
        <v>0</v>
      </c>
      <c r="AV60" s="76">
        <v>0</v>
      </c>
      <c r="AW60" s="184">
        <v>0</v>
      </c>
      <c r="AX60" s="78">
        <v>0</v>
      </c>
      <c r="AY60" s="76">
        <v>0</v>
      </c>
      <c r="AZ60" s="184">
        <v>0</v>
      </c>
      <c r="BA60" s="78">
        <v>0</v>
      </c>
      <c r="BB60" s="76">
        <v>0</v>
      </c>
      <c r="BC60" s="184">
        <v>0</v>
      </c>
      <c r="BD60" s="78">
        <v>0</v>
      </c>
      <c r="BE60" s="76">
        <v>0</v>
      </c>
      <c r="BF60" s="184">
        <v>0</v>
      </c>
      <c r="BG60" s="183">
        <v>0</v>
      </c>
      <c r="BH60" s="138">
        <f>I60+L60+O60+R60+U60+X60+AA60+AD60+AG60+AJ60+AM60</f>
        <v>0</v>
      </c>
      <c r="BI60" s="103">
        <f t="shared" si="61"/>
        <v>0</v>
      </c>
      <c r="BJ60" s="54">
        <f t="shared" si="61"/>
        <v>0</v>
      </c>
      <c r="BK60" s="273">
        <v>3740736</v>
      </c>
      <c r="BL60" s="184">
        <v>0</v>
      </c>
      <c r="BM60" s="54">
        <f>BL60+BK60</f>
        <v>3740736</v>
      </c>
      <c r="BN60" s="190">
        <f>BM60+BJ60</f>
        <v>3740736</v>
      </c>
    </row>
    <row r="61" spans="1:66" s="186" customFormat="1" ht="63.75" customHeight="1">
      <c r="A61" s="355"/>
      <c r="B61" s="349"/>
      <c r="C61" s="354"/>
      <c r="D61" s="314" t="s">
        <v>82</v>
      </c>
      <c r="E61" s="378"/>
      <c r="F61" s="274">
        <v>3207128</v>
      </c>
      <c r="G61" s="82">
        <v>84880</v>
      </c>
      <c r="H61" s="75">
        <f>F61+G61</f>
        <v>3292008</v>
      </c>
      <c r="I61" s="81"/>
      <c r="J61" s="74"/>
      <c r="K61" s="75"/>
      <c r="L61" s="73"/>
      <c r="M61" s="74"/>
      <c r="N61" s="75">
        <f>M61+L61</f>
        <v>0</v>
      </c>
      <c r="O61" s="73"/>
      <c r="P61" s="102"/>
      <c r="Q61" s="80"/>
      <c r="R61" s="275"/>
      <c r="S61" s="82"/>
      <c r="T61" s="75">
        <f>R61+S61</f>
        <v>0</v>
      </c>
      <c r="U61" s="275"/>
      <c r="V61" s="82"/>
      <c r="W61" s="75">
        <f>U61+V61</f>
        <v>0</v>
      </c>
      <c r="X61" s="275">
        <v>0</v>
      </c>
      <c r="Y61" s="82">
        <v>0</v>
      </c>
      <c r="Z61" s="75">
        <f>X61+Y61</f>
        <v>0</v>
      </c>
      <c r="AA61" s="73">
        <v>0</v>
      </c>
      <c r="AB61" s="82">
        <v>84880</v>
      </c>
      <c r="AC61" s="75">
        <f>AA61+AB61</f>
        <v>84880</v>
      </c>
      <c r="AD61" s="73">
        <v>0</v>
      </c>
      <c r="AE61" s="82">
        <v>0</v>
      </c>
      <c r="AF61" s="75">
        <f>AD61+AE61</f>
        <v>0</v>
      </c>
      <c r="AG61" s="73">
        <v>0</v>
      </c>
      <c r="AH61" s="82">
        <v>0</v>
      </c>
      <c r="AI61" s="75">
        <v>0</v>
      </c>
      <c r="AJ61" s="73">
        <v>0</v>
      </c>
      <c r="AK61" s="82">
        <v>0</v>
      </c>
      <c r="AL61" s="75">
        <v>0</v>
      </c>
      <c r="AM61" s="73">
        <v>0</v>
      </c>
      <c r="AN61" s="82">
        <v>0</v>
      </c>
      <c r="AO61" s="75">
        <v>0</v>
      </c>
      <c r="AP61" s="73">
        <v>0</v>
      </c>
      <c r="AQ61" s="82">
        <v>0</v>
      </c>
      <c r="AR61" s="75">
        <v>0</v>
      </c>
      <c r="AS61" s="73">
        <v>0</v>
      </c>
      <c r="AT61" s="82">
        <v>0</v>
      </c>
      <c r="AU61" s="75">
        <v>0</v>
      </c>
      <c r="AV61" s="73">
        <v>0</v>
      </c>
      <c r="AW61" s="82">
        <v>0</v>
      </c>
      <c r="AX61" s="75">
        <v>0</v>
      </c>
      <c r="AY61" s="73">
        <v>0</v>
      </c>
      <c r="AZ61" s="82">
        <v>0</v>
      </c>
      <c r="BA61" s="75">
        <v>0</v>
      </c>
      <c r="BB61" s="73">
        <v>0</v>
      </c>
      <c r="BC61" s="82">
        <v>0</v>
      </c>
      <c r="BD61" s="75">
        <v>0</v>
      </c>
      <c r="BE61" s="73">
        <v>0</v>
      </c>
      <c r="BF61" s="82">
        <v>0</v>
      </c>
      <c r="BG61" s="80">
        <v>0</v>
      </c>
      <c r="BH61" s="138">
        <f>I61+L61+O61+R61+U61+X61+AA61+AD61+AG61+AJ61+AM61</f>
        <v>0</v>
      </c>
      <c r="BI61" s="103">
        <f t="shared" si="61"/>
        <v>84880</v>
      </c>
      <c r="BJ61" s="54">
        <f t="shared" si="61"/>
        <v>84880</v>
      </c>
      <c r="BK61" s="276">
        <v>3207128</v>
      </c>
      <c r="BL61" s="82">
        <v>0</v>
      </c>
      <c r="BM61" s="53">
        <f>BL61+BK61</f>
        <v>3207128</v>
      </c>
      <c r="BN61" s="277">
        <f>BM61+BJ61</f>
        <v>3292008</v>
      </c>
    </row>
    <row r="62" spans="1:66" s="182" customFormat="1" ht="53.25" customHeight="1" thickBot="1">
      <c r="A62" s="355"/>
      <c r="B62" s="349"/>
      <c r="C62" s="354"/>
      <c r="D62" s="379" t="s">
        <v>16</v>
      </c>
      <c r="E62" s="380"/>
      <c r="F62" s="128">
        <f t="shared" ref="F62:BG62" si="62">F59+F61+F60</f>
        <v>340771913</v>
      </c>
      <c r="G62" s="129">
        <f>G59+G61+G60</f>
        <v>47641302</v>
      </c>
      <c r="H62" s="130">
        <f>H59+H61+H60</f>
        <v>388413215</v>
      </c>
      <c r="I62" s="194">
        <f t="shared" si="62"/>
        <v>0</v>
      </c>
      <c r="J62" s="129">
        <f t="shared" si="62"/>
        <v>0</v>
      </c>
      <c r="K62" s="130">
        <f t="shared" si="62"/>
        <v>0</v>
      </c>
      <c r="L62" s="128">
        <f t="shared" si="62"/>
        <v>0</v>
      </c>
      <c r="M62" s="129">
        <f t="shared" si="62"/>
        <v>0</v>
      </c>
      <c r="N62" s="130">
        <f t="shared" si="62"/>
        <v>0</v>
      </c>
      <c r="O62" s="128">
        <f t="shared" si="62"/>
        <v>0</v>
      </c>
      <c r="P62" s="129">
        <f t="shared" si="62"/>
        <v>0</v>
      </c>
      <c r="Q62" s="195">
        <f t="shared" si="62"/>
        <v>0</v>
      </c>
      <c r="R62" s="194">
        <f t="shared" si="62"/>
        <v>0</v>
      </c>
      <c r="S62" s="129">
        <f t="shared" si="62"/>
        <v>0</v>
      </c>
      <c r="T62" s="130">
        <f t="shared" si="62"/>
        <v>0</v>
      </c>
      <c r="U62" s="194">
        <f t="shared" si="62"/>
        <v>0</v>
      </c>
      <c r="V62" s="129">
        <f t="shared" si="62"/>
        <v>0</v>
      </c>
      <c r="W62" s="130">
        <f t="shared" si="62"/>
        <v>0</v>
      </c>
      <c r="X62" s="194">
        <f t="shared" si="62"/>
        <v>0</v>
      </c>
      <c r="Y62" s="129">
        <f t="shared" si="62"/>
        <v>0</v>
      </c>
      <c r="Z62" s="130">
        <f t="shared" si="62"/>
        <v>0</v>
      </c>
      <c r="AA62" s="128">
        <f t="shared" si="62"/>
        <v>72377320</v>
      </c>
      <c r="AB62" s="129">
        <f t="shared" si="62"/>
        <v>47641302</v>
      </c>
      <c r="AC62" s="130">
        <f t="shared" si="62"/>
        <v>120018622</v>
      </c>
      <c r="AD62" s="278">
        <f t="shared" si="62"/>
        <v>66903912</v>
      </c>
      <c r="AE62" s="279">
        <f t="shared" si="62"/>
        <v>0</v>
      </c>
      <c r="AF62" s="130">
        <f t="shared" si="62"/>
        <v>66903912</v>
      </c>
      <c r="AG62" s="128">
        <f t="shared" si="62"/>
        <v>0</v>
      </c>
      <c r="AH62" s="129">
        <f t="shared" si="62"/>
        <v>0</v>
      </c>
      <c r="AI62" s="130">
        <f t="shared" si="62"/>
        <v>0</v>
      </c>
      <c r="AJ62" s="128">
        <f t="shared" si="62"/>
        <v>0</v>
      </c>
      <c r="AK62" s="129">
        <f t="shared" si="62"/>
        <v>0</v>
      </c>
      <c r="AL62" s="130">
        <f t="shared" si="62"/>
        <v>0</v>
      </c>
      <c r="AM62" s="128">
        <f t="shared" si="62"/>
        <v>0</v>
      </c>
      <c r="AN62" s="129">
        <f t="shared" si="62"/>
        <v>0</v>
      </c>
      <c r="AO62" s="130">
        <f t="shared" si="62"/>
        <v>0</v>
      </c>
      <c r="AP62" s="128">
        <f t="shared" si="62"/>
        <v>0</v>
      </c>
      <c r="AQ62" s="129">
        <f t="shared" si="62"/>
        <v>0</v>
      </c>
      <c r="AR62" s="130">
        <f t="shared" si="62"/>
        <v>0</v>
      </c>
      <c r="AS62" s="128">
        <f t="shared" si="62"/>
        <v>0</v>
      </c>
      <c r="AT62" s="129">
        <f t="shared" si="62"/>
        <v>0</v>
      </c>
      <c r="AU62" s="130">
        <f t="shared" si="62"/>
        <v>0</v>
      </c>
      <c r="AV62" s="128">
        <f t="shared" si="62"/>
        <v>0</v>
      </c>
      <c r="AW62" s="129">
        <f t="shared" si="62"/>
        <v>0</v>
      </c>
      <c r="AX62" s="130">
        <f t="shared" si="62"/>
        <v>0</v>
      </c>
      <c r="AY62" s="128">
        <f t="shared" si="62"/>
        <v>0</v>
      </c>
      <c r="AZ62" s="129">
        <f t="shared" si="62"/>
        <v>0</v>
      </c>
      <c r="BA62" s="130">
        <f t="shared" si="62"/>
        <v>0</v>
      </c>
      <c r="BB62" s="128">
        <f t="shared" si="62"/>
        <v>0</v>
      </c>
      <c r="BC62" s="129">
        <f t="shared" si="62"/>
        <v>0</v>
      </c>
      <c r="BD62" s="130">
        <f t="shared" si="62"/>
        <v>0</v>
      </c>
      <c r="BE62" s="128">
        <f t="shared" si="62"/>
        <v>0</v>
      </c>
      <c r="BF62" s="129">
        <f t="shared" si="62"/>
        <v>0</v>
      </c>
      <c r="BG62" s="195">
        <f t="shared" si="62"/>
        <v>0</v>
      </c>
      <c r="BH62" s="128">
        <f t="shared" ref="BH62:BN62" si="63">BH59+BH60+BH61</f>
        <v>139281232</v>
      </c>
      <c r="BI62" s="129">
        <f t="shared" si="63"/>
        <v>47641302</v>
      </c>
      <c r="BJ62" s="130">
        <f t="shared" si="63"/>
        <v>186922534</v>
      </c>
      <c r="BK62" s="194">
        <f t="shared" si="63"/>
        <v>201490681</v>
      </c>
      <c r="BL62" s="129">
        <f t="shared" si="63"/>
        <v>0</v>
      </c>
      <c r="BM62" s="130">
        <f t="shared" si="63"/>
        <v>201490681</v>
      </c>
      <c r="BN62" s="197">
        <f t="shared" si="63"/>
        <v>388413215</v>
      </c>
    </row>
    <row r="63" spans="1:66" s="186" customFormat="1" ht="73.5" customHeight="1" thickTop="1">
      <c r="A63" s="344">
        <v>13</v>
      </c>
      <c r="B63" s="334" t="s">
        <v>80</v>
      </c>
      <c r="C63" s="336" t="s">
        <v>3</v>
      </c>
      <c r="D63" s="140" t="s">
        <v>31</v>
      </c>
      <c r="E63" s="377" t="s">
        <v>29</v>
      </c>
      <c r="F63" s="280">
        <v>2683641</v>
      </c>
      <c r="G63" s="134">
        <v>-515649</v>
      </c>
      <c r="H63" s="200">
        <f>F63+G63</f>
        <v>2167992</v>
      </c>
      <c r="I63" s="201"/>
      <c r="J63" s="202"/>
      <c r="K63" s="65"/>
      <c r="L63" s="71"/>
      <c r="M63" s="72"/>
      <c r="N63" s="65">
        <f>L63+M63</f>
        <v>0</v>
      </c>
      <c r="O63" s="71"/>
      <c r="P63" s="72"/>
      <c r="Q63" s="67"/>
      <c r="R63" s="270"/>
      <c r="S63" s="134"/>
      <c r="T63" s="200">
        <f>R63+S63</f>
        <v>0</v>
      </c>
      <c r="U63" s="270"/>
      <c r="V63" s="132"/>
      <c r="W63" s="200">
        <f>U63+V63</f>
        <v>0</v>
      </c>
      <c r="X63" s="270">
        <v>0</v>
      </c>
      <c r="Y63" s="134">
        <v>0</v>
      </c>
      <c r="Z63" s="200">
        <f>X63+Y63</f>
        <v>0</v>
      </c>
      <c r="AA63" s="71">
        <v>572000</v>
      </c>
      <c r="AB63" s="134">
        <v>-465041</v>
      </c>
      <c r="AC63" s="200">
        <f>AA63+AB63</f>
        <v>106959</v>
      </c>
      <c r="AD63" s="71">
        <v>0</v>
      </c>
      <c r="AE63" s="72">
        <v>0</v>
      </c>
      <c r="AF63" s="200">
        <f>AD63+AE63</f>
        <v>0</v>
      </c>
      <c r="AG63" s="71">
        <v>0</v>
      </c>
      <c r="AH63" s="72">
        <v>0</v>
      </c>
      <c r="AI63" s="65">
        <f>AG63+AH63</f>
        <v>0</v>
      </c>
      <c r="AJ63" s="71">
        <v>0</v>
      </c>
      <c r="AK63" s="72">
        <v>0</v>
      </c>
      <c r="AL63" s="65">
        <v>0</v>
      </c>
      <c r="AM63" s="71">
        <v>0</v>
      </c>
      <c r="AN63" s="72">
        <v>0</v>
      </c>
      <c r="AO63" s="65">
        <v>0</v>
      </c>
      <c r="AP63" s="71">
        <v>0</v>
      </c>
      <c r="AQ63" s="72">
        <v>0</v>
      </c>
      <c r="AR63" s="65">
        <v>0</v>
      </c>
      <c r="AS63" s="71">
        <v>0</v>
      </c>
      <c r="AT63" s="72">
        <v>0</v>
      </c>
      <c r="AU63" s="65">
        <v>0</v>
      </c>
      <c r="AV63" s="71">
        <v>0</v>
      </c>
      <c r="AW63" s="72">
        <v>0</v>
      </c>
      <c r="AX63" s="65">
        <v>0</v>
      </c>
      <c r="AY63" s="71">
        <v>0</v>
      </c>
      <c r="AZ63" s="72">
        <v>0</v>
      </c>
      <c r="BA63" s="65">
        <v>0</v>
      </c>
      <c r="BB63" s="71">
        <v>0</v>
      </c>
      <c r="BC63" s="72">
        <v>0</v>
      </c>
      <c r="BD63" s="65">
        <v>0</v>
      </c>
      <c r="BE63" s="71">
        <v>0</v>
      </c>
      <c r="BF63" s="72">
        <v>0</v>
      </c>
      <c r="BG63" s="67">
        <v>0</v>
      </c>
      <c r="BH63" s="63">
        <f>I63+L63+O63+R63+U63+X63+AA63+AD63+AG63+AJ63+AM63</f>
        <v>572000</v>
      </c>
      <c r="BI63" s="123">
        <f t="shared" ref="BI63:BJ64" si="64">J63+M63+P63+S63+V63+Y63+AB63+AE63+AH63+AK63+AN63</f>
        <v>-465041</v>
      </c>
      <c r="BJ63" s="124">
        <f t="shared" si="64"/>
        <v>106959</v>
      </c>
      <c r="BK63" s="68">
        <v>2111641</v>
      </c>
      <c r="BL63" s="134">
        <v>-50608</v>
      </c>
      <c r="BM63" s="124">
        <f>BL63+BK63</f>
        <v>2061033</v>
      </c>
      <c r="BN63" s="204">
        <f>BM63+BJ63</f>
        <v>2167992</v>
      </c>
    </row>
    <row r="64" spans="1:66" s="186" customFormat="1" ht="74.25" customHeight="1">
      <c r="A64" s="355"/>
      <c r="B64" s="349"/>
      <c r="C64" s="354"/>
      <c r="D64" s="189" t="s">
        <v>81</v>
      </c>
      <c r="E64" s="378"/>
      <c r="F64" s="271">
        <v>1600299</v>
      </c>
      <c r="G64" s="281">
        <v>245001</v>
      </c>
      <c r="H64" s="75">
        <f>F64+G64</f>
        <v>1845300</v>
      </c>
      <c r="I64" s="187"/>
      <c r="J64" s="188"/>
      <c r="K64" s="78"/>
      <c r="L64" s="76"/>
      <c r="M64" s="184"/>
      <c r="N64" s="78"/>
      <c r="O64" s="76"/>
      <c r="P64" s="184"/>
      <c r="Q64" s="183"/>
      <c r="R64" s="272"/>
      <c r="S64" s="184"/>
      <c r="T64" s="75">
        <f>R64+S64</f>
        <v>0</v>
      </c>
      <c r="U64" s="272"/>
      <c r="V64" s="77"/>
      <c r="W64" s="75">
        <f>U64+V64</f>
        <v>0</v>
      </c>
      <c r="X64" s="272">
        <v>0</v>
      </c>
      <c r="Y64" s="281">
        <v>0</v>
      </c>
      <c r="Z64" s="75">
        <f>X64+Y64</f>
        <v>0</v>
      </c>
      <c r="AA64" s="76">
        <v>0</v>
      </c>
      <c r="AB64" s="281">
        <v>465041</v>
      </c>
      <c r="AC64" s="75">
        <f>AA64+AB64</f>
        <v>465041</v>
      </c>
      <c r="AD64" s="76">
        <v>0</v>
      </c>
      <c r="AE64" s="184">
        <v>0</v>
      </c>
      <c r="AF64" s="75">
        <f>AD64+AE64</f>
        <v>0</v>
      </c>
      <c r="AG64" s="76">
        <v>0</v>
      </c>
      <c r="AH64" s="184">
        <v>0</v>
      </c>
      <c r="AI64" s="78">
        <f>AG64+AH64</f>
        <v>0</v>
      </c>
      <c r="AJ64" s="76">
        <v>0</v>
      </c>
      <c r="AK64" s="184">
        <v>0</v>
      </c>
      <c r="AL64" s="78">
        <v>0</v>
      </c>
      <c r="AM64" s="76">
        <v>0</v>
      </c>
      <c r="AN64" s="184">
        <v>0</v>
      </c>
      <c r="AO64" s="78">
        <v>0</v>
      </c>
      <c r="AP64" s="76">
        <v>0</v>
      </c>
      <c r="AQ64" s="184">
        <v>0</v>
      </c>
      <c r="AR64" s="78">
        <v>0</v>
      </c>
      <c r="AS64" s="76">
        <v>0</v>
      </c>
      <c r="AT64" s="184">
        <v>0</v>
      </c>
      <c r="AU64" s="78">
        <v>0</v>
      </c>
      <c r="AV64" s="76">
        <v>0</v>
      </c>
      <c r="AW64" s="184">
        <v>0</v>
      </c>
      <c r="AX64" s="78">
        <v>0</v>
      </c>
      <c r="AY64" s="76">
        <v>0</v>
      </c>
      <c r="AZ64" s="184">
        <v>0</v>
      </c>
      <c r="BA64" s="78">
        <v>0</v>
      </c>
      <c r="BB64" s="76">
        <v>0</v>
      </c>
      <c r="BC64" s="184">
        <v>0</v>
      </c>
      <c r="BD64" s="78">
        <v>0</v>
      </c>
      <c r="BE64" s="76">
        <v>0</v>
      </c>
      <c r="BF64" s="184">
        <v>0</v>
      </c>
      <c r="BG64" s="183">
        <v>0</v>
      </c>
      <c r="BH64" s="138">
        <f>I64+L64+O64+R64+U64+X64+AA64+AD64+AG64+AJ64+AM64</f>
        <v>0</v>
      </c>
      <c r="BI64" s="103">
        <f t="shared" si="64"/>
        <v>465041</v>
      </c>
      <c r="BJ64" s="54">
        <f t="shared" si="64"/>
        <v>465041</v>
      </c>
      <c r="BK64" s="273">
        <v>1600299</v>
      </c>
      <c r="BL64" s="281">
        <v>-220040</v>
      </c>
      <c r="BM64" s="54">
        <f>BL64+BK64</f>
        <v>1380259</v>
      </c>
      <c r="BN64" s="190">
        <f>BM64+BJ64</f>
        <v>1845300</v>
      </c>
    </row>
    <row r="65" spans="1:66" s="182" customFormat="1" ht="111" customHeight="1" thickBot="1">
      <c r="A65" s="345"/>
      <c r="B65" s="335"/>
      <c r="C65" s="337"/>
      <c r="D65" s="357" t="s">
        <v>16</v>
      </c>
      <c r="E65" s="358"/>
      <c r="F65" s="56">
        <f>F63+F64</f>
        <v>4283940</v>
      </c>
      <c r="G65" s="57">
        <f t="shared" ref="G65:BN65" si="65">G63+G64</f>
        <v>-270648</v>
      </c>
      <c r="H65" s="58">
        <f t="shared" si="65"/>
        <v>4013292</v>
      </c>
      <c r="I65" s="62">
        <f t="shared" si="65"/>
        <v>0</v>
      </c>
      <c r="J65" s="57">
        <f t="shared" si="65"/>
        <v>0</v>
      </c>
      <c r="K65" s="58">
        <f t="shared" si="65"/>
        <v>0</v>
      </c>
      <c r="L65" s="56">
        <f t="shared" si="65"/>
        <v>0</v>
      </c>
      <c r="M65" s="57">
        <f t="shared" si="65"/>
        <v>0</v>
      </c>
      <c r="N65" s="58">
        <f t="shared" si="65"/>
        <v>0</v>
      </c>
      <c r="O65" s="56">
        <f t="shared" si="65"/>
        <v>0</v>
      </c>
      <c r="P65" s="57">
        <f t="shared" si="65"/>
        <v>0</v>
      </c>
      <c r="Q65" s="59">
        <f t="shared" si="65"/>
        <v>0</v>
      </c>
      <c r="R65" s="62">
        <f t="shared" si="65"/>
        <v>0</v>
      </c>
      <c r="S65" s="57">
        <f t="shared" si="65"/>
        <v>0</v>
      </c>
      <c r="T65" s="58">
        <f t="shared" si="65"/>
        <v>0</v>
      </c>
      <c r="U65" s="62">
        <f t="shared" si="65"/>
        <v>0</v>
      </c>
      <c r="V65" s="57">
        <f t="shared" si="65"/>
        <v>0</v>
      </c>
      <c r="W65" s="58">
        <f t="shared" si="65"/>
        <v>0</v>
      </c>
      <c r="X65" s="62">
        <f t="shared" si="65"/>
        <v>0</v>
      </c>
      <c r="Y65" s="57">
        <f t="shared" si="65"/>
        <v>0</v>
      </c>
      <c r="Z65" s="58">
        <f t="shared" si="65"/>
        <v>0</v>
      </c>
      <c r="AA65" s="56">
        <f t="shared" si="65"/>
        <v>572000</v>
      </c>
      <c r="AB65" s="57">
        <f t="shared" si="65"/>
        <v>0</v>
      </c>
      <c r="AC65" s="58">
        <f t="shared" si="65"/>
        <v>572000</v>
      </c>
      <c r="AD65" s="191">
        <f t="shared" si="65"/>
        <v>0</v>
      </c>
      <c r="AE65" s="205">
        <f t="shared" si="65"/>
        <v>0</v>
      </c>
      <c r="AF65" s="58">
        <f t="shared" si="65"/>
        <v>0</v>
      </c>
      <c r="AG65" s="56">
        <f t="shared" si="65"/>
        <v>0</v>
      </c>
      <c r="AH65" s="57">
        <f t="shared" si="65"/>
        <v>0</v>
      </c>
      <c r="AI65" s="58">
        <f t="shared" si="65"/>
        <v>0</v>
      </c>
      <c r="AJ65" s="56">
        <f t="shared" si="65"/>
        <v>0</v>
      </c>
      <c r="AK65" s="57">
        <f t="shared" si="65"/>
        <v>0</v>
      </c>
      <c r="AL65" s="58">
        <f t="shared" si="65"/>
        <v>0</v>
      </c>
      <c r="AM65" s="56">
        <f t="shared" si="65"/>
        <v>0</v>
      </c>
      <c r="AN65" s="57">
        <f t="shared" si="65"/>
        <v>0</v>
      </c>
      <c r="AO65" s="58">
        <f t="shared" si="65"/>
        <v>0</v>
      </c>
      <c r="AP65" s="56">
        <f t="shared" si="65"/>
        <v>0</v>
      </c>
      <c r="AQ65" s="57">
        <f t="shared" si="65"/>
        <v>0</v>
      </c>
      <c r="AR65" s="58">
        <f t="shared" si="65"/>
        <v>0</v>
      </c>
      <c r="AS65" s="56">
        <f t="shared" si="65"/>
        <v>0</v>
      </c>
      <c r="AT65" s="57">
        <f t="shared" si="65"/>
        <v>0</v>
      </c>
      <c r="AU65" s="58">
        <f t="shared" si="65"/>
        <v>0</v>
      </c>
      <c r="AV65" s="56">
        <f t="shared" si="65"/>
        <v>0</v>
      </c>
      <c r="AW65" s="57">
        <f t="shared" si="65"/>
        <v>0</v>
      </c>
      <c r="AX65" s="58">
        <f t="shared" si="65"/>
        <v>0</v>
      </c>
      <c r="AY65" s="56">
        <f t="shared" si="65"/>
        <v>0</v>
      </c>
      <c r="AZ65" s="57">
        <f t="shared" si="65"/>
        <v>0</v>
      </c>
      <c r="BA65" s="58">
        <f t="shared" si="65"/>
        <v>0</v>
      </c>
      <c r="BB65" s="56">
        <f t="shared" si="65"/>
        <v>0</v>
      </c>
      <c r="BC65" s="57">
        <f t="shared" si="65"/>
        <v>0</v>
      </c>
      <c r="BD65" s="58">
        <f t="shared" si="65"/>
        <v>0</v>
      </c>
      <c r="BE65" s="56">
        <f t="shared" si="65"/>
        <v>0</v>
      </c>
      <c r="BF65" s="57">
        <f t="shared" si="65"/>
        <v>0</v>
      </c>
      <c r="BG65" s="59">
        <f t="shared" si="65"/>
        <v>0</v>
      </c>
      <c r="BH65" s="56">
        <f t="shared" si="65"/>
        <v>572000</v>
      </c>
      <c r="BI65" s="57">
        <f t="shared" si="65"/>
        <v>0</v>
      </c>
      <c r="BJ65" s="58">
        <f t="shared" si="65"/>
        <v>572000</v>
      </c>
      <c r="BK65" s="62">
        <f t="shared" si="65"/>
        <v>3711940</v>
      </c>
      <c r="BL65" s="57">
        <f t="shared" si="65"/>
        <v>-270648</v>
      </c>
      <c r="BM65" s="58">
        <f t="shared" si="65"/>
        <v>3441292</v>
      </c>
      <c r="BN65" s="177">
        <f t="shared" si="65"/>
        <v>4013292</v>
      </c>
    </row>
    <row r="66" spans="1:66" s="186" customFormat="1" ht="74.25" customHeight="1" thickTop="1">
      <c r="A66" s="344">
        <v>14</v>
      </c>
      <c r="B66" s="334" t="s">
        <v>80</v>
      </c>
      <c r="C66" s="336" t="s">
        <v>4</v>
      </c>
      <c r="D66" s="140" t="s">
        <v>31</v>
      </c>
      <c r="E66" s="377" t="s">
        <v>29</v>
      </c>
      <c r="F66" s="280">
        <v>6464855</v>
      </c>
      <c r="G66" s="134">
        <v>-1274035</v>
      </c>
      <c r="H66" s="200">
        <f>F66+G66</f>
        <v>5190820</v>
      </c>
      <c r="I66" s="201"/>
      <c r="J66" s="202"/>
      <c r="K66" s="65"/>
      <c r="L66" s="71"/>
      <c r="M66" s="72"/>
      <c r="N66" s="65">
        <f>L66+M66</f>
        <v>0</v>
      </c>
      <c r="O66" s="71"/>
      <c r="P66" s="72"/>
      <c r="Q66" s="67"/>
      <c r="R66" s="270"/>
      <c r="S66" s="134"/>
      <c r="T66" s="200">
        <f>R66+S66</f>
        <v>0</v>
      </c>
      <c r="U66" s="270"/>
      <c r="V66" s="132"/>
      <c r="W66" s="200">
        <f>U66+V66</f>
        <v>0</v>
      </c>
      <c r="X66" s="270">
        <v>0</v>
      </c>
      <c r="Y66" s="134">
        <v>0</v>
      </c>
      <c r="Z66" s="200">
        <f>X66+Y66</f>
        <v>0</v>
      </c>
      <c r="AA66" s="71">
        <v>1551758</v>
      </c>
      <c r="AB66" s="134">
        <v>-1261592</v>
      </c>
      <c r="AC66" s="200">
        <f>AA66+AB66</f>
        <v>290166</v>
      </c>
      <c r="AD66" s="71">
        <v>1018656</v>
      </c>
      <c r="AE66" s="72">
        <v>0</v>
      </c>
      <c r="AF66" s="282">
        <f>AD66+AE66</f>
        <v>1018656</v>
      </c>
      <c r="AG66" s="71">
        <v>857750</v>
      </c>
      <c r="AH66" s="72">
        <v>0</v>
      </c>
      <c r="AI66" s="65">
        <f>AG66+AH66</f>
        <v>857750</v>
      </c>
      <c r="AJ66" s="71">
        <v>513000</v>
      </c>
      <c r="AK66" s="72">
        <v>0</v>
      </c>
      <c r="AL66" s="65">
        <f>AJ66+AK66</f>
        <v>513000</v>
      </c>
      <c r="AM66" s="201">
        <v>0</v>
      </c>
      <c r="AN66" s="72">
        <v>0</v>
      </c>
      <c r="AO66" s="65">
        <v>0</v>
      </c>
      <c r="AP66" s="71">
        <v>0</v>
      </c>
      <c r="AQ66" s="72">
        <v>0</v>
      </c>
      <c r="AR66" s="65">
        <v>0</v>
      </c>
      <c r="AS66" s="71">
        <v>0</v>
      </c>
      <c r="AT66" s="72">
        <v>0</v>
      </c>
      <c r="AU66" s="65">
        <v>0</v>
      </c>
      <c r="AV66" s="71">
        <v>0</v>
      </c>
      <c r="AW66" s="72">
        <v>0</v>
      </c>
      <c r="AX66" s="65">
        <v>0</v>
      </c>
      <c r="AY66" s="71">
        <v>0</v>
      </c>
      <c r="AZ66" s="72">
        <v>0</v>
      </c>
      <c r="BA66" s="65">
        <v>0</v>
      </c>
      <c r="BB66" s="71">
        <v>0</v>
      </c>
      <c r="BC66" s="72">
        <v>0</v>
      </c>
      <c r="BD66" s="65">
        <v>0</v>
      </c>
      <c r="BE66" s="71">
        <v>0</v>
      </c>
      <c r="BF66" s="72">
        <v>0</v>
      </c>
      <c r="BG66" s="67">
        <v>0</v>
      </c>
      <c r="BH66" s="63">
        <f>I66+L66+O66+R66+U66+X66+AA66+AD66+AG66+AJ66+AM66</f>
        <v>3941164</v>
      </c>
      <c r="BI66" s="123">
        <f t="shared" ref="BI66:BJ67" si="66">J66+M66+P66+S66+V66+Y66+AB66+AE66+AH66+AK66+AN66</f>
        <v>-1261592</v>
      </c>
      <c r="BJ66" s="124">
        <f t="shared" si="66"/>
        <v>2679572</v>
      </c>
      <c r="BK66" s="68">
        <v>2523691</v>
      </c>
      <c r="BL66" s="134">
        <v>-12443</v>
      </c>
      <c r="BM66" s="124">
        <f>BL66+BK66</f>
        <v>2511248</v>
      </c>
      <c r="BN66" s="204">
        <f>BM66+BJ66</f>
        <v>5190820</v>
      </c>
    </row>
    <row r="67" spans="1:66" s="186" customFormat="1" ht="66.75" customHeight="1">
      <c r="A67" s="355"/>
      <c r="B67" s="349"/>
      <c r="C67" s="354"/>
      <c r="D67" s="189" t="s">
        <v>81</v>
      </c>
      <c r="E67" s="378"/>
      <c r="F67" s="271">
        <v>6963886</v>
      </c>
      <c r="G67" s="281">
        <v>1121468</v>
      </c>
      <c r="H67" s="75">
        <f>F67+G67</f>
        <v>8085354</v>
      </c>
      <c r="I67" s="187"/>
      <c r="J67" s="188"/>
      <c r="K67" s="78"/>
      <c r="L67" s="76"/>
      <c r="M67" s="184"/>
      <c r="N67" s="78"/>
      <c r="O67" s="76"/>
      <c r="P67" s="184"/>
      <c r="Q67" s="183"/>
      <c r="R67" s="272"/>
      <c r="S67" s="184"/>
      <c r="T67" s="75">
        <f>R67+S67</f>
        <v>0</v>
      </c>
      <c r="U67" s="272"/>
      <c r="V67" s="77"/>
      <c r="W67" s="75">
        <f>U67+V67</f>
        <v>0</v>
      </c>
      <c r="X67" s="272">
        <v>0</v>
      </c>
      <c r="Y67" s="281">
        <v>0</v>
      </c>
      <c r="Z67" s="75">
        <f>X67+Y67</f>
        <v>0</v>
      </c>
      <c r="AA67" s="76">
        <v>0</v>
      </c>
      <c r="AB67" s="281">
        <v>1261592</v>
      </c>
      <c r="AC67" s="75">
        <f>AA67+AB67</f>
        <v>1261592</v>
      </c>
      <c r="AD67" s="76">
        <v>0</v>
      </c>
      <c r="AE67" s="184">
        <v>0</v>
      </c>
      <c r="AF67" s="80">
        <f>AD67+AE67</f>
        <v>0</v>
      </c>
      <c r="AG67" s="73">
        <v>0</v>
      </c>
      <c r="AH67" s="74">
        <v>0</v>
      </c>
      <c r="AI67" s="75">
        <f>AG67+AH67</f>
        <v>0</v>
      </c>
      <c r="AJ67" s="73">
        <v>0</v>
      </c>
      <c r="AK67" s="74">
        <v>0</v>
      </c>
      <c r="AL67" s="75">
        <f>AJ67+AK67</f>
        <v>0</v>
      </c>
      <c r="AM67" s="187">
        <v>0</v>
      </c>
      <c r="AN67" s="184">
        <v>0</v>
      </c>
      <c r="AO67" s="78">
        <v>0</v>
      </c>
      <c r="AP67" s="76">
        <v>0</v>
      </c>
      <c r="AQ67" s="184">
        <v>0</v>
      </c>
      <c r="AR67" s="78">
        <v>0</v>
      </c>
      <c r="AS67" s="76">
        <v>0</v>
      </c>
      <c r="AT67" s="184">
        <v>0</v>
      </c>
      <c r="AU67" s="78">
        <v>0</v>
      </c>
      <c r="AV67" s="76">
        <v>0</v>
      </c>
      <c r="AW67" s="184">
        <v>0</v>
      </c>
      <c r="AX67" s="78">
        <v>0</v>
      </c>
      <c r="AY67" s="76">
        <v>0</v>
      </c>
      <c r="AZ67" s="184">
        <v>0</v>
      </c>
      <c r="BA67" s="78">
        <v>0</v>
      </c>
      <c r="BB67" s="76">
        <v>0</v>
      </c>
      <c r="BC67" s="184">
        <v>0</v>
      </c>
      <c r="BD67" s="78">
        <v>0</v>
      </c>
      <c r="BE67" s="76">
        <v>0</v>
      </c>
      <c r="BF67" s="184">
        <v>0</v>
      </c>
      <c r="BG67" s="183">
        <v>0</v>
      </c>
      <c r="BH67" s="138">
        <f>I67+L67+O67+R67+U67+X67+AA67+AD67+AG67+AJ67+AM67</f>
        <v>0</v>
      </c>
      <c r="BI67" s="103">
        <f t="shared" si="66"/>
        <v>1261592</v>
      </c>
      <c r="BJ67" s="54">
        <f t="shared" si="66"/>
        <v>1261592</v>
      </c>
      <c r="BK67" s="273">
        <v>6963886</v>
      </c>
      <c r="BL67" s="281">
        <v>-140124</v>
      </c>
      <c r="BM67" s="54">
        <f>BL67+BK67</f>
        <v>6823762</v>
      </c>
      <c r="BN67" s="190">
        <f>BM67+BJ67</f>
        <v>8085354</v>
      </c>
    </row>
    <row r="68" spans="1:66" s="182" customFormat="1" ht="113.25" customHeight="1" thickBot="1">
      <c r="A68" s="345"/>
      <c r="B68" s="335"/>
      <c r="C68" s="337"/>
      <c r="D68" s="357" t="s">
        <v>16</v>
      </c>
      <c r="E68" s="358"/>
      <c r="F68" s="56">
        <f>F66+F67</f>
        <v>13428741</v>
      </c>
      <c r="G68" s="57">
        <f t="shared" ref="G68:BN68" si="67">G66+G67</f>
        <v>-152567</v>
      </c>
      <c r="H68" s="58">
        <f t="shared" si="67"/>
        <v>13276174</v>
      </c>
      <c r="I68" s="62">
        <f t="shared" si="67"/>
        <v>0</v>
      </c>
      <c r="J68" s="57">
        <f t="shared" si="67"/>
        <v>0</v>
      </c>
      <c r="K68" s="58">
        <f t="shared" si="67"/>
        <v>0</v>
      </c>
      <c r="L68" s="56">
        <f t="shared" si="67"/>
        <v>0</v>
      </c>
      <c r="M68" s="57">
        <f t="shared" si="67"/>
        <v>0</v>
      </c>
      <c r="N68" s="58">
        <f t="shared" si="67"/>
        <v>0</v>
      </c>
      <c r="O68" s="56">
        <f t="shared" si="67"/>
        <v>0</v>
      </c>
      <c r="P68" s="57">
        <f t="shared" si="67"/>
        <v>0</v>
      </c>
      <c r="Q68" s="59">
        <f t="shared" si="67"/>
        <v>0</v>
      </c>
      <c r="R68" s="62">
        <f t="shared" si="67"/>
        <v>0</v>
      </c>
      <c r="S68" s="57">
        <f t="shared" si="67"/>
        <v>0</v>
      </c>
      <c r="T68" s="58">
        <f t="shared" si="67"/>
        <v>0</v>
      </c>
      <c r="U68" s="62">
        <f t="shared" si="67"/>
        <v>0</v>
      </c>
      <c r="V68" s="57">
        <f t="shared" si="67"/>
        <v>0</v>
      </c>
      <c r="W68" s="58">
        <f t="shared" si="67"/>
        <v>0</v>
      </c>
      <c r="X68" s="62">
        <f t="shared" si="67"/>
        <v>0</v>
      </c>
      <c r="Y68" s="57">
        <f t="shared" si="67"/>
        <v>0</v>
      </c>
      <c r="Z68" s="58">
        <f t="shared" si="67"/>
        <v>0</v>
      </c>
      <c r="AA68" s="56">
        <f t="shared" si="67"/>
        <v>1551758</v>
      </c>
      <c r="AB68" s="57">
        <f t="shared" si="67"/>
        <v>0</v>
      </c>
      <c r="AC68" s="58">
        <f t="shared" si="67"/>
        <v>1551758</v>
      </c>
      <c r="AD68" s="191">
        <f t="shared" si="67"/>
        <v>1018656</v>
      </c>
      <c r="AE68" s="205">
        <f t="shared" si="67"/>
        <v>0</v>
      </c>
      <c r="AF68" s="59">
        <f t="shared" si="67"/>
        <v>1018656</v>
      </c>
      <c r="AG68" s="56">
        <f t="shared" si="67"/>
        <v>857750</v>
      </c>
      <c r="AH68" s="57">
        <f t="shared" si="67"/>
        <v>0</v>
      </c>
      <c r="AI68" s="58">
        <f t="shared" si="67"/>
        <v>857750</v>
      </c>
      <c r="AJ68" s="56">
        <f t="shared" si="67"/>
        <v>513000</v>
      </c>
      <c r="AK68" s="57">
        <f t="shared" si="67"/>
        <v>0</v>
      </c>
      <c r="AL68" s="58">
        <f t="shared" si="67"/>
        <v>513000</v>
      </c>
      <c r="AM68" s="62">
        <f t="shared" si="67"/>
        <v>0</v>
      </c>
      <c r="AN68" s="57">
        <f t="shared" si="67"/>
        <v>0</v>
      </c>
      <c r="AO68" s="58">
        <f t="shared" si="67"/>
        <v>0</v>
      </c>
      <c r="AP68" s="56">
        <f t="shared" si="67"/>
        <v>0</v>
      </c>
      <c r="AQ68" s="57">
        <f t="shared" si="67"/>
        <v>0</v>
      </c>
      <c r="AR68" s="58">
        <f t="shared" si="67"/>
        <v>0</v>
      </c>
      <c r="AS68" s="56">
        <f t="shared" si="67"/>
        <v>0</v>
      </c>
      <c r="AT68" s="57">
        <f t="shared" si="67"/>
        <v>0</v>
      </c>
      <c r="AU68" s="58">
        <f t="shared" si="67"/>
        <v>0</v>
      </c>
      <c r="AV68" s="56">
        <f t="shared" si="67"/>
        <v>0</v>
      </c>
      <c r="AW68" s="57">
        <f t="shared" si="67"/>
        <v>0</v>
      </c>
      <c r="AX68" s="58">
        <f t="shared" si="67"/>
        <v>0</v>
      </c>
      <c r="AY68" s="56">
        <f t="shared" si="67"/>
        <v>0</v>
      </c>
      <c r="AZ68" s="57">
        <f t="shared" si="67"/>
        <v>0</v>
      </c>
      <c r="BA68" s="58">
        <f t="shared" si="67"/>
        <v>0</v>
      </c>
      <c r="BB68" s="56">
        <f t="shared" si="67"/>
        <v>0</v>
      </c>
      <c r="BC68" s="57">
        <f t="shared" si="67"/>
        <v>0</v>
      </c>
      <c r="BD68" s="58">
        <f t="shared" si="67"/>
        <v>0</v>
      </c>
      <c r="BE68" s="56">
        <f t="shared" si="67"/>
        <v>0</v>
      </c>
      <c r="BF68" s="57">
        <f t="shared" si="67"/>
        <v>0</v>
      </c>
      <c r="BG68" s="59">
        <f t="shared" si="67"/>
        <v>0</v>
      </c>
      <c r="BH68" s="56">
        <f t="shared" si="67"/>
        <v>3941164</v>
      </c>
      <c r="BI68" s="57">
        <f t="shared" si="67"/>
        <v>0</v>
      </c>
      <c r="BJ68" s="58">
        <f t="shared" si="67"/>
        <v>3941164</v>
      </c>
      <c r="BK68" s="62">
        <f t="shared" si="67"/>
        <v>9487577</v>
      </c>
      <c r="BL68" s="57">
        <f t="shared" si="67"/>
        <v>-152567</v>
      </c>
      <c r="BM68" s="58">
        <f t="shared" si="67"/>
        <v>9335010</v>
      </c>
      <c r="BN68" s="177">
        <f t="shared" si="67"/>
        <v>13276174</v>
      </c>
    </row>
    <row r="69" spans="1:66" s="182" customFormat="1" ht="66" customHeight="1" thickTop="1">
      <c r="A69" s="368">
        <v>15</v>
      </c>
      <c r="B69" s="370" t="s">
        <v>80</v>
      </c>
      <c r="C69" s="373" t="s">
        <v>5</v>
      </c>
      <c r="D69" s="314" t="s">
        <v>31</v>
      </c>
      <c r="E69" s="366" t="s">
        <v>29</v>
      </c>
      <c r="F69" s="69">
        <v>73720000</v>
      </c>
      <c r="G69" s="135">
        <v>-7076033</v>
      </c>
      <c r="H69" s="70">
        <f>G69+F69</f>
        <v>66643967</v>
      </c>
      <c r="I69" s="69"/>
      <c r="J69" s="262"/>
      <c r="K69" s="70">
        <f>J69+I69</f>
        <v>0</v>
      </c>
      <c r="L69" s="69">
        <v>0</v>
      </c>
      <c r="M69" s="268">
        <v>0</v>
      </c>
      <c r="N69" s="70">
        <f>M69+L69</f>
        <v>0</v>
      </c>
      <c r="O69" s="268"/>
      <c r="P69" s="268"/>
      <c r="Q69" s="70"/>
      <c r="R69" s="69"/>
      <c r="S69" s="135"/>
      <c r="T69" s="70">
        <f>R69+S69</f>
        <v>0</v>
      </c>
      <c r="U69" s="69">
        <v>0</v>
      </c>
      <c r="V69" s="262">
        <v>0</v>
      </c>
      <c r="W69" s="70">
        <f>U69+V69</f>
        <v>0</v>
      </c>
      <c r="X69" s="69">
        <v>0</v>
      </c>
      <c r="Y69" s="262">
        <v>0</v>
      </c>
      <c r="Z69" s="70">
        <f>X69+Y69</f>
        <v>0</v>
      </c>
      <c r="AA69" s="69">
        <v>8330000</v>
      </c>
      <c r="AB69" s="135">
        <v>-7076033</v>
      </c>
      <c r="AC69" s="70">
        <f>AA69+AB69</f>
        <v>1253967</v>
      </c>
      <c r="AD69" s="69">
        <v>9996000</v>
      </c>
      <c r="AE69" s="268">
        <v>0</v>
      </c>
      <c r="AF69" s="283">
        <f>AD69+AE69</f>
        <v>9996000</v>
      </c>
      <c r="AG69" s="284">
        <v>9996000</v>
      </c>
      <c r="AH69" s="268">
        <v>0</v>
      </c>
      <c r="AI69" s="283">
        <f>AG69+AH69</f>
        <v>9996000</v>
      </c>
      <c r="AJ69" s="284">
        <v>9996000</v>
      </c>
      <c r="AK69" s="268">
        <v>0</v>
      </c>
      <c r="AL69" s="283">
        <f>AJ69+AK69</f>
        <v>9996000</v>
      </c>
      <c r="AM69" s="284">
        <v>9996000</v>
      </c>
      <c r="AN69" s="268">
        <v>0</v>
      </c>
      <c r="AO69" s="283">
        <f>AM69+AN69</f>
        <v>9996000</v>
      </c>
      <c r="AP69" s="284">
        <v>9996000</v>
      </c>
      <c r="AQ69" s="268">
        <v>0</v>
      </c>
      <c r="AR69" s="283">
        <f>AP69+AQ69</f>
        <v>9996000</v>
      </c>
      <c r="AS69" s="284">
        <v>15410000</v>
      </c>
      <c r="AT69" s="285">
        <v>0</v>
      </c>
      <c r="AU69" s="283">
        <f>AS69+AT69</f>
        <v>15410000</v>
      </c>
      <c r="AV69" s="284">
        <v>0</v>
      </c>
      <c r="AW69" s="285">
        <v>0</v>
      </c>
      <c r="AX69" s="283">
        <f>AV69+AW69</f>
        <v>0</v>
      </c>
      <c r="AY69" s="284">
        <v>0</v>
      </c>
      <c r="AZ69" s="285">
        <v>0</v>
      </c>
      <c r="BA69" s="283">
        <f>AY69+AZ69</f>
        <v>0</v>
      </c>
      <c r="BB69" s="284">
        <v>0</v>
      </c>
      <c r="BC69" s="285">
        <v>0</v>
      </c>
      <c r="BD69" s="283">
        <f>BB69+BC69</f>
        <v>0</v>
      </c>
      <c r="BE69" s="284">
        <v>0</v>
      </c>
      <c r="BF69" s="285">
        <v>0</v>
      </c>
      <c r="BG69" s="70">
        <f>BE69+BF69</f>
        <v>0</v>
      </c>
      <c r="BH69" s="136">
        <f>I69+L69+O69+R69+U69+X69+AA69+AD69+AG69+AJ69+AM69+AP69+AS69+AV69+AY69+BB69+BE69</f>
        <v>73720000</v>
      </c>
      <c r="BI69" s="137">
        <f t="shared" ref="BI69" si="68">J69+M69+P69+S69+V69+Y69+AB69+AE69+AH69+AK69+AN69+AQ69+AT69+AW69+AZ69+BC69+BF69</f>
        <v>-7076033</v>
      </c>
      <c r="BJ69" s="70">
        <f>K69+N69+Q69+T69+W69+Z69+AC69+AF69+AI69+AL69+AO69+AR69+AU69+AX69+BA69+BD69+BG69</f>
        <v>66643967</v>
      </c>
      <c r="BK69" s="69">
        <v>0</v>
      </c>
      <c r="BL69" s="286">
        <v>0</v>
      </c>
      <c r="BM69" s="70">
        <f>BL69+BK69</f>
        <v>0</v>
      </c>
      <c r="BN69" s="287">
        <f>BM69+BJ69</f>
        <v>66643967</v>
      </c>
    </row>
    <row r="70" spans="1:66" s="186" customFormat="1" ht="72.75" customHeight="1">
      <c r="A70" s="348"/>
      <c r="B70" s="371"/>
      <c r="C70" s="350"/>
      <c r="D70" s="288" t="s">
        <v>81</v>
      </c>
      <c r="E70" s="367"/>
      <c r="F70" s="271">
        <v>0</v>
      </c>
      <c r="G70" s="281">
        <v>7076033</v>
      </c>
      <c r="H70" s="75">
        <f>F70+G70</f>
        <v>7076033</v>
      </c>
      <c r="I70" s="187"/>
      <c r="J70" s="188"/>
      <c r="K70" s="78"/>
      <c r="L70" s="76"/>
      <c r="M70" s="184"/>
      <c r="N70" s="78"/>
      <c r="O70" s="76"/>
      <c r="P70" s="184"/>
      <c r="Q70" s="183"/>
      <c r="R70" s="272"/>
      <c r="S70" s="184"/>
      <c r="T70" s="75">
        <f>R70+S70</f>
        <v>0</v>
      </c>
      <c r="U70" s="272"/>
      <c r="V70" s="77"/>
      <c r="W70" s="75">
        <f>U70+V70</f>
        <v>0</v>
      </c>
      <c r="X70" s="272">
        <v>0</v>
      </c>
      <c r="Y70" s="281">
        <v>0</v>
      </c>
      <c r="Z70" s="75">
        <f>X70+Y70</f>
        <v>0</v>
      </c>
      <c r="AA70" s="76">
        <v>0</v>
      </c>
      <c r="AB70" s="281">
        <v>7076033</v>
      </c>
      <c r="AC70" s="75">
        <f>AA70+AB70</f>
        <v>7076033</v>
      </c>
      <c r="AD70" s="76">
        <v>0</v>
      </c>
      <c r="AE70" s="184">
        <v>0</v>
      </c>
      <c r="AF70" s="80">
        <f>AD70+AE70</f>
        <v>0</v>
      </c>
      <c r="AG70" s="73">
        <v>0</v>
      </c>
      <c r="AH70" s="74">
        <v>0</v>
      </c>
      <c r="AI70" s="75">
        <f>AG70+AH70</f>
        <v>0</v>
      </c>
      <c r="AJ70" s="73">
        <v>0</v>
      </c>
      <c r="AK70" s="74">
        <v>0</v>
      </c>
      <c r="AL70" s="75">
        <f>AJ70+AK70</f>
        <v>0</v>
      </c>
      <c r="AM70" s="187">
        <v>0</v>
      </c>
      <c r="AN70" s="184">
        <v>0</v>
      </c>
      <c r="AO70" s="78">
        <v>0</v>
      </c>
      <c r="AP70" s="76">
        <v>0</v>
      </c>
      <c r="AQ70" s="184">
        <v>0</v>
      </c>
      <c r="AR70" s="78">
        <v>0</v>
      </c>
      <c r="AS70" s="76">
        <v>0</v>
      </c>
      <c r="AT70" s="184">
        <v>0</v>
      </c>
      <c r="AU70" s="78">
        <v>0</v>
      </c>
      <c r="AV70" s="76">
        <v>0</v>
      </c>
      <c r="AW70" s="184">
        <v>0</v>
      </c>
      <c r="AX70" s="78">
        <v>0</v>
      </c>
      <c r="AY70" s="76">
        <v>0</v>
      </c>
      <c r="AZ70" s="184">
        <v>0</v>
      </c>
      <c r="BA70" s="78">
        <v>0</v>
      </c>
      <c r="BB70" s="76">
        <v>0</v>
      </c>
      <c r="BC70" s="184">
        <v>0</v>
      </c>
      <c r="BD70" s="78">
        <v>0</v>
      </c>
      <c r="BE70" s="76">
        <v>0</v>
      </c>
      <c r="BF70" s="184">
        <v>0</v>
      </c>
      <c r="BG70" s="183">
        <v>0</v>
      </c>
      <c r="BH70" s="138">
        <f>I70+L70+O70+R70+U70+X70+AA70+AD70+AG70+AJ70+AM70</f>
        <v>0</v>
      </c>
      <c r="BI70" s="139">
        <f t="shared" ref="BI70:BJ70" si="69">J70+M70+P70+S70+V70+Y70+AB70+AE70+AH70+AK70+AN70</f>
        <v>7076033</v>
      </c>
      <c r="BJ70" s="54">
        <f t="shared" si="69"/>
        <v>7076033</v>
      </c>
      <c r="BK70" s="273">
        <v>0</v>
      </c>
      <c r="BL70" s="77">
        <v>0</v>
      </c>
      <c r="BM70" s="54">
        <f>BL70+BK70</f>
        <v>0</v>
      </c>
      <c r="BN70" s="190">
        <f>BM70+BJ70</f>
        <v>7076033</v>
      </c>
    </row>
    <row r="71" spans="1:66" s="182" customFormat="1" ht="95.25" customHeight="1" thickBot="1">
      <c r="A71" s="369"/>
      <c r="B71" s="372"/>
      <c r="C71" s="374"/>
      <c r="D71" s="375" t="s">
        <v>16</v>
      </c>
      <c r="E71" s="376"/>
      <c r="F71" s="117">
        <f>F69+F70</f>
        <v>73720000</v>
      </c>
      <c r="G71" s="118">
        <f t="shared" ref="G71:BN71" si="70">G69+G70</f>
        <v>0</v>
      </c>
      <c r="H71" s="119">
        <f t="shared" si="70"/>
        <v>73720000</v>
      </c>
      <c r="I71" s="117">
        <f t="shared" si="70"/>
        <v>0</v>
      </c>
      <c r="J71" s="118">
        <f t="shared" si="70"/>
        <v>0</v>
      </c>
      <c r="K71" s="119">
        <f t="shared" si="70"/>
        <v>0</v>
      </c>
      <c r="L71" s="117">
        <f t="shared" si="70"/>
        <v>0</v>
      </c>
      <c r="M71" s="118">
        <f t="shared" si="70"/>
        <v>0</v>
      </c>
      <c r="N71" s="119">
        <f t="shared" si="70"/>
        <v>0</v>
      </c>
      <c r="O71" s="117">
        <f t="shared" si="70"/>
        <v>0</v>
      </c>
      <c r="P71" s="118">
        <f t="shared" si="70"/>
        <v>0</v>
      </c>
      <c r="Q71" s="119">
        <f t="shared" si="70"/>
        <v>0</v>
      </c>
      <c r="R71" s="117">
        <f t="shared" si="70"/>
        <v>0</v>
      </c>
      <c r="S71" s="118">
        <f t="shared" si="70"/>
        <v>0</v>
      </c>
      <c r="T71" s="119">
        <f t="shared" si="70"/>
        <v>0</v>
      </c>
      <c r="U71" s="117">
        <f t="shared" si="70"/>
        <v>0</v>
      </c>
      <c r="V71" s="118">
        <f t="shared" si="70"/>
        <v>0</v>
      </c>
      <c r="W71" s="119">
        <f t="shared" si="70"/>
        <v>0</v>
      </c>
      <c r="X71" s="118">
        <f t="shared" si="70"/>
        <v>0</v>
      </c>
      <c r="Y71" s="118">
        <f t="shared" si="70"/>
        <v>0</v>
      </c>
      <c r="Z71" s="119">
        <f t="shared" si="70"/>
        <v>0</v>
      </c>
      <c r="AA71" s="117">
        <f t="shared" si="70"/>
        <v>8330000</v>
      </c>
      <c r="AB71" s="118">
        <f t="shared" si="70"/>
        <v>0</v>
      </c>
      <c r="AC71" s="119">
        <f t="shared" si="70"/>
        <v>8330000</v>
      </c>
      <c r="AD71" s="117">
        <f t="shared" si="70"/>
        <v>9996000</v>
      </c>
      <c r="AE71" s="118">
        <f t="shared" si="70"/>
        <v>0</v>
      </c>
      <c r="AF71" s="119">
        <f t="shared" si="70"/>
        <v>9996000</v>
      </c>
      <c r="AG71" s="117">
        <f t="shared" si="70"/>
        <v>9996000</v>
      </c>
      <c r="AH71" s="118">
        <f t="shared" si="70"/>
        <v>0</v>
      </c>
      <c r="AI71" s="119">
        <f t="shared" si="70"/>
        <v>9996000</v>
      </c>
      <c r="AJ71" s="117">
        <f t="shared" si="70"/>
        <v>9996000</v>
      </c>
      <c r="AK71" s="118">
        <f t="shared" si="70"/>
        <v>0</v>
      </c>
      <c r="AL71" s="119">
        <f t="shared" si="70"/>
        <v>9996000</v>
      </c>
      <c r="AM71" s="117">
        <f t="shared" si="70"/>
        <v>9996000</v>
      </c>
      <c r="AN71" s="118">
        <f t="shared" si="70"/>
        <v>0</v>
      </c>
      <c r="AO71" s="119">
        <f t="shared" si="70"/>
        <v>9996000</v>
      </c>
      <c r="AP71" s="289">
        <f t="shared" si="70"/>
        <v>9996000</v>
      </c>
      <c r="AQ71" s="57">
        <f t="shared" si="70"/>
        <v>0</v>
      </c>
      <c r="AR71" s="119">
        <f t="shared" si="70"/>
        <v>9996000</v>
      </c>
      <c r="AS71" s="289">
        <f t="shared" si="70"/>
        <v>15410000</v>
      </c>
      <c r="AT71" s="57">
        <f t="shared" si="70"/>
        <v>0</v>
      </c>
      <c r="AU71" s="119">
        <f t="shared" si="70"/>
        <v>15410000</v>
      </c>
      <c r="AV71" s="289">
        <f t="shared" si="70"/>
        <v>0</v>
      </c>
      <c r="AW71" s="57">
        <f t="shared" si="70"/>
        <v>0</v>
      </c>
      <c r="AX71" s="119">
        <f t="shared" si="70"/>
        <v>0</v>
      </c>
      <c r="AY71" s="289">
        <f t="shared" si="70"/>
        <v>0</v>
      </c>
      <c r="AZ71" s="57">
        <f t="shared" si="70"/>
        <v>0</v>
      </c>
      <c r="BA71" s="119">
        <f t="shared" si="70"/>
        <v>0</v>
      </c>
      <c r="BB71" s="289">
        <f t="shared" si="70"/>
        <v>0</v>
      </c>
      <c r="BC71" s="57">
        <f t="shared" si="70"/>
        <v>0</v>
      </c>
      <c r="BD71" s="119">
        <f t="shared" si="70"/>
        <v>0</v>
      </c>
      <c r="BE71" s="289">
        <f t="shared" si="70"/>
        <v>0</v>
      </c>
      <c r="BF71" s="57">
        <f t="shared" si="70"/>
        <v>0</v>
      </c>
      <c r="BG71" s="119">
        <f t="shared" si="70"/>
        <v>0</v>
      </c>
      <c r="BH71" s="117">
        <f t="shared" si="70"/>
        <v>73720000</v>
      </c>
      <c r="BI71" s="118">
        <f t="shared" si="70"/>
        <v>0</v>
      </c>
      <c r="BJ71" s="119">
        <f t="shared" si="70"/>
        <v>73720000</v>
      </c>
      <c r="BK71" s="117">
        <f t="shared" si="70"/>
        <v>0</v>
      </c>
      <c r="BL71" s="118">
        <f t="shared" si="70"/>
        <v>0</v>
      </c>
      <c r="BM71" s="119">
        <f t="shared" si="70"/>
        <v>0</v>
      </c>
      <c r="BN71" s="290">
        <f t="shared" si="70"/>
        <v>73720000</v>
      </c>
    </row>
    <row r="72" spans="1:66" s="182" customFormat="1" ht="92.25" customHeight="1" thickTop="1">
      <c r="A72" s="360">
        <v>16</v>
      </c>
      <c r="B72" s="362" t="s">
        <v>80</v>
      </c>
      <c r="C72" s="364" t="s">
        <v>6</v>
      </c>
      <c r="D72" s="291" t="s">
        <v>31</v>
      </c>
      <c r="E72" s="292" t="s">
        <v>29</v>
      </c>
      <c r="F72" s="68">
        <v>31699964</v>
      </c>
      <c r="G72" s="123">
        <v>-2047014</v>
      </c>
      <c r="H72" s="72">
        <f>G72+F72</f>
        <v>29652950</v>
      </c>
      <c r="I72" s="66"/>
      <c r="J72" s="66"/>
      <c r="K72" s="72">
        <f>J72+I72</f>
        <v>0</v>
      </c>
      <c r="L72" s="66">
        <v>0</v>
      </c>
      <c r="M72" s="64">
        <v>0</v>
      </c>
      <c r="N72" s="72">
        <f>M72+L72</f>
        <v>0</v>
      </c>
      <c r="O72" s="64"/>
      <c r="P72" s="64"/>
      <c r="Q72" s="72"/>
      <c r="R72" s="66"/>
      <c r="S72" s="66"/>
      <c r="T72" s="67">
        <f>R72+S72</f>
        <v>0</v>
      </c>
      <c r="U72" s="63"/>
      <c r="V72" s="64"/>
      <c r="W72" s="65">
        <f>U72+V72</f>
        <v>0</v>
      </c>
      <c r="X72" s="68">
        <v>0</v>
      </c>
      <c r="Y72" s="66">
        <v>0</v>
      </c>
      <c r="Z72" s="67">
        <f>X72+Y72</f>
        <v>0</v>
      </c>
      <c r="AA72" s="63">
        <v>5274667</v>
      </c>
      <c r="AB72" s="64">
        <v>0</v>
      </c>
      <c r="AC72" s="65">
        <f>AA72+AB72</f>
        <v>5274667</v>
      </c>
      <c r="AD72" s="68">
        <v>5274667</v>
      </c>
      <c r="AE72" s="66">
        <v>0</v>
      </c>
      <c r="AF72" s="67">
        <f>AD72+AE72</f>
        <v>5274667</v>
      </c>
      <c r="AG72" s="63">
        <v>4067000</v>
      </c>
      <c r="AH72" s="66">
        <v>0</v>
      </c>
      <c r="AI72" s="65">
        <f>AG72+AH72</f>
        <v>4067000</v>
      </c>
      <c r="AJ72" s="68">
        <v>1648334</v>
      </c>
      <c r="AK72" s="66">
        <v>0</v>
      </c>
      <c r="AL72" s="67">
        <f>AJ72+AK72</f>
        <v>1648334</v>
      </c>
      <c r="AM72" s="63">
        <v>1240000</v>
      </c>
      <c r="AN72" s="66">
        <v>0</v>
      </c>
      <c r="AO72" s="145">
        <f>AM72+AN72</f>
        <v>1240000</v>
      </c>
      <c r="AP72" s="68">
        <v>1240000</v>
      </c>
      <c r="AQ72" s="66">
        <v>0</v>
      </c>
      <c r="AR72" s="196">
        <f>AP72+AQ72</f>
        <v>1240000</v>
      </c>
      <c r="AS72" s="63">
        <v>103333</v>
      </c>
      <c r="AT72" s="66">
        <v>0</v>
      </c>
      <c r="AU72" s="145">
        <f>AS72+AT72</f>
        <v>103333</v>
      </c>
      <c r="AV72" s="68">
        <v>0</v>
      </c>
      <c r="AW72" s="66">
        <v>0</v>
      </c>
      <c r="AX72" s="66"/>
      <c r="AY72" s="66">
        <v>0</v>
      </c>
      <c r="AZ72" s="66">
        <v>0</v>
      </c>
      <c r="BA72" s="66"/>
      <c r="BB72" s="66">
        <v>0</v>
      </c>
      <c r="BC72" s="66">
        <v>0</v>
      </c>
      <c r="BD72" s="66"/>
      <c r="BE72" s="66">
        <v>0</v>
      </c>
      <c r="BF72" s="66">
        <v>0</v>
      </c>
      <c r="BG72" s="196"/>
      <c r="BH72" s="71">
        <f>I72+L72+O72+R72+U72+X72+AA72+AD72+AG72+AJ72+AM72</f>
        <v>17504668</v>
      </c>
      <c r="BI72" s="132">
        <f t="shared" ref="BI72:BJ72" si="71">J72+M72+P72+S72+V72+Y72+AB72+AE72+AH72+AK72+AN72</f>
        <v>0</v>
      </c>
      <c r="BJ72" s="65">
        <f t="shared" si="71"/>
        <v>17504668</v>
      </c>
      <c r="BK72" s="68">
        <v>14195296</v>
      </c>
      <c r="BL72" s="123">
        <v>-2047014</v>
      </c>
      <c r="BM72" s="67">
        <f>BL72+BK72</f>
        <v>12148282</v>
      </c>
      <c r="BN72" s="214">
        <f>BM72+BJ72</f>
        <v>29652950</v>
      </c>
    </row>
    <row r="73" spans="1:66" s="182" customFormat="1" ht="102.75" customHeight="1" thickBot="1">
      <c r="A73" s="361"/>
      <c r="B73" s="363"/>
      <c r="C73" s="365"/>
      <c r="D73" s="338" t="s">
        <v>16</v>
      </c>
      <c r="E73" s="339"/>
      <c r="F73" s="62">
        <f>F72</f>
        <v>31699964</v>
      </c>
      <c r="G73" s="57">
        <f t="shared" ref="G73:BN73" si="72">G72</f>
        <v>-2047014</v>
      </c>
      <c r="H73" s="57">
        <f t="shared" si="72"/>
        <v>29652950</v>
      </c>
      <c r="I73" s="57">
        <f t="shared" si="72"/>
        <v>0</v>
      </c>
      <c r="J73" s="57">
        <f t="shared" si="72"/>
        <v>0</v>
      </c>
      <c r="K73" s="57">
        <f t="shared" si="72"/>
        <v>0</v>
      </c>
      <c r="L73" s="57">
        <f t="shared" si="72"/>
        <v>0</v>
      </c>
      <c r="M73" s="57">
        <f t="shared" si="72"/>
        <v>0</v>
      </c>
      <c r="N73" s="57">
        <f t="shared" si="72"/>
        <v>0</v>
      </c>
      <c r="O73" s="57">
        <f t="shared" si="72"/>
        <v>0</v>
      </c>
      <c r="P73" s="57">
        <f t="shared" si="72"/>
        <v>0</v>
      </c>
      <c r="Q73" s="57">
        <f t="shared" si="72"/>
        <v>0</v>
      </c>
      <c r="R73" s="57">
        <f t="shared" si="72"/>
        <v>0</v>
      </c>
      <c r="S73" s="57">
        <f t="shared" si="72"/>
        <v>0</v>
      </c>
      <c r="T73" s="59">
        <f t="shared" si="72"/>
        <v>0</v>
      </c>
      <c r="U73" s="56">
        <f t="shared" si="72"/>
        <v>0</v>
      </c>
      <c r="V73" s="57">
        <f t="shared" si="72"/>
        <v>0</v>
      </c>
      <c r="W73" s="58">
        <f t="shared" si="72"/>
        <v>0</v>
      </c>
      <c r="X73" s="62">
        <f t="shared" si="72"/>
        <v>0</v>
      </c>
      <c r="Y73" s="57">
        <f t="shared" si="72"/>
        <v>0</v>
      </c>
      <c r="Z73" s="59">
        <f t="shared" si="72"/>
        <v>0</v>
      </c>
      <c r="AA73" s="56">
        <f t="shared" si="72"/>
        <v>5274667</v>
      </c>
      <c r="AB73" s="57">
        <f t="shared" si="72"/>
        <v>0</v>
      </c>
      <c r="AC73" s="58">
        <f t="shared" si="72"/>
        <v>5274667</v>
      </c>
      <c r="AD73" s="62">
        <f t="shared" si="72"/>
        <v>5274667</v>
      </c>
      <c r="AE73" s="57">
        <f t="shared" si="72"/>
        <v>0</v>
      </c>
      <c r="AF73" s="59">
        <f t="shared" si="72"/>
        <v>5274667</v>
      </c>
      <c r="AG73" s="56">
        <f t="shared" si="72"/>
        <v>4067000</v>
      </c>
      <c r="AH73" s="57">
        <f t="shared" si="72"/>
        <v>0</v>
      </c>
      <c r="AI73" s="58">
        <f t="shared" si="72"/>
        <v>4067000</v>
      </c>
      <c r="AJ73" s="62">
        <f t="shared" si="72"/>
        <v>1648334</v>
      </c>
      <c r="AK73" s="57">
        <f t="shared" si="72"/>
        <v>0</v>
      </c>
      <c r="AL73" s="59">
        <f t="shared" si="72"/>
        <v>1648334</v>
      </c>
      <c r="AM73" s="56">
        <f t="shared" si="72"/>
        <v>1240000</v>
      </c>
      <c r="AN73" s="57">
        <f t="shared" si="72"/>
        <v>0</v>
      </c>
      <c r="AO73" s="58">
        <f t="shared" si="72"/>
        <v>1240000</v>
      </c>
      <c r="AP73" s="62">
        <f t="shared" si="72"/>
        <v>1240000</v>
      </c>
      <c r="AQ73" s="57">
        <f t="shared" si="72"/>
        <v>0</v>
      </c>
      <c r="AR73" s="59">
        <f t="shared" si="72"/>
        <v>1240000</v>
      </c>
      <c r="AS73" s="56">
        <f t="shared" si="72"/>
        <v>103333</v>
      </c>
      <c r="AT73" s="57">
        <f t="shared" si="72"/>
        <v>0</v>
      </c>
      <c r="AU73" s="58">
        <f t="shared" si="72"/>
        <v>103333</v>
      </c>
      <c r="AV73" s="62">
        <f t="shared" si="72"/>
        <v>0</v>
      </c>
      <c r="AW73" s="57">
        <f t="shared" si="72"/>
        <v>0</v>
      </c>
      <c r="AX73" s="57">
        <f t="shared" si="72"/>
        <v>0</v>
      </c>
      <c r="AY73" s="57">
        <f t="shared" si="72"/>
        <v>0</v>
      </c>
      <c r="AZ73" s="57">
        <f t="shared" si="72"/>
        <v>0</v>
      </c>
      <c r="BA73" s="57">
        <f t="shared" si="72"/>
        <v>0</v>
      </c>
      <c r="BB73" s="57">
        <f t="shared" si="72"/>
        <v>0</v>
      </c>
      <c r="BC73" s="57">
        <f t="shared" si="72"/>
        <v>0</v>
      </c>
      <c r="BD73" s="57">
        <f t="shared" si="72"/>
        <v>0</v>
      </c>
      <c r="BE73" s="57">
        <f t="shared" si="72"/>
        <v>0</v>
      </c>
      <c r="BF73" s="57">
        <f t="shared" si="72"/>
        <v>0</v>
      </c>
      <c r="BG73" s="59">
        <f t="shared" si="72"/>
        <v>0</v>
      </c>
      <c r="BH73" s="56">
        <f t="shared" si="72"/>
        <v>17504668</v>
      </c>
      <c r="BI73" s="57">
        <f t="shared" si="72"/>
        <v>0</v>
      </c>
      <c r="BJ73" s="58">
        <f t="shared" si="72"/>
        <v>17504668</v>
      </c>
      <c r="BK73" s="62">
        <f t="shared" si="72"/>
        <v>14195296</v>
      </c>
      <c r="BL73" s="57">
        <f t="shared" si="72"/>
        <v>-2047014</v>
      </c>
      <c r="BM73" s="59">
        <f t="shared" si="72"/>
        <v>12148282</v>
      </c>
      <c r="BN73" s="177">
        <f t="shared" si="72"/>
        <v>29652950</v>
      </c>
    </row>
    <row r="74" spans="1:66" s="182" customFormat="1" ht="57" customHeight="1" thickTop="1">
      <c r="A74" s="332">
        <v>17</v>
      </c>
      <c r="B74" s="334" t="s">
        <v>80</v>
      </c>
      <c r="C74" s="336" t="s">
        <v>7</v>
      </c>
      <c r="D74" s="140" t="s">
        <v>31</v>
      </c>
      <c r="E74" s="366" t="s">
        <v>29</v>
      </c>
      <c r="F74" s="63">
        <v>123437553</v>
      </c>
      <c r="G74" s="123">
        <v>11692339</v>
      </c>
      <c r="H74" s="65">
        <f>G74+F74</f>
        <v>135129892</v>
      </c>
      <c r="I74" s="63"/>
      <c r="J74" s="66"/>
      <c r="K74" s="65">
        <v>0</v>
      </c>
      <c r="L74" s="63"/>
      <c r="M74" s="66"/>
      <c r="N74" s="65">
        <v>0</v>
      </c>
      <c r="O74" s="63"/>
      <c r="P74" s="66"/>
      <c r="Q74" s="65"/>
      <c r="R74" s="63"/>
      <c r="S74" s="123"/>
      <c r="T74" s="65">
        <f>R74+S74</f>
        <v>0</v>
      </c>
      <c r="U74" s="63"/>
      <c r="V74" s="64">
        <v>0</v>
      </c>
      <c r="W74" s="65">
        <f>U74+V74</f>
        <v>0</v>
      </c>
      <c r="X74" s="63">
        <v>0</v>
      </c>
      <c r="Y74" s="123">
        <v>0</v>
      </c>
      <c r="Z74" s="65">
        <f>X74+Y74</f>
        <v>0</v>
      </c>
      <c r="AA74" s="63">
        <v>25407553</v>
      </c>
      <c r="AB74" s="123">
        <v>11692339</v>
      </c>
      <c r="AC74" s="65">
        <f>AA74+AB74</f>
        <v>37099892</v>
      </c>
      <c r="AD74" s="63">
        <v>25733492</v>
      </c>
      <c r="AE74" s="64">
        <v>0</v>
      </c>
      <c r="AF74" s="65">
        <f>AD74+AE74</f>
        <v>25733492</v>
      </c>
      <c r="AG74" s="63">
        <v>0</v>
      </c>
      <c r="AH74" s="66">
        <v>0</v>
      </c>
      <c r="AI74" s="65">
        <f>AG74+AH74</f>
        <v>0</v>
      </c>
      <c r="AJ74" s="63">
        <v>0</v>
      </c>
      <c r="AK74" s="66">
        <v>0</v>
      </c>
      <c r="AL74" s="65">
        <f>AJ74+AK74</f>
        <v>0</v>
      </c>
      <c r="AM74" s="63">
        <v>0</v>
      </c>
      <c r="AN74" s="66">
        <v>0</v>
      </c>
      <c r="AO74" s="65">
        <f>AM74+AN74</f>
        <v>0</v>
      </c>
      <c r="AP74" s="63">
        <v>0</v>
      </c>
      <c r="AQ74" s="66">
        <v>0</v>
      </c>
      <c r="AR74" s="65">
        <f>AP74+AQ74</f>
        <v>0</v>
      </c>
      <c r="AS74" s="63">
        <v>0</v>
      </c>
      <c r="AT74" s="66">
        <v>0</v>
      </c>
      <c r="AU74" s="65">
        <f>AS74+AT74</f>
        <v>0</v>
      </c>
      <c r="AV74" s="63">
        <v>0</v>
      </c>
      <c r="AW74" s="66">
        <v>0</v>
      </c>
      <c r="AX74" s="65">
        <f>AV74+AW74</f>
        <v>0</v>
      </c>
      <c r="AY74" s="63">
        <v>0</v>
      </c>
      <c r="AZ74" s="66">
        <v>0</v>
      </c>
      <c r="BA74" s="65">
        <f>AY74+AZ74</f>
        <v>0</v>
      </c>
      <c r="BB74" s="63">
        <v>0</v>
      </c>
      <c r="BC74" s="66">
        <v>0</v>
      </c>
      <c r="BD74" s="65">
        <f>BB74+BC74</f>
        <v>0</v>
      </c>
      <c r="BE74" s="63">
        <v>0</v>
      </c>
      <c r="BF74" s="66">
        <v>0</v>
      </c>
      <c r="BG74" s="65">
        <f>BE74+BF74</f>
        <v>0</v>
      </c>
      <c r="BH74" s="71">
        <f t="shared" ref="BH74:BJ75" si="73">I74+L74+O74+R74+U74+X74+AA74+AD74+AG74+AJ74+AM74</f>
        <v>51141045</v>
      </c>
      <c r="BI74" s="134">
        <f t="shared" si="73"/>
        <v>11692339</v>
      </c>
      <c r="BJ74" s="65">
        <f>K74+N74+Q74+T74+W74+Z74+AC74+AF74+AI74+AL74+AO74</f>
        <v>62833384</v>
      </c>
      <c r="BK74" s="63">
        <v>72296508</v>
      </c>
      <c r="BL74" s="64">
        <v>0</v>
      </c>
      <c r="BM74" s="65">
        <f>BL74+BK74</f>
        <v>72296508</v>
      </c>
      <c r="BN74" s="214">
        <f>BM74+BJ74</f>
        <v>135129892</v>
      </c>
    </row>
    <row r="75" spans="1:66" s="186" customFormat="1" ht="57.75" customHeight="1">
      <c r="A75" s="348"/>
      <c r="B75" s="349"/>
      <c r="C75" s="354"/>
      <c r="D75" s="314" t="s">
        <v>33</v>
      </c>
      <c r="E75" s="367"/>
      <c r="F75" s="73">
        <v>24019824</v>
      </c>
      <c r="G75" s="74">
        <v>0</v>
      </c>
      <c r="H75" s="75">
        <f>G75+F75</f>
        <v>24019824</v>
      </c>
      <c r="I75" s="76"/>
      <c r="J75" s="77"/>
      <c r="K75" s="78">
        <f>J75+I75</f>
        <v>0</v>
      </c>
      <c r="L75" s="73"/>
      <c r="M75" s="102"/>
      <c r="N75" s="75">
        <f>M75+L75</f>
        <v>0</v>
      </c>
      <c r="O75" s="76"/>
      <c r="P75" s="184"/>
      <c r="Q75" s="78"/>
      <c r="R75" s="73"/>
      <c r="S75" s="74"/>
      <c r="T75" s="75">
        <f>R75+S75</f>
        <v>0</v>
      </c>
      <c r="U75" s="73"/>
      <c r="V75" s="74">
        <v>0</v>
      </c>
      <c r="W75" s="75">
        <f>U75+V75</f>
        <v>0</v>
      </c>
      <c r="X75" s="73">
        <v>0</v>
      </c>
      <c r="Y75" s="74">
        <v>0</v>
      </c>
      <c r="Z75" s="75">
        <f>X75+Y75</f>
        <v>0</v>
      </c>
      <c r="AA75" s="73">
        <v>5187683</v>
      </c>
      <c r="AB75" s="74">
        <v>0</v>
      </c>
      <c r="AC75" s="75">
        <f>AA75+AB75</f>
        <v>5187683</v>
      </c>
      <c r="AD75" s="144">
        <v>5187683</v>
      </c>
      <c r="AE75" s="74">
        <v>0</v>
      </c>
      <c r="AF75" s="78">
        <f>AD75+AE75</f>
        <v>5187683</v>
      </c>
      <c r="AG75" s="73">
        <v>0</v>
      </c>
      <c r="AH75" s="82">
        <v>0</v>
      </c>
      <c r="AI75" s="75">
        <f>AG75+AH75</f>
        <v>0</v>
      </c>
      <c r="AJ75" s="73">
        <v>0</v>
      </c>
      <c r="AK75" s="82">
        <v>0</v>
      </c>
      <c r="AL75" s="75">
        <f>AJ75+AK75</f>
        <v>0</v>
      </c>
      <c r="AM75" s="73">
        <v>0</v>
      </c>
      <c r="AN75" s="82">
        <v>0</v>
      </c>
      <c r="AO75" s="75">
        <f>AM75+AN75</f>
        <v>0</v>
      </c>
      <c r="AP75" s="73">
        <v>0</v>
      </c>
      <c r="AQ75" s="82">
        <v>0</v>
      </c>
      <c r="AR75" s="75">
        <f>AP75+AQ75</f>
        <v>0</v>
      </c>
      <c r="AS75" s="73">
        <v>0</v>
      </c>
      <c r="AT75" s="82">
        <v>0</v>
      </c>
      <c r="AU75" s="75">
        <f>AS75+AT75</f>
        <v>0</v>
      </c>
      <c r="AV75" s="73">
        <v>0</v>
      </c>
      <c r="AW75" s="82">
        <v>0</v>
      </c>
      <c r="AX75" s="75">
        <f>AV75+AW75</f>
        <v>0</v>
      </c>
      <c r="AY75" s="73">
        <v>0</v>
      </c>
      <c r="AZ75" s="82">
        <v>0</v>
      </c>
      <c r="BA75" s="75">
        <f>AY75+AZ75</f>
        <v>0</v>
      </c>
      <c r="BB75" s="73">
        <v>0</v>
      </c>
      <c r="BC75" s="82">
        <v>0</v>
      </c>
      <c r="BD75" s="75">
        <f>BB75+BC75</f>
        <v>0</v>
      </c>
      <c r="BE75" s="73">
        <v>0</v>
      </c>
      <c r="BF75" s="82">
        <v>0</v>
      </c>
      <c r="BG75" s="75">
        <f>BE75+BF75</f>
        <v>0</v>
      </c>
      <c r="BH75" s="73">
        <f t="shared" si="73"/>
        <v>10375366</v>
      </c>
      <c r="BI75" s="82">
        <f t="shared" si="73"/>
        <v>0</v>
      </c>
      <c r="BJ75" s="75">
        <f t="shared" si="73"/>
        <v>10375366</v>
      </c>
      <c r="BK75" s="73">
        <v>13644458</v>
      </c>
      <c r="BL75" s="74">
        <v>0</v>
      </c>
      <c r="BM75" s="75">
        <f>BL75+BK75</f>
        <v>13644458</v>
      </c>
      <c r="BN75" s="178">
        <f>BM75+BJ75</f>
        <v>24019824</v>
      </c>
    </row>
    <row r="76" spans="1:66" s="182" customFormat="1" ht="62.25" customHeight="1" thickBot="1">
      <c r="A76" s="333"/>
      <c r="B76" s="335"/>
      <c r="C76" s="337"/>
      <c r="D76" s="338" t="s">
        <v>16</v>
      </c>
      <c r="E76" s="339"/>
      <c r="F76" s="56">
        <f t="shared" ref="F76:N76" si="74">F75+F74</f>
        <v>147457377</v>
      </c>
      <c r="G76" s="57">
        <f t="shared" si="74"/>
        <v>11692339</v>
      </c>
      <c r="H76" s="58">
        <f t="shared" si="74"/>
        <v>159149716</v>
      </c>
      <c r="I76" s="56">
        <f t="shared" si="74"/>
        <v>0</v>
      </c>
      <c r="J76" s="57">
        <f t="shared" si="74"/>
        <v>0</v>
      </c>
      <c r="K76" s="58">
        <f t="shared" si="74"/>
        <v>0</v>
      </c>
      <c r="L76" s="56">
        <f t="shared" si="74"/>
        <v>0</v>
      </c>
      <c r="M76" s="57">
        <f t="shared" si="74"/>
        <v>0</v>
      </c>
      <c r="N76" s="58">
        <f t="shared" si="74"/>
        <v>0</v>
      </c>
      <c r="O76" s="56"/>
      <c r="P76" s="57"/>
      <c r="Q76" s="58"/>
      <c r="R76" s="56">
        <f t="shared" ref="R76:BN76" si="75">R75+R74</f>
        <v>0</v>
      </c>
      <c r="S76" s="57">
        <f t="shared" si="75"/>
        <v>0</v>
      </c>
      <c r="T76" s="58">
        <f t="shared" si="75"/>
        <v>0</v>
      </c>
      <c r="U76" s="56">
        <f t="shared" si="75"/>
        <v>0</v>
      </c>
      <c r="V76" s="57">
        <f t="shared" si="75"/>
        <v>0</v>
      </c>
      <c r="W76" s="58">
        <f t="shared" si="75"/>
        <v>0</v>
      </c>
      <c r="X76" s="56">
        <f t="shared" si="75"/>
        <v>0</v>
      </c>
      <c r="Y76" s="57">
        <f t="shared" si="75"/>
        <v>0</v>
      </c>
      <c r="Z76" s="58">
        <f t="shared" si="75"/>
        <v>0</v>
      </c>
      <c r="AA76" s="56">
        <f t="shared" si="75"/>
        <v>30595236</v>
      </c>
      <c r="AB76" s="57">
        <f t="shared" si="75"/>
        <v>11692339</v>
      </c>
      <c r="AC76" s="58">
        <f t="shared" si="75"/>
        <v>42287575</v>
      </c>
      <c r="AD76" s="56">
        <f t="shared" si="75"/>
        <v>30921175</v>
      </c>
      <c r="AE76" s="57">
        <f t="shared" si="75"/>
        <v>0</v>
      </c>
      <c r="AF76" s="58">
        <f t="shared" si="75"/>
        <v>30921175</v>
      </c>
      <c r="AG76" s="56">
        <f t="shared" si="75"/>
        <v>0</v>
      </c>
      <c r="AH76" s="57">
        <f t="shared" si="75"/>
        <v>0</v>
      </c>
      <c r="AI76" s="58">
        <f t="shared" si="75"/>
        <v>0</v>
      </c>
      <c r="AJ76" s="56">
        <f t="shared" si="75"/>
        <v>0</v>
      </c>
      <c r="AK76" s="57">
        <f t="shared" si="75"/>
        <v>0</v>
      </c>
      <c r="AL76" s="58">
        <f t="shared" si="75"/>
        <v>0</v>
      </c>
      <c r="AM76" s="56">
        <f t="shared" si="75"/>
        <v>0</v>
      </c>
      <c r="AN76" s="57">
        <f t="shared" si="75"/>
        <v>0</v>
      </c>
      <c r="AO76" s="58">
        <f t="shared" si="75"/>
        <v>0</v>
      </c>
      <c r="AP76" s="56">
        <f t="shared" si="75"/>
        <v>0</v>
      </c>
      <c r="AQ76" s="57">
        <f t="shared" si="75"/>
        <v>0</v>
      </c>
      <c r="AR76" s="58">
        <f t="shared" si="75"/>
        <v>0</v>
      </c>
      <c r="AS76" s="56">
        <f t="shared" si="75"/>
        <v>0</v>
      </c>
      <c r="AT76" s="57">
        <f t="shared" si="75"/>
        <v>0</v>
      </c>
      <c r="AU76" s="58">
        <f t="shared" si="75"/>
        <v>0</v>
      </c>
      <c r="AV76" s="56">
        <f t="shared" si="75"/>
        <v>0</v>
      </c>
      <c r="AW76" s="57">
        <f t="shared" si="75"/>
        <v>0</v>
      </c>
      <c r="AX76" s="58">
        <f t="shared" si="75"/>
        <v>0</v>
      </c>
      <c r="AY76" s="56">
        <f t="shared" si="75"/>
        <v>0</v>
      </c>
      <c r="AZ76" s="57">
        <f t="shared" si="75"/>
        <v>0</v>
      </c>
      <c r="BA76" s="58">
        <f t="shared" si="75"/>
        <v>0</v>
      </c>
      <c r="BB76" s="56">
        <f t="shared" si="75"/>
        <v>0</v>
      </c>
      <c r="BC76" s="57">
        <f t="shared" si="75"/>
        <v>0</v>
      </c>
      <c r="BD76" s="58">
        <f t="shared" si="75"/>
        <v>0</v>
      </c>
      <c r="BE76" s="56">
        <f t="shared" si="75"/>
        <v>0</v>
      </c>
      <c r="BF76" s="57">
        <f t="shared" si="75"/>
        <v>0</v>
      </c>
      <c r="BG76" s="58">
        <f t="shared" si="75"/>
        <v>0</v>
      </c>
      <c r="BH76" s="56">
        <f t="shared" si="75"/>
        <v>61516411</v>
      </c>
      <c r="BI76" s="57">
        <f t="shared" si="75"/>
        <v>11692339</v>
      </c>
      <c r="BJ76" s="58">
        <f t="shared" si="75"/>
        <v>73208750</v>
      </c>
      <c r="BK76" s="56">
        <f t="shared" si="75"/>
        <v>85940966</v>
      </c>
      <c r="BL76" s="57">
        <f t="shared" si="75"/>
        <v>0</v>
      </c>
      <c r="BM76" s="58">
        <f t="shared" si="75"/>
        <v>85940966</v>
      </c>
      <c r="BN76" s="177">
        <f t="shared" si="75"/>
        <v>159149716</v>
      </c>
    </row>
    <row r="77" spans="1:66" s="295" customFormat="1" ht="92.25" customHeight="1" thickTop="1">
      <c r="A77" s="344">
        <v>18</v>
      </c>
      <c r="B77" s="336" t="s">
        <v>80</v>
      </c>
      <c r="C77" s="336" t="s">
        <v>1</v>
      </c>
      <c r="D77" s="293" t="s">
        <v>31</v>
      </c>
      <c r="E77" s="294" t="s">
        <v>30</v>
      </c>
      <c r="F77" s="63">
        <v>7033806</v>
      </c>
      <c r="G77" s="123">
        <v>1000655</v>
      </c>
      <c r="H77" s="124">
        <f>G77+F77</f>
        <v>8034461</v>
      </c>
      <c r="I77" s="68"/>
      <c r="J77" s="66"/>
      <c r="K77" s="124">
        <v>0</v>
      </c>
      <c r="L77" s="63"/>
      <c r="M77" s="66"/>
      <c r="N77" s="124">
        <v>0</v>
      </c>
      <c r="O77" s="63"/>
      <c r="P77" s="66"/>
      <c r="Q77" s="124"/>
      <c r="R77" s="63"/>
      <c r="S77" s="123"/>
      <c r="T77" s="125">
        <f>R77+S77</f>
        <v>0</v>
      </c>
      <c r="U77" s="63"/>
      <c r="V77" s="64">
        <v>0</v>
      </c>
      <c r="W77" s="124">
        <f>U77+V77</f>
        <v>0</v>
      </c>
      <c r="X77" s="63"/>
      <c r="Y77" s="64"/>
      <c r="Z77" s="125">
        <f>X77+Y77</f>
        <v>0</v>
      </c>
      <c r="AA77" s="63">
        <v>3531479</v>
      </c>
      <c r="AB77" s="64">
        <v>0</v>
      </c>
      <c r="AC77" s="124">
        <f>AA77+AB77</f>
        <v>3531479</v>
      </c>
      <c r="AD77" s="63">
        <v>390410</v>
      </c>
      <c r="AE77" s="123">
        <v>1000655</v>
      </c>
      <c r="AF77" s="124">
        <f>AD77+AE77</f>
        <v>1391065</v>
      </c>
      <c r="AG77" s="63">
        <v>0</v>
      </c>
      <c r="AH77" s="64">
        <v>0</v>
      </c>
      <c r="AI77" s="124">
        <f>AG77+AH77</f>
        <v>0</v>
      </c>
      <c r="AJ77" s="63">
        <v>0</v>
      </c>
      <c r="AK77" s="64">
        <v>0</v>
      </c>
      <c r="AL77" s="124">
        <f>AJ77+AK77</f>
        <v>0</v>
      </c>
      <c r="AM77" s="63">
        <v>0</v>
      </c>
      <c r="AN77" s="64">
        <v>0</v>
      </c>
      <c r="AO77" s="145">
        <f>AM77+AN77</f>
        <v>0</v>
      </c>
      <c r="AP77" s="63">
        <v>0</v>
      </c>
      <c r="AQ77" s="66">
        <v>0</v>
      </c>
      <c r="AR77" s="124">
        <f>AP77+AQ77</f>
        <v>0</v>
      </c>
      <c r="AS77" s="68">
        <v>0</v>
      </c>
      <c r="AT77" s="66">
        <v>0</v>
      </c>
      <c r="AU77" s="124">
        <f>AS77+AT77</f>
        <v>0</v>
      </c>
      <c r="AV77" s="63">
        <v>0</v>
      </c>
      <c r="AW77" s="66">
        <v>0</v>
      </c>
      <c r="AX77" s="124">
        <f>AV77+AW77</f>
        <v>0</v>
      </c>
      <c r="AY77" s="63">
        <v>0</v>
      </c>
      <c r="AZ77" s="66">
        <v>0</v>
      </c>
      <c r="BA77" s="124">
        <f>AY77+AZ77</f>
        <v>0</v>
      </c>
      <c r="BB77" s="63">
        <v>0</v>
      </c>
      <c r="BC77" s="66">
        <v>0</v>
      </c>
      <c r="BD77" s="124">
        <f>BB77+BC77</f>
        <v>0</v>
      </c>
      <c r="BE77" s="63">
        <v>0</v>
      </c>
      <c r="BF77" s="66">
        <v>0</v>
      </c>
      <c r="BG77" s="124">
        <f>BE77+BF77</f>
        <v>0</v>
      </c>
      <c r="BH77" s="126">
        <f t="shared" ref="BH77:BJ77" si="76">I77+L77+O77+R77+U77+X77+AA77+AD77+AG77+AJ77+AM77</f>
        <v>3921889</v>
      </c>
      <c r="BI77" s="127">
        <f t="shared" si="76"/>
        <v>1000655</v>
      </c>
      <c r="BJ77" s="124">
        <f t="shared" si="76"/>
        <v>4922544</v>
      </c>
      <c r="BK77" s="63">
        <v>3111917</v>
      </c>
      <c r="BL77" s="64">
        <v>0</v>
      </c>
      <c r="BM77" s="124">
        <f>BL77+BK77</f>
        <v>3111917</v>
      </c>
      <c r="BN77" s="179">
        <f>BM77+BJ77</f>
        <v>8034461</v>
      </c>
    </row>
    <row r="78" spans="1:66" s="295" customFormat="1" ht="139.5" customHeight="1" thickBot="1">
      <c r="A78" s="345"/>
      <c r="B78" s="337"/>
      <c r="C78" s="359"/>
      <c r="D78" s="338" t="s">
        <v>16</v>
      </c>
      <c r="E78" s="356"/>
      <c r="F78" s="56">
        <f>F77</f>
        <v>7033806</v>
      </c>
      <c r="G78" s="57">
        <f t="shared" ref="G78:BN78" si="77">G77</f>
        <v>1000655</v>
      </c>
      <c r="H78" s="58">
        <f t="shared" si="77"/>
        <v>8034461</v>
      </c>
      <c r="I78" s="62">
        <f t="shared" si="77"/>
        <v>0</v>
      </c>
      <c r="J78" s="56">
        <f t="shared" si="77"/>
        <v>0</v>
      </c>
      <c r="K78" s="56">
        <f t="shared" si="77"/>
        <v>0</v>
      </c>
      <c r="L78" s="56">
        <f t="shared" si="77"/>
        <v>0</v>
      </c>
      <c r="M78" s="56">
        <f t="shared" si="77"/>
        <v>0</v>
      </c>
      <c r="N78" s="56">
        <f t="shared" si="77"/>
        <v>0</v>
      </c>
      <c r="O78" s="56">
        <f t="shared" si="77"/>
        <v>0</v>
      </c>
      <c r="P78" s="56">
        <f t="shared" si="77"/>
        <v>0</v>
      </c>
      <c r="Q78" s="56">
        <f t="shared" si="77"/>
        <v>0</v>
      </c>
      <c r="R78" s="56">
        <f t="shared" si="77"/>
        <v>0</v>
      </c>
      <c r="S78" s="56">
        <f t="shared" si="77"/>
        <v>0</v>
      </c>
      <c r="T78" s="60">
        <f t="shared" si="77"/>
        <v>0</v>
      </c>
      <c r="U78" s="56">
        <f t="shared" si="77"/>
        <v>0</v>
      </c>
      <c r="V78" s="57">
        <f t="shared" si="77"/>
        <v>0</v>
      </c>
      <c r="W78" s="58">
        <f t="shared" si="77"/>
        <v>0</v>
      </c>
      <c r="X78" s="56">
        <f t="shared" si="77"/>
        <v>0</v>
      </c>
      <c r="Y78" s="57">
        <f t="shared" si="77"/>
        <v>0</v>
      </c>
      <c r="Z78" s="59">
        <f t="shared" si="77"/>
        <v>0</v>
      </c>
      <c r="AA78" s="56">
        <f t="shared" si="77"/>
        <v>3531479</v>
      </c>
      <c r="AB78" s="57">
        <f t="shared" si="77"/>
        <v>0</v>
      </c>
      <c r="AC78" s="58">
        <f t="shared" si="77"/>
        <v>3531479</v>
      </c>
      <c r="AD78" s="56">
        <f t="shared" si="77"/>
        <v>390410</v>
      </c>
      <c r="AE78" s="57">
        <f t="shared" si="77"/>
        <v>1000655</v>
      </c>
      <c r="AF78" s="58">
        <f t="shared" si="77"/>
        <v>1391065</v>
      </c>
      <c r="AG78" s="56">
        <f t="shared" si="77"/>
        <v>0</v>
      </c>
      <c r="AH78" s="57">
        <f t="shared" si="77"/>
        <v>0</v>
      </c>
      <c r="AI78" s="58">
        <f t="shared" si="77"/>
        <v>0</v>
      </c>
      <c r="AJ78" s="56">
        <f t="shared" si="77"/>
        <v>0</v>
      </c>
      <c r="AK78" s="57">
        <f t="shared" si="77"/>
        <v>0</v>
      </c>
      <c r="AL78" s="58">
        <f t="shared" si="77"/>
        <v>0</v>
      </c>
      <c r="AM78" s="56">
        <f t="shared" si="77"/>
        <v>0</v>
      </c>
      <c r="AN78" s="57">
        <f t="shared" si="77"/>
        <v>0</v>
      </c>
      <c r="AO78" s="58">
        <f t="shared" si="77"/>
        <v>0</v>
      </c>
      <c r="AP78" s="56">
        <f t="shared" si="77"/>
        <v>0</v>
      </c>
      <c r="AQ78" s="57">
        <f t="shared" si="77"/>
        <v>0</v>
      </c>
      <c r="AR78" s="58">
        <f t="shared" si="77"/>
        <v>0</v>
      </c>
      <c r="AS78" s="61">
        <f t="shared" si="77"/>
        <v>0</v>
      </c>
      <c r="AT78" s="57">
        <f t="shared" si="77"/>
        <v>0</v>
      </c>
      <c r="AU78" s="62">
        <f t="shared" si="77"/>
        <v>0</v>
      </c>
      <c r="AV78" s="60">
        <f t="shared" si="77"/>
        <v>0</v>
      </c>
      <c r="AW78" s="57">
        <f t="shared" si="77"/>
        <v>0</v>
      </c>
      <c r="AX78" s="62">
        <f t="shared" si="77"/>
        <v>0</v>
      </c>
      <c r="AY78" s="60">
        <f t="shared" si="77"/>
        <v>0</v>
      </c>
      <c r="AZ78" s="57">
        <f t="shared" si="77"/>
        <v>0</v>
      </c>
      <c r="BA78" s="62">
        <f t="shared" si="77"/>
        <v>0</v>
      </c>
      <c r="BB78" s="60">
        <f t="shared" si="77"/>
        <v>0</v>
      </c>
      <c r="BC78" s="57">
        <f t="shared" si="77"/>
        <v>0</v>
      </c>
      <c r="BD78" s="62">
        <f t="shared" si="77"/>
        <v>0</v>
      </c>
      <c r="BE78" s="60">
        <f t="shared" si="77"/>
        <v>0</v>
      </c>
      <c r="BF78" s="57">
        <f t="shared" si="77"/>
        <v>0</v>
      </c>
      <c r="BG78" s="62">
        <f t="shared" si="77"/>
        <v>0</v>
      </c>
      <c r="BH78" s="60">
        <f t="shared" si="77"/>
        <v>3921889</v>
      </c>
      <c r="BI78" s="57">
        <f t="shared" si="77"/>
        <v>1000655</v>
      </c>
      <c r="BJ78" s="131">
        <f t="shared" si="77"/>
        <v>4922544</v>
      </c>
      <c r="BK78" s="60">
        <f t="shared" si="77"/>
        <v>3111917</v>
      </c>
      <c r="BL78" s="57">
        <f t="shared" si="77"/>
        <v>0</v>
      </c>
      <c r="BM78" s="62">
        <f t="shared" si="77"/>
        <v>3111917</v>
      </c>
      <c r="BN78" s="177">
        <f t="shared" si="77"/>
        <v>8034461</v>
      </c>
    </row>
    <row r="79" spans="1:66" s="192" customFormat="1" ht="81" customHeight="1" thickTop="1">
      <c r="A79" s="355">
        <v>19</v>
      </c>
      <c r="B79" s="354" t="s">
        <v>83</v>
      </c>
      <c r="C79" s="354" t="s">
        <v>84</v>
      </c>
      <c r="D79" s="52" t="s">
        <v>31</v>
      </c>
      <c r="E79" s="120" t="s">
        <v>29</v>
      </c>
      <c r="F79" s="113">
        <v>171477604</v>
      </c>
      <c r="G79" s="121">
        <v>71210000</v>
      </c>
      <c r="H79" s="55">
        <f>G79+F79</f>
        <v>242687604</v>
      </c>
      <c r="I79" s="113">
        <v>0</v>
      </c>
      <c r="J79" s="121">
        <v>0</v>
      </c>
      <c r="K79" s="55">
        <f>J79+I79</f>
        <v>0</v>
      </c>
      <c r="L79" s="113">
        <v>0</v>
      </c>
      <c r="M79" s="121">
        <v>0</v>
      </c>
      <c r="N79" s="55">
        <f>M79+L79</f>
        <v>0</v>
      </c>
      <c r="O79" s="113">
        <v>0</v>
      </c>
      <c r="P79" s="121">
        <v>0</v>
      </c>
      <c r="Q79" s="55">
        <f>P79+O79</f>
        <v>0</v>
      </c>
      <c r="R79" s="113">
        <v>0</v>
      </c>
      <c r="S79" s="121">
        <v>0</v>
      </c>
      <c r="T79" s="55">
        <f>S79+R79</f>
        <v>0</v>
      </c>
      <c r="U79" s="113"/>
      <c r="V79" s="121"/>
      <c r="W79" s="55">
        <f>V79+U79</f>
        <v>0</v>
      </c>
      <c r="X79" s="113">
        <v>0</v>
      </c>
      <c r="Y79" s="121">
        <v>0</v>
      </c>
      <c r="Z79" s="55">
        <f>Y79+X79</f>
        <v>0</v>
      </c>
      <c r="AA79" s="113">
        <v>21500000</v>
      </c>
      <c r="AB79" s="115">
        <v>0</v>
      </c>
      <c r="AC79" s="55">
        <f>AB79+AA79</f>
        <v>21500000</v>
      </c>
      <c r="AD79" s="113">
        <v>0</v>
      </c>
      <c r="AE79" s="121">
        <v>22580000</v>
      </c>
      <c r="AF79" s="55">
        <f>AE79+AD79</f>
        <v>22580000</v>
      </c>
      <c r="AG79" s="113">
        <v>0</v>
      </c>
      <c r="AH79" s="121">
        <v>23720000</v>
      </c>
      <c r="AI79" s="55">
        <f>AH79+AG79</f>
        <v>23720000</v>
      </c>
      <c r="AJ79" s="113">
        <v>0</v>
      </c>
      <c r="AK79" s="121">
        <v>24910000</v>
      </c>
      <c r="AL79" s="55">
        <f>AK79+AJ79</f>
        <v>24910000</v>
      </c>
      <c r="AM79" s="113">
        <v>0</v>
      </c>
      <c r="AN79" s="114">
        <v>0</v>
      </c>
      <c r="AO79" s="55">
        <f>AN79+AM79</f>
        <v>0</v>
      </c>
      <c r="AP79" s="113">
        <v>0</v>
      </c>
      <c r="AQ79" s="114">
        <v>0</v>
      </c>
      <c r="AR79" s="55">
        <f>AQ79+AP79</f>
        <v>0</v>
      </c>
      <c r="AS79" s="113">
        <v>0</v>
      </c>
      <c r="AT79" s="115">
        <v>0</v>
      </c>
      <c r="AU79" s="296">
        <f>AT79+AS79</f>
        <v>0</v>
      </c>
      <c r="AV79" s="248">
        <v>0</v>
      </c>
      <c r="AW79" s="115">
        <v>0</v>
      </c>
      <c r="AX79" s="55">
        <f>AW79+AV79</f>
        <v>0</v>
      </c>
      <c r="AY79" s="113">
        <v>0</v>
      </c>
      <c r="AZ79" s="115">
        <v>0</v>
      </c>
      <c r="BA79" s="296">
        <f>AZ79+AY79</f>
        <v>0</v>
      </c>
      <c r="BB79" s="248">
        <v>0</v>
      </c>
      <c r="BC79" s="115">
        <v>0</v>
      </c>
      <c r="BD79" s="296">
        <f>BC79+BB79</f>
        <v>0</v>
      </c>
      <c r="BE79" s="248">
        <v>0</v>
      </c>
      <c r="BF79" s="115">
        <v>0</v>
      </c>
      <c r="BG79" s="55">
        <f>BF79+BE79</f>
        <v>0</v>
      </c>
      <c r="BH79" s="113">
        <f>I79+L79+O79+R79+U79+X79+AA79+AD79+AG79+AJ79+AM79</f>
        <v>21500000</v>
      </c>
      <c r="BI79" s="121">
        <f>J79+M79+P79+S79+V79+Y79+AB79+AE79+AH79+AK79+AN79</f>
        <v>71210000</v>
      </c>
      <c r="BJ79" s="122">
        <f>BI79+BH79</f>
        <v>92710000</v>
      </c>
      <c r="BK79" s="113">
        <v>149977604</v>
      </c>
      <c r="BL79" s="115">
        <v>0</v>
      </c>
      <c r="BM79" s="55">
        <f>BL79+BK79</f>
        <v>149977604</v>
      </c>
      <c r="BN79" s="297">
        <f>BM79+BJ79</f>
        <v>242687604</v>
      </c>
    </row>
    <row r="80" spans="1:66" s="192" customFormat="1" ht="66" customHeight="1" thickBot="1">
      <c r="A80" s="345"/>
      <c r="B80" s="337"/>
      <c r="C80" s="337"/>
      <c r="D80" s="338" t="s">
        <v>16</v>
      </c>
      <c r="E80" s="356"/>
      <c r="F80" s="56">
        <f t="shared" ref="F80:BN80" si="78">F79</f>
        <v>171477604</v>
      </c>
      <c r="G80" s="57">
        <f t="shared" si="78"/>
        <v>71210000</v>
      </c>
      <c r="H80" s="58">
        <f t="shared" si="78"/>
        <v>242687604</v>
      </c>
      <c r="I80" s="56">
        <f t="shared" si="78"/>
        <v>0</v>
      </c>
      <c r="J80" s="57">
        <f t="shared" si="78"/>
        <v>0</v>
      </c>
      <c r="K80" s="58">
        <f t="shared" si="78"/>
        <v>0</v>
      </c>
      <c r="L80" s="56">
        <f t="shared" si="78"/>
        <v>0</v>
      </c>
      <c r="M80" s="57">
        <f t="shared" si="78"/>
        <v>0</v>
      </c>
      <c r="N80" s="58">
        <f t="shared" si="78"/>
        <v>0</v>
      </c>
      <c r="O80" s="56">
        <f t="shared" si="78"/>
        <v>0</v>
      </c>
      <c r="P80" s="57">
        <f t="shared" si="78"/>
        <v>0</v>
      </c>
      <c r="Q80" s="58">
        <f t="shared" si="78"/>
        <v>0</v>
      </c>
      <c r="R80" s="56">
        <f t="shared" si="78"/>
        <v>0</v>
      </c>
      <c r="S80" s="57">
        <f t="shared" si="78"/>
        <v>0</v>
      </c>
      <c r="T80" s="58">
        <f t="shared" si="78"/>
        <v>0</v>
      </c>
      <c r="U80" s="56">
        <f t="shared" si="78"/>
        <v>0</v>
      </c>
      <c r="V80" s="57">
        <f t="shared" si="78"/>
        <v>0</v>
      </c>
      <c r="W80" s="58">
        <f t="shared" si="78"/>
        <v>0</v>
      </c>
      <c r="X80" s="56">
        <f t="shared" si="78"/>
        <v>0</v>
      </c>
      <c r="Y80" s="57">
        <f t="shared" si="78"/>
        <v>0</v>
      </c>
      <c r="Z80" s="58">
        <f t="shared" si="78"/>
        <v>0</v>
      </c>
      <c r="AA80" s="56">
        <f t="shared" si="78"/>
        <v>21500000</v>
      </c>
      <c r="AB80" s="57">
        <f t="shared" si="78"/>
        <v>0</v>
      </c>
      <c r="AC80" s="58">
        <f t="shared" si="78"/>
        <v>21500000</v>
      </c>
      <c r="AD80" s="56">
        <f t="shared" si="78"/>
        <v>0</v>
      </c>
      <c r="AE80" s="57">
        <f t="shared" si="78"/>
        <v>22580000</v>
      </c>
      <c r="AF80" s="58">
        <f t="shared" si="78"/>
        <v>22580000</v>
      </c>
      <c r="AG80" s="56">
        <f t="shared" si="78"/>
        <v>0</v>
      </c>
      <c r="AH80" s="57">
        <f t="shared" si="78"/>
        <v>23720000</v>
      </c>
      <c r="AI80" s="58">
        <f t="shared" si="78"/>
        <v>23720000</v>
      </c>
      <c r="AJ80" s="56">
        <f t="shared" si="78"/>
        <v>0</v>
      </c>
      <c r="AK80" s="57">
        <f t="shared" si="78"/>
        <v>24910000</v>
      </c>
      <c r="AL80" s="58">
        <f t="shared" si="78"/>
        <v>24910000</v>
      </c>
      <c r="AM80" s="56">
        <f t="shared" si="78"/>
        <v>0</v>
      </c>
      <c r="AN80" s="57">
        <f t="shared" si="78"/>
        <v>0</v>
      </c>
      <c r="AO80" s="58">
        <f t="shared" si="78"/>
        <v>0</v>
      </c>
      <c r="AP80" s="56">
        <f t="shared" si="78"/>
        <v>0</v>
      </c>
      <c r="AQ80" s="57">
        <f t="shared" si="78"/>
        <v>0</v>
      </c>
      <c r="AR80" s="58">
        <f t="shared" si="78"/>
        <v>0</v>
      </c>
      <c r="AS80" s="56">
        <f t="shared" si="78"/>
        <v>0</v>
      </c>
      <c r="AT80" s="57">
        <f t="shared" si="78"/>
        <v>0</v>
      </c>
      <c r="AU80" s="58">
        <f t="shared" si="78"/>
        <v>0</v>
      </c>
      <c r="AV80" s="56">
        <f t="shared" si="78"/>
        <v>0</v>
      </c>
      <c r="AW80" s="57">
        <f t="shared" si="78"/>
        <v>0</v>
      </c>
      <c r="AX80" s="58">
        <f t="shared" si="78"/>
        <v>0</v>
      </c>
      <c r="AY80" s="56">
        <f t="shared" si="78"/>
        <v>0</v>
      </c>
      <c r="AZ80" s="57">
        <f t="shared" si="78"/>
        <v>0</v>
      </c>
      <c r="BA80" s="58">
        <f t="shared" si="78"/>
        <v>0</v>
      </c>
      <c r="BB80" s="56">
        <f t="shared" si="78"/>
        <v>0</v>
      </c>
      <c r="BC80" s="57">
        <f t="shared" si="78"/>
        <v>0</v>
      </c>
      <c r="BD80" s="58">
        <f t="shared" si="78"/>
        <v>0</v>
      </c>
      <c r="BE80" s="56">
        <f t="shared" si="78"/>
        <v>0</v>
      </c>
      <c r="BF80" s="57">
        <f t="shared" si="78"/>
        <v>0</v>
      </c>
      <c r="BG80" s="58">
        <f t="shared" si="78"/>
        <v>0</v>
      </c>
      <c r="BH80" s="56">
        <f t="shared" si="78"/>
        <v>21500000</v>
      </c>
      <c r="BI80" s="57">
        <f t="shared" si="78"/>
        <v>71210000</v>
      </c>
      <c r="BJ80" s="59">
        <f t="shared" si="78"/>
        <v>92710000</v>
      </c>
      <c r="BK80" s="56">
        <f t="shared" si="78"/>
        <v>149977604</v>
      </c>
      <c r="BL80" s="57">
        <f t="shared" si="78"/>
        <v>0</v>
      </c>
      <c r="BM80" s="58">
        <f t="shared" si="78"/>
        <v>149977604</v>
      </c>
      <c r="BN80" s="131">
        <f t="shared" si="78"/>
        <v>242687604</v>
      </c>
    </row>
    <row r="81" spans="1:66" s="182" customFormat="1" ht="54.75" customHeight="1" thickTop="1">
      <c r="A81" s="355">
        <v>20</v>
      </c>
      <c r="B81" s="349" t="s">
        <v>83</v>
      </c>
      <c r="C81" s="354" t="s">
        <v>85</v>
      </c>
      <c r="D81" s="310" t="s">
        <v>31</v>
      </c>
      <c r="E81" s="298" t="s">
        <v>29</v>
      </c>
      <c r="F81" s="113">
        <v>1250000</v>
      </c>
      <c r="G81" s="115">
        <v>0</v>
      </c>
      <c r="H81" s="78">
        <f>G81+F81</f>
        <v>1250000</v>
      </c>
      <c r="I81" s="113"/>
      <c r="J81" s="114"/>
      <c r="K81" s="78">
        <f>J81+I81</f>
        <v>0</v>
      </c>
      <c r="L81" s="113">
        <v>0</v>
      </c>
      <c r="M81" s="115">
        <v>0</v>
      </c>
      <c r="N81" s="78">
        <f>M81+L81</f>
        <v>0</v>
      </c>
      <c r="O81" s="248"/>
      <c r="P81" s="115"/>
      <c r="Q81" s="78"/>
      <c r="R81" s="113">
        <v>0</v>
      </c>
      <c r="S81" s="114">
        <v>0</v>
      </c>
      <c r="T81" s="78">
        <f>R81+S81</f>
        <v>0</v>
      </c>
      <c r="U81" s="113">
        <v>0</v>
      </c>
      <c r="V81" s="115">
        <v>0</v>
      </c>
      <c r="W81" s="78">
        <f>U81+V81</f>
        <v>0</v>
      </c>
      <c r="X81" s="113">
        <v>0</v>
      </c>
      <c r="Y81" s="115">
        <v>0</v>
      </c>
      <c r="Z81" s="78">
        <f>X81+Y81</f>
        <v>0</v>
      </c>
      <c r="AA81" s="113">
        <v>200000</v>
      </c>
      <c r="AB81" s="121">
        <v>31980</v>
      </c>
      <c r="AC81" s="78">
        <f>AA81+AB81</f>
        <v>231980</v>
      </c>
      <c r="AD81" s="113">
        <v>140000</v>
      </c>
      <c r="AE81" s="115">
        <v>0</v>
      </c>
      <c r="AF81" s="78">
        <f>AD81+AE81</f>
        <v>140000</v>
      </c>
      <c r="AG81" s="113">
        <v>140000</v>
      </c>
      <c r="AH81" s="115">
        <v>0</v>
      </c>
      <c r="AI81" s="78">
        <f>AG81+AH81</f>
        <v>140000</v>
      </c>
      <c r="AJ81" s="113">
        <v>140000</v>
      </c>
      <c r="AK81" s="115">
        <v>0</v>
      </c>
      <c r="AL81" s="78">
        <f>AJ81+AK81</f>
        <v>140000</v>
      </c>
      <c r="AM81" s="116">
        <v>140000</v>
      </c>
      <c r="AN81" s="115">
        <v>0</v>
      </c>
      <c r="AO81" s="78">
        <f>AM81+AN81</f>
        <v>140000</v>
      </c>
      <c r="AP81" s="113">
        <v>0</v>
      </c>
      <c r="AQ81" s="114">
        <v>0</v>
      </c>
      <c r="AR81" s="78">
        <f>AP81+AQ81</f>
        <v>0</v>
      </c>
      <c r="AS81" s="113">
        <v>0</v>
      </c>
      <c r="AT81" s="114">
        <v>0</v>
      </c>
      <c r="AU81" s="78">
        <f>AS81+AT81</f>
        <v>0</v>
      </c>
      <c r="AV81" s="113">
        <v>0</v>
      </c>
      <c r="AW81" s="114">
        <v>0</v>
      </c>
      <c r="AX81" s="78">
        <f>AV81+AW81</f>
        <v>0</v>
      </c>
      <c r="AY81" s="113">
        <v>0</v>
      </c>
      <c r="AZ81" s="114">
        <v>0</v>
      </c>
      <c r="BA81" s="78">
        <f>AY81+AZ81</f>
        <v>0</v>
      </c>
      <c r="BB81" s="113">
        <v>0</v>
      </c>
      <c r="BC81" s="114">
        <v>0</v>
      </c>
      <c r="BD81" s="78">
        <f>BB81+BC81</f>
        <v>0</v>
      </c>
      <c r="BE81" s="113">
        <v>0</v>
      </c>
      <c r="BF81" s="114">
        <v>0</v>
      </c>
      <c r="BG81" s="78">
        <f>BE81+BF81</f>
        <v>0</v>
      </c>
      <c r="BH81" s="76">
        <f>I81+L81+O81+R81+U81+X81+AA81+AD81+AG81+AJ81+AM81+AP81</f>
        <v>760000</v>
      </c>
      <c r="BI81" s="79">
        <f>J81+M81+P81+S81+V81+Y81+AB81+AE81+AH81+AK81+AN81+AQ81</f>
        <v>31980</v>
      </c>
      <c r="BJ81" s="78">
        <f>K81+N81+Q81+T81+W81+Z81+AC81+AF81+AI81+AL81+AO81+AR81</f>
        <v>791980</v>
      </c>
      <c r="BK81" s="76">
        <f>F81-BH81</f>
        <v>490000</v>
      </c>
      <c r="BL81" s="121">
        <v>-31980</v>
      </c>
      <c r="BM81" s="78">
        <f>BL81+BK81</f>
        <v>458020</v>
      </c>
      <c r="BN81" s="193">
        <f>BM81+BJ81</f>
        <v>1250000</v>
      </c>
    </row>
    <row r="82" spans="1:66" s="182" customFormat="1" ht="63.75" customHeight="1" thickBot="1">
      <c r="A82" s="345"/>
      <c r="B82" s="335"/>
      <c r="C82" s="337"/>
      <c r="D82" s="357" t="s">
        <v>16</v>
      </c>
      <c r="E82" s="358"/>
      <c r="F82" s="56">
        <f>F81</f>
        <v>1250000</v>
      </c>
      <c r="G82" s="57">
        <f t="shared" ref="G82:BN82" si="79">G81</f>
        <v>0</v>
      </c>
      <c r="H82" s="58">
        <f t="shared" si="79"/>
        <v>1250000</v>
      </c>
      <c r="I82" s="56">
        <f t="shared" si="79"/>
        <v>0</v>
      </c>
      <c r="J82" s="57">
        <f t="shared" si="79"/>
        <v>0</v>
      </c>
      <c r="K82" s="58">
        <f t="shared" si="79"/>
        <v>0</v>
      </c>
      <c r="L82" s="56">
        <f t="shared" si="79"/>
        <v>0</v>
      </c>
      <c r="M82" s="57">
        <f t="shared" si="79"/>
        <v>0</v>
      </c>
      <c r="N82" s="58">
        <f t="shared" si="79"/>
        <v>0</v>
      </c>
      <c r="O82" s="56">
        <f t="shared" si="79"/>
        <v>0</v>
      </c>
      <c r="P82" s="57">
        <f t="shared" si="79"/>
        <v>0</v>
      </c>
      <c r="Q82" s="58">
        <f t="shared" si="79"/>
        <v>0</v>
      </c>
      <c r="R82" s="56">
        <f t="shared" si="79"/>
        <v>0</v>
      </c>
      <c r="S82" s="57">
        <f t="shared" si="79"/>
        <v>0</v>
      </c>
      <c r="T82" s="58">
        <f t="shared" si="79"/>
        <v>0</v>
      </c>
      <c r="U82" s="56">
        <f t="shared" si="79"/>
        <v>0</v>
      </c>
      <c r="V82" s="57">
        <f t="shared" si="79"/>
        <v>0</v>
      </c>
      <c r="W82" s="58">
        <f t="shared" si="79"/>
        <v>0</v>
      </c>
      <c r="X82" s="56">
        <f t="shared" si="79"/>
        <v>0</v>
      </c>
      <c r="Y82" s="57">
        <f t="shared" si="79"/>
        <v>0</v>
      </c>
      <c r="Z82" s="58">
        <f t="shared" si="79"/>
        <v>0</v>
      </c>
      <c r="AA82" s="56">
        <f t="shared" si="79"/>
        <v>200000</v>
      </c>
      <c r="AB82" s="57">
        <f t="shared" si="79"/>
        <v>31980</v>
      </c>
      <c r="AC82" s="58">
        <f t="shared" si="79"/>
        <v>231980</v>
      </c>
      <c r="AD82" s="56">
        <f t="shared" si="79"/>
        <v>140000</v>
      </c>
      <c r="AE82" s="57">
        <f t="shared" si="79"/>
        <v>0</v>
      </c>
      <c r="AF82" s="58">
        <f t="shared" si="79"/>
        <v>140000</v>
      </c>
      <c r="AG82" s="56">
        <f t="shared" si="79"/>
        <v>140000</v>
      </c>
      <c r="AH82" s="57">
        <f t="shared" si="79"/>
        <v>0</v>
      </c>
      <c r="AI82" s="58">
        <f t="shared" si="79"/>
        <v>140000</v>
      </c>
      <c r="AJ82" s="56">
        <f t="shared" si="79"/>
        <v>140000</v>
      </c>
      <c r="AK82" s="57">
        <f t="shared" si="79"/>
        <v>0</v>
      </c>
      <c r="AL82" s="58">
        <f t="shared" si="79"/>
        <v>140000</v>
      </c>
      <c r="AM82" s="62">
        <f t="shared" si="79"/>
        <v>140000</v>
      </c>
      <c r="AN82" s="57">
        <f t="shared" si="79"/>
        <v>0</v>
      </c>
      <c r="AO82" s="58">
        <f t="shared" si="79"/>
        <v>140000</v>
      </c>
      <c r="AP82" s="56">
        <f t="shared" si="79"/>
        <v>0</v>
      </c>
      <c r="AQ82" s="57">
        <f t="shared" si="79"/>
        <v>0</v>
      </c>
      <c r="AR82" s="58">
        <f t="shared" si="79"/>
        <v>0</v>
      </c>
      <c r="AS82" s="56">
        <f t="shared" si="79"/>
        <v>0</v>
      </c>
      <c r="AT82" s="57">
        <f t="shared" si="79"/>
        <v>0</v>
      </c>
      <c r="AU82" s="58">
        <f t="shared" si="79"/>
        <v>0</v>
      </c>
      <c r="AV82" s="56">
        <f t="shared" si="79"/>
        <v>0</v>
      </c>
      <c r="AW82" s="57">
        <f t="shared" si="79"/>
        <v>0</v>
      </c>
      <c r="AX82" s="58">
        <f t="shared" si="79"/>
        <v>0</v>
      </c>
      <c r="AY82" s="56">
        <f t="shared" si="79"/>
        <v>0</v>
      </c>
      <c r="AZ82" s="57">
        <f t="shared" si="79"/>
        <v>0</v>
      </c>
      <c r="BA82" s="58">
        <f t="shared" si="79"/>
        <v>0</v>
      </c>
      <c r="BB82" s="56">
        <f t="shared" si="79"/>
        <v>0</v>
      </c>
      <c r="BC82" s="57">
        <f t="shared" si="79"/>
        <v>0</v>
      </c>
      <c r="BD82" s="58">
        <f t="shared" si="79"/>
        <v>0</v>
      </c>
      <c r="BE82" s="56">
        <f t="shared" si="79"/>
        <v>0</v>
      </c>
      <c r="BF82" s="57">
        <f t="shared" si="79"/>
        <v>0</v>
      </c>
      <c r="BG82" s="58">
        <f t="shared" si="79"/>
        <v>0</v>
      </c>
      <c r="BH82" s="56">
        <f t="shared" si="79"/>
        <v>760000</v>
      </c>
      <c r="BI82" s="57">
        <f t="shared" si="79"/>
        <v>31980</v>
      </c>
      <c r="BJ82" s="58">
        <f t="shared" si="79"/>
        <v>791980</v>
      </c>
      <c r="BK82" s="56">
        <f t="shared" si="79"/>
        <v>490000</v>
      </c>
      <c r="BL82" s="57">
        <f t="shared" si="79"/>
        <v>-31980</v>
      </c>
      <c r="BM82" s="58">
        <f t="shared" si="79"/>
        <v>458020</v>
      </c>
      <c r="BN82" s="177">
        <f t="shared" si="79"/>
        <v>1250000</v>
      </c>
    </row>
    <row r="83" spans="1:66" s="182" customFormat="1" ht="45" customHeight="1" thickTop="1">
      <c r="A83" s="332">
        <v>21</v>
      </c>
      <c r="B83" s="334" t="s">
        <v>83</v>
      </c>
      <c r="C83" s="336" t="s">
        <v>86</v>
      </c>
      <c r="D83" s="140" t="s">
        <v>31</v>
      </c>
      <c r="E83" s="351" t="s">
        <v>30</v>
      </c>
      <c r="F83" s="63">
        <v>4300000</v>
      </c>
      <c r="G83" s="123">
        <v>2301097</v>
      </c>
      <c r="H83" s="65">
        <f>G83+F83</f>
        <v>6601097</v>
      </c>
      <c r="I83" s="63"/>
      <c r="J83" s="66"/>
      <c r="K83" s="65">
        <f>J83+I83</f>
        <v>0</v>
      </c>
      <c r="L83" s="63">
        <v>0</v>
      </c>
      <c r="M83" s="64">
        <v>0</v>
      </c>
      <c r="N83" s="65">
        <f>M83+L83</f>
        <v>0</v>
      </c>
      <c r="O83" s="213"/>
      <c r="P83" s="64"/>
      <c r="Q83" s="65"/>
      <c r="R83" s="63">
        <v>0</v>
      </c>
      <c r="S83" s="66">
        <v>0</v>
      </c>
      <c r="T83" s="65">
        <f>R83+S83</f>
        <v>0</v>
      </c>
      <c r="U83" s="63">
        <v>0</v>
      </c>
      <c r="V83" s="64">
        <v>0</v>
      </c>
      <c r="W83" s="65">
        <f>U83+V83</f>
        <v>0</v>
      </c>
      <c r="X83" s="63">
        <v>0</v>
      </c>
      <c r="Y83" s="123">
        <v>0</v>
      </c>
      <c r="Z83" s="65">
        <f>X83+Y83</f>
        <v>0</v>
      </c>
      <c r="AA83" s="63">
        <v>0</v>
      </c>
      <c r="AB83" s="123">
        <v>5479591</v>
      </c>
      <c r="AC83" s="65">
        <f>AA83+AB83</f>
        <v>5479591</v>
      </c>
      <c r="AD83" s="63">
        <v>0</v>
      </c>
      <c r="AE83" s="66">
        <v>0</v>
      </c>
      <c r="AF83" s="65">
        <f>AD83+AE83</f>
        <v>0</v>
      </c>
      <c r="AG83" s="63">
        <v>0</v>
      </c>
      <c r="AH83" s="66">
        <v>0</v>
      </c>
      <c r="AI83" s="65">
        <f>AG83+AH83</f>
        <v>0</v>
      </c>
      <c r="AJ83" s="63">
        <v>0</v>
      </c>
      <c r="AK83" s="66">
        <v>0</v>
      </c>
      <c r="AL83" s="65">
        <f>AJ83+AK83</f>
        <v>0</v>
      </c>
      <c r="AM83" s="63">
        <v>0</v>
      </c>
      <c r="AN83" s="66">
        <v>0</v>
      </c>
      <c r="AO83" s="65">
        <f>AM83+AN83</f>
        <v>0</v>
      </c>
      <c r="AP83" s="63">
        <v>0</v>
      </c>
      <c r="AQ83" s="66">
        <v>0</v>
      </c>
      <c r="AR83" s="65">
        <f>AP83+AQ83</f>
        <v>0</v>
      </c>
      <c r="AS83" s="63">
        <v>0</v>
      </c>
      <c r="AT83" s="66">
        <v>0</v>
      </c>
      <c r="AU83" s="65">
        <f>AS83+AT83</f>
        <v>0</v>
      </c>
      <c r="AV83" s="63">
        <v>0</v>
      </c>
      <c r="AW83" s="66">
        <v>0</v>
      </c>
      <c r="AX83" s="65">
        <f>AV83+AW83</f>
        <v>0</v>
      </c>
      <c r="AY83" s="63">
        <v>0</v>
      </c>
      <c r="AZ83" s="66">
        <v>0</v>
      </c>
      <c r="BA83" s="65">
        <f>AY83+AZ83</f>
        <v>0</v>
      </c>
      <c r="BB83" s="63">
        <v>0</v>
      </c>
      <c r="BC83" s="66">
        <v>0</v>
      </c>
      <c r="BD83" s="65">
        <f>BB83+BC83</f>
        <v>0</v>
      </c>
      <c r="BE83" s="63">
        <v>0</v>
      </c>
      <c r="BF83" s="66">
        <v>0</v>
      </c>
      <c r="BG83" s="65">
        <f>BE83+BF83</f>
        <v>0</v>
      </c>
      <c r="BH83" s="71">
        <f t="shared" ref="BH83:BJ84" si="80">I83+L83+O83+R83+U83+X83+AA83+AD83+AG83+AJ83+AM83</f>
        <v>0</v>
      </c>
      <c r="BI83" s="134">
        <f t="shared" si="80"/>
        <v>5479591</v>
      </c>
      <c r="BJ83" s="65">
        <f t="shared" si="80"/>
        <v>5479591</v>
      </c>
      <c r="BK83" s="71">
        <f>F83-BH83</f>
        <v>4300000</v>
      </c>
      <c r="BL83" s="123">
        <v>-3178494</v>
      </c>
      <c r="BM83" s="65">
        <f>BL83+BK83</f>
        <v>1121506</v>
      </c>
      <c r="BN83" s="214">
        <f>BM83+BJ83</f>
        <v>6601097</v>
      </c>
    </row>
    <row r="84" spans="1:66" s="251" customFormat="1" ht="45" customHeight="1">
      <c r="A84" s="348"/>
      <c r="B84" s="349"/>
      <c r="C84" s="354"/>
      <c r="D84" s="314" t="s">
        <v>32</v>
      </c>
      <c r="E84" s="353"/>
      <c r="F84" s="73">
        <v>5000000</v>
      </c>
      <c r="G84" s="74">
        <v>0</v>
      </c>
      <c r="H84" s="75">
        <f>G84+F84</f>
        <v>5000000</v>
      </c>
      <c r="I84" s="76"/>
      <c r="J84" s="77"/>
      <c r="K84" s="78">
        <f>J84+I84</f>
        <v>0</v>
      </c>
      <c r="L84" s="76">
        <v>0</v>
      </c>
      <c r="M84" s="184">
        <v>0</v>
      </c>
      <c r="N84" s="78">
        <f>M84+L84</f>
        <v>0</v>
      </c>
      <c r="O84" s="144"/>
      <c r="P84" s="188"/>
      <c r="Q84" s="78"/>
      <c r="R84" s="144">
        <v>0</v>
      </c>
      <c r="S84" s="249">
        <v>0</v>
      </c>
      <c r="T84" s="78">
        <f>R84+S84</f>
        <v>0</v>
      </c>
      <c r="U84" s="73">
        <v>0</v>
      </c>
      <c r="V84" s="105">
        <v>0</v>
      </c>
      <c r="W84" s="78">
        <f>U84+V84</f>
        <v>0</v>
      </c>
      <c r="X84" s="73">
        <v>0</v>
      </c>
      <c r="Y84" s="105">
        <v>0</v>
      </c>
      <c r="Z84" s="78">
        <f>X84+Y84</f>
        <v>0</v>
      </c>
      <c r="AA84" s="73">
        <v>2500000</v>
      </c>
      <c r="AB84" s="105">
        <v>0</v>
      </c>
      <c r="AC84" s="78">
        <f>AA84+AB84</f>
        <v>2500000</v>
      </c>
      <c r="AD84" s="144">
        <v>0</v>
      </c>
      <c r="AE84" s="105">
        <v>0</v>
      </c>
      <c r="AF84" s="78">
        <f>AD84+AE84</f>
        <v>0</v>
      </c>
      <c r="AG84" s="144">
        <v>0</v>
      </c>
      <c r="AH84" s="105">
        <v>0</v>
      </c>
      <c r="AI84" s="78">
        <f>AG84+AH84</f>
        <v>0</v>
      </c>
      <c r="AJ84" s="144">
        <v>0</v>
      </c>
      <c r="AK84" s="105">
        <v>0</v>
      </c>
      <c r="AL84" s="78">
        <f>AJ84+AK84</f>
        <v>0</v>
      </c>
      <c r="AM84" s="144">
        <v>0</v>
      </c>
      <c r="AN84" s="105">
        <v>0</v>
      </c>
      <c r="AO84" s="78">
        <f>AM84+AN84</f>
        <v>0</v>
      </c>
      <c r="AP84" s="144">
        <v>0</v>
      </c>
      <c r="AQ84" s="105">
        <v>0</v>
      </c>
      <c r="AR84" s="78">
        <f>AP84+AQ84</f>
        <v>0</v>
      </c>
      <c r="AS84" s="144">
        <v>0</v>
      </c>
      <c r="AT84" s="105">
        <v>0</v>
      </c>
      <c r="AU84" s="78">
        <f>AS84+AT84</f>
        <v>0</v>
      </c>
      <c r="AV84" s="144">
        <v>0</v>
      </c>
      <c r="AW84" s="105">
        <v>0</v>
      </c>
      <c r="AX84" s="78">
        <f>AV84+AW84</f>
        <v>0</v>
      </c>
      <c r="AY84" s="144">
        <v>0</v>
      </c>
      <c r="AZ84" s="105">
        <v>0</v>
      </c>
      <c r="BA84" s="78">
        <f>AY84+AZ84</f>
        <v>0</v>
      </c>
      <c r="BB84" s="144">
        <v>0</v>
      </c>
      <c r="BC84" s="105">
        <v>0</v>
      </c>
      <c r="BD84" s="78">
        <f>BB84+BC84</f>
        <v>0</v>
      </c>
      <c r="BE84" s="144">
        <v>0</v>
      </c>
      <c r="BF84" s="105">
        <v>0</v>
      </c>
      <c r="BG84" s="78">
        <f>BE84+BF84</f>
        <v>0</v>
      </c>
      <c r="BH84" s="76">
        <f t="shared" si="80"/>
        <v>2500000</v>
      </c>
      <c r="BI84" s="184">
        <f t="shared" si="80"/>
        <v>0</v>
      </c>
      <c r="BJ84" s="78">
        <f t="shared" si="80"/>
        <v>2500000</v>
      </c>
      <c r="BK84" s="81">
        <f>F84-BH84</f>
        <v>2500000</v>
      </c>
      <c r="BL84" s="77">
        <v>0</v>
      </c>
      <c r="BM84" s="78">
        <f>BL84+BK84</f>
        <v>2500000</v>
      </c>
      <c r="BN84" s="193">
        <f>BM84+BJ84</f>
        <v>5000000</v>
      </c>
    </row>
    <row r="85" spans="1:66" s="182" customFormat="1" ht="63.75" customHeight="1" thickBot="1">
      <c r="A85" s="333"/>
      <c r="B85" s="335"/>
      <c r="C85" s="337"/>
      <c r="D85" s="338" t="s">
        <v>16</v>
      </c>
      <c r="E85" s="339"/>
      <c r="F85" s="56">
        <f t="shared" ref="F85:N85" si="81">F84+F83</f>
        <v>9300000</v>
      </c>
      <c r="G85" s="57">
        <f t="shared" si="81"/>
        <v>2301097</v>
      </c>
      <c r="H85" s="58">
        <f t="shared" si="81"/>
        <v>11601097</v>
      </c>
      <c r="I85" s="56">
        <f t="shared" si="81"/>
        <v>0</v>
      </c>
      <c r="J85" s="57">
        <f t="shared" si="81"/>
        <v>0</v>
      </c>
      <c r="K85" s="58">
        <f t="shared" si="81"/>
        <v>0</v>
      </c>
      <c r="L85" s="56">
        <f t="shared" si="81"/>
        <v>0</v>
      </c>
      <c r="M85" s="57">
        <f t="shared" si="81"/>
        <v>0</v>
      </c>
      <c r="N85" s="58">
        <f t="shared" si="81"/>
        <v>0</v>
      </c>
      <c r="O85" s="56"/>
      <c r="P85" s="57"/>
      <c r="Q85" s="58"/>
      <c r="R85" s="56">
        <f t="shared" ref="R85:BN85" si="82">R84+R83</f>
        <v>0</v>
      </c>
      <c r="S85" s="57">
        <f t="shared" si="82"/>
        <v>0</v>
      </c>
      <c r="T85" s="58">
        <f t="shared" si="82"/>
        <v>0</v>
      </c>
      <c r="U85" s="56">
        <f t="shared" si="82"/>
        <v>0</v>
      </c>
      <c r="V85" s="57">
        <f t="shared" si="82"/>
        <v>0</v>
      </c>
      <c r="W85" s="58">
        <f t="shared" si="82"/>
        <v>0</v>
      </c>
      <c r="X85" s="56">
        <f t="shared" si="82"/>
        <v>0</v>
      </c>
      <c r="Y85" s="57">
        <f t="shared" si="82"/>
        <v>0</v>
      </c>
      <c r="Z85" s="58">
        <f t="shared" si="82"/>
        <v>0</v>
      </c>
      <c r="AA85" s="56">
        <f t="shared" si="82"/>
        <v>2500000</v>
      </c>
      <c r="AB85" s="57">
        <f t="shared" si="82"/>
        <v>5479591</v>
      </c>
      <c r="AC85" s="58">
        <f t="shared" si="82"/>
        <v>7979591</v>
      </c>
      <c r="AD85" s="56">
        <f t="shared" si="82"/>
        <v>0</v>
      </c>
      <c r="AE85" s="57">
        <f t="shared" si="82"/>
        <v>0</v>
      </c>
      <c r="AF85" s="58">
        <f t="shared" si="82"/>
        <v>0</v>
      </c>
      <c r="AG85" s="56">
        <f t="shared" si="82"/>
        <v>0</v>
      </c>
      <c r="AH85" s="57">
        <f t="shared" si="82"/>
        <v>0</v>
      </c>
      <c r="AI85" s="58">
        <f t="shared" si="82"/>
        <v>0</v>
      </c>
      <c r="AJ85" s="56">
        <f t="shared" si="82"/>
        <v>0</v>
      </c>
      <c r="AK85" s="57">
        <f t="shared" si="82"/>
        <v>0</v>
      </c>
      <c r="AL85" s="58">
        <f t="shared" si="82"/>
        <v>0</v>
      </c>
      <c r="AM85" s="56">
        <f t="shared" si="82"/>
        <v>0</v>
      </c>
      <c r="AN85" s="57">
        <f t="shared" si="82"/>
        <v>0</v>
      </c>
      <c r="AO85" s="58">
        <f t="shared" si="82"/>
        <v>0</v>
      </c>
      <c r="AP85" s="56">
        <f t="shared" si="82"/>
        <v>0</v>
      </c>
      <c r="AQ85" s="57">
        <f t="shared" si="82"/>
        <v>0</v>
      </c>
      <c r="AR85" s="58">
        <f t="shared" si="82"/>
        <v>0</v>
      </c>
      <c r="AS85" s="56">
        <f t="shared" si="82"/>
        <v>0</v>
      </c>
      <c r="AT85" s="57">
        <f t="shared" si="82"/>
        <v>0</v>
      </c>
      <c r="AU85" s="58">
        <f t="shared" si="82"/>
        <v>0</v>
      </c>
      <c r="AV85" s="56">
        <f t="shared" si="82"/>
        <v>0</v>
      </c>
      <c r="AW85" s="57">
        <f t="shared" si="82"/>
        <v>0</v>
      </c>
      <c r="AX85" s="58">
        <f t="shared" si="82"/>
        <v>0</v>
      </c>
      <c r="AY85" s="56">
        <f t="shared" si="82"/>
        <v>0</v>
      </c>
      <c r="AZ85" s="57">
        <f t="shared" si="82"/>
        <v>0</v>
      </c>
      <c r="BA85" s="58">
        <f t="shared" si="82"/>
        <v>0</v>
      </c>
      <c r="BB85" s="56">
        <f t="shared" si="82"/>
        <v>0</v>
      </c>
      <c r="BC85" s="57">
        <f t="shared" si="82"/>
        <v>0</v>
      </c>
      <c r="BD85" s="58">
        <f t="shared" si="82"/>
        <v>0</v>
      </c>
      <c r="BE85" s="56">
        <f t="shared" si="82"/>
        <v>0</v>
      </c>
      <c r="BF85" s="57">
        <f t="shared" si="82"/>
        <v>0</v>
      </c>
      <c r="BG85" s="58">
        <f t="shared" si="82"/>
        <v>0</v>
      </c>
      <c r="BH85" s="56">
        <f t="shared" si="82"/>
        <v>2500000</v>
      </c>
      <c r="BI85" s="57">
        <f t="shared" si="82"/>
        <v>5479591</v>
      </c>
      <c r="BJ85" s="58">
        <f t="shared" si="82"/>
        <v>7979591</v>
      </c>
      <c r="BK85" s="56">
        <f t="shared" si="82"/>
        <v>6800000</v>
      </c>
      <c r="BL85" s="57">
        <f t="shared" si="82"/>
        <v>-3178494</v>
      </c>
      <c r="BM85" s="58">
        <f t="shared" si="82"/>
        <v>3621506</v>
      </c>
      <c r="BN85" s="177">
        <f t="shared" si="82"/>
        <v>11601097</v>
      </c>
    </row>
    <row r="86" spans="1:66" s="182" customFormat="1" ht="59.25" customHeight="1" thickTop="1">
      <c r="A86" s="332">
        <v>22</v>
      </c>
      <c r="B86" s="334" t="s">
        <v>83</v>
      </c>
      <c r="C86" s="346" t="s">
        <v>87</v>
      </c>
      <c r="D86" s="309" t="s">
        <v>31</v>
      </c>
      <c r="E86" s="351" t="s">
        <v>30</v>
      </c>
      <c r="F86" s="63">
        <v>8928581</v>
      </c>
      <c r="G86" s="123">
        <v>42310567</v>
      </c>
      <c r="H86" s="65">
        <f>G86+F86</f>
        <v>51239148</v>
      </c>
      <c r="I86" s="63"/>
      <c r="J86" s="66"/>
      <c r="K86" s="65">
        <f>J86+I86</f>
        <v>0</v>
      </c>
      <c r="L86" s="63">
        <v>0</v>
      </c>
      <c r="M86" s="64">
        <v>0</v>
      </c>
      <c r="N86" s="65">
        <f>M86+L86</f>
        <v>0</v>
      </c>
      <c r="O86" s="213"/>
      <c r="P86" s="64"/>
      <c r="Q86" s="65"/>
      <c r="R86" s="63">
        <v>0</v>
      </c>
      <c r="S86" s="66">
        <v>0</v>
      </c>
      <c r="T86" s="65">
        <f>R86+S86</f>
        <v>0</v>
      </c>
      <c r="U86" s="63"/>
      <c r="V86" s="123"/>
      <c r="W86" s="65">
        <f>U86+V86</f>
        <v>0</v>
      </c>
      <c r="X86" s="63">
        <v>0</v>
      </c>
      <c r="Y86" s="64">
        <v>0</v>
      </c>
      <c r="Z86" s="65">
        <f>X86+Y86</f>
        <v>0</v>
      </c>
      <c r="AA86" s="63">
        <v>1522500</v>
      </c>
      <c r="AB86" s="64">
        <v>0</v>
      </c>
      <c r="AC86" s="65">
        <f>AA86+AB86</f>
        <v>1522500</v>
      </c>
      <c r="AD86" s="63">
        <v>3656081</v>
      </c>
      <c r="AE86" s="123">
        <v>-3069348</v>
      </c>
      <c r="AF86" s="65">
        <f>AD86+AE86</f>
        <v>586733</v>
      </c>
      <c r="AG86" s="63">
        <v>1875000</v>
      </c>
      <c r="AH86" s="123">
        <v>44285932</v>
      </c>
      <c r="AI86" s="65">
        <f>AG86+AH86</f>
        <v>46160932</v>
      </c>
      <c r="AJ86" s="63">
        <v>1875000</v>
      </c>
      <c r="AK86" s="123">
        <v>1093983</v>
      </c>
      <c r="AL86" s="65">
        <f>AJ86+AK86</f>
        <v>2968983</v>
      </c>
      <c r="AM86" s="63">
        <v>0</v>
      </c>
      <c r="AN86" s="66">
        <v>0</v>
      </c>
      <c r="AO86" s="65">
        <f>AM86+AN86</f>
        <v>0</v>
      </c>
      <c r="AP86" s="63">
        <v>0</v>
      </c>
      <c r="AQ86" s="66">
        <v>0</v>
      </c>
      <c r="AR86" s="65">
        <f>AP86+AQ86</f>
        <v>0</v>
      </c>
      <c r="AS86" s="63">
        <v>0</v>
      </c>
      <c r="AT86" s="66">
        <v>0</v>
      </c>
      <c r="AU86" s="65">
        <f>AS86+AT86</f>
        <v>0</v>
      </c>
      <c r="AV86" s="63">
        <v>0</v>
      </c>
      <c r="AW86" s="66">
        <v>0</v>
      </c>
      <c r="AX86" s="65">
        <f>AV86+AW86</f>
        <v>0</v>
      </c>
      <c r="AY86" s="63">
        <v>0</v>
      </c>
      <c r="AZ86" s="66">
        <v>0</v>
      </c>
      <c r="BA86" s="65">
        <f>AY86+AZ86</f>
        <v>0</v>
      </c>
      <c r="BB86" s="63">
        <v>0</v>
      </c>
      <c r="BC86" s="66">
        <v>0</v>
      </c>
      <c r="BD86" s="65">
        <f>BB86+BC86</f>
        <v>0</v>
      </c>
      <c r="BE86" s="63">
        <v>0</v>
      </c>
      <c r="BF86" s="66">
        <v>0</v>
      </c>
      <c r="BG86" s="65">
        <f>BE86+BF86</f>
        <v>0</v>
      </c>
      <c r="BH86" s="71">
        <f t="shared" ref="BH86:BJ88" si="83">I86+L86+O86+R86+U86+X86+AA86+AD86+AG86+AJ86+AM86</f>
        <v>8928581</v>
      </c>
      <c r="BI86" s="134">
        <f t="shared" si="83"/>
        <v>42310567</v>
      </c>
      <c r="BJ86" s="65">
        <f t="shared" si="83"/>
        <v>51239148</v>
      </c>
      <c r="BK86" s="201">
        <v>0</v>
      </c>
      <c r="BL86" s="66">
        <v>0</v>
      </c>
      <c r="BM86" s="65">
        <f>BL86+BK86</f>
        <v>0</v>
      </c>
      <c r="BN86" s="214">
        <f>BM86+BJ86</f>
        <v>51239148</v>
      </c>
    </row>
    <row r="87" spans="1:66" s="186" customFormat="1" ht="56.25" customHeight="1">
      <c r="A87" s="348"/>
      <c r="B87" s="349"/>
      <c r="C87" s="350"/>
      <c r="D87" s="314" t="s">
        <v>32</v>
      </c>
      <c r="E87" s="352"/>
      <c r="F87" s="73">
        <v>250000000</v>
      </c>
      <c r="G87" s="74">
        <v>0</v>
      </c>
      <c r="H87" s="75">
        <f>G87+F87</f>
        <v>250000000</v>
      </c>
      <c r="I87" s="76"/>
      <c r="J87" s="77"/>
      <c r="K87" s="78">
        <f>J87+I87</f>
        <v>0</v>
      </c>
      <c r="L87" s="76">
        <v>0</v>
      </c>
      <c r="M87" s="184">
        <v>0</v>
      </c>
      <c r="N87" s="78">
        <f>M87+L87</f>
        <v>0</v>
      </c>
      <c r="O87" s="144"/>
      <c r="P87" s="188"/>
      <c r="Q87" s="78"/>
      <c r="R87" s="144">
        <v>0</v>
      </c>
      <c r="S87" s="249">
        <v>0</v>
      </c>
      <c r="T87" s="78">
        <f>R87+S87</f>
        <v>0</v>
      </c>
      <c r="U87" s="144"/>
      <c r="V87" s="105"/>
      <c r="W87" s="78">
        <f>U87+V87</f>
        <v>0</v>
      </c>
      <c r="X87" s="144">
        <v>0</v>
      </c>
      <c r="Y87" s="105">
        <v>0</v>
      </c>
      <c r="Z87" s="78">
        <f>X87+Y87</f>
        <v>0</v>
      </c>
      <c r="AA87" s="73">
        <v>0</v>
      </c>
      <c r="AB87" s="82">
        <v>0</v>
      </c>
      <c r="AC87" s="75">
        <f>AA87+AB87</f>
        <v>0</v>
      </c>
      <c r="AD87" s="73">
        <v>0</v>
      </c>
      <c r="AE87" s="82">
        <v>0</v>
      </c>
      <c r="AF87" s="75">
        <f>AD87+AE87</f>
        <v>0</v>
      </c>
      <c r="AG87" s="73">
        <v>125000000</v>
      </c>
      <c r="AH87" s="82">
        <v>0</v>
      </c>
      <c r="AI87" s="75">
        <f>AG87+AH87</f>
        <v>125000000</v>
      </c>
      <c r="AJ87" s="73">
        <v>125000000</v>
      </c>
      <c r="AK87" s="82">
        <v>0</v>
      </c>
      <c r="AL87" s="75">
        <f>AJ87+AK87</f>
        <v>125000000</v>
      </c>
      <c r="AM87" s="73">
        <v>0</v>
      </c>
      <c r="AN87" s="82">
        <v>0</v>
      </c>
      <c r="AO87" s="75">
        <f>AM87+AN87</f>
        <v>0</v>
      </c>
      <c r="AP87" s="73">
        <v>0</v>
      </c>
      <c r="AQ87" s="82">
        <v>0</v>
      </c>
      <c r="AR87" s="75">
        <f>AP87+AQ87</f>
        <v>0</v>
      </c>
      <c r="AS87" s="73">
        <v>0</v>
      </c>
      <c r="AT87" s="82">
        <v>0</v>
      </c>
      <c r="AU87" s="75">
        <f>AS87+AT87</f>
        <v>0</v>
      </c>
      <c r="AV87" s="73">
        <v>0</v>
      </c>
      <c r="AW87" s="82">
        <v>0</v>
      </c>
      <c r="AX87" s="75">
        <f>AV87+AW87</f>
        <v>0</v>
      </c>
      <c r="AY87" s="73">
        <v>0</v>
      </c>
      <c r="AZ87" s="82">
        <v>0</v>
      </c>
      <c r="BA87" s="75">
        <f>AY87+AZ87</f>
        <v>0</v>
      </c>
      <c r="BB87" s="73">
        <v>0</v>
      </c>
      <c r="BC87" s="82">
        <v>0</v>
      </c>
      <c r="BD87" s="75">
        <f>BB87+BC87</f>
        <v>0</v>
      </c>
      <c r="BE87" s="73">
        <v>0</v>
      </c>
      <c r="BF87" s="82">
        <v>0</v>
      </c>
      <c r="BG87" s="75">
        <f>BE87+BF87</f>
        <v>0</v>
      </c>
      <c r="BH87" s="76">
        <f t="shared" si="83"/>
        <v>250000000</v>
      </c>
      <c r="BI87" s="184">
        <f t="shared" si="83"/>
        <v>0</v>
      </c>
      <c r="BJ87" s="78">
        <f t="shared" si="83"/>
        <v>250000000</v>
      </c>
      <c r="BK87" s="81">
        <v>0</v>
      </c>
      <c r="BL87" s="77">
        <v>0</v>
      </c>
      <c r="BM87" s="78">
        <f>BL87+BK87</f>
        <v>0</v>
      </c>
      <c r="BN87" s="193">
        <f>BM87+BJ87</f>
        <v>250000000</v>
      </c>
    </row>
    <row r="88" spans="1:66" s="186" customFormat="1" ht="51" customHeight="1">
      <c r="A88" s="348"/>
      <c r="B88" s="349"/>
      <c r="C88" s="350"/>
      <c r="D88" s="311" t="s">
        <v>33</v>
      </c>
      <c r="E88" s="353"/>
      <c r="F88" s="207">
        <v>0</v>
      </c>
      <c r="G88" s="209">
        <v>31500000</v>
      </c>
      <c r="H88" s="75">
        <f>G88+F88</f>
        <v>31500000</v>
      </c>
      <c r="I88" s="144"/>
      <c r="J88" s="105"/>
      <c r="K88" s="142"/>
      <c r="L88" s="144"/>
      <c r="M88" s="188"/>
      <c r="N88" s="142"/>
      <c r="O88" s="144"/>
      <c r="P88" s="188"/>
      <c r="Q88" s="142"/>
      <c r="R88" s="144"/>
      <c r="S88" s="249"/>
      <c r="T88" s="142"/>
      <c r="U88" s="144"/>
      <c r="V88" s="105"/>
      <c r="W88" s="142"/>
      <c r="X88" s="144"/>
      <c r="Y88" s="105"/>
      <c r="Z88" s="142"/>
      <c r="AA88" s="144">
        <v>0</v>
      </c>
      <c r="AB88" s="105">
        <v>0</v>
      </c>
      <c r="AC88" s="75">
        <f>AA88+AB88</f>
        <v>0</v>
      </c>
      <c r="AD88" s="144">
        <v>0</v>
      </c>
      <c r="AE88" s="105">
        <v>5500000</v>
      </c>
      <c r="AF88" s="75">
        <f>AD88+AE88</f>
        <v>5500000</v>
      </c>
      <c r="AG88" s="144">
        <v>0</v>
      </c>
      <c r="AH88" s="105">
        <v>13000000</v>
      </c>
      <c r="AI88" s="75">
        <f>AG88+AH88</f>
        <v>13000000</v>
      </c>
      <c r="AJ88" s="144">
        <v>0</v>
      </c>
      <c r="AK88" s="105">
        <v>13000000</v>
      </c>
      <c r="AL88" s="75">
        <f>AJ88+AK88</f>
        <v>13000000</v>
      </c>
      <c r="AM88" s="144">
        <v>0</v>
      </c>
      <c r="AN88" s="105">
        <v>0</v>
      </c>
      <c r="AO88" s="75">
        <f>AM88+AN88</f>
        <v>0</v>
      </c>
      <c r="AP88" s="144">
        <v>0</v>
      </c>
      <c r="AQ88" s="105">
        <v>0</v>
      </c>
      <c r="AR88" s="75">
        <f>AP88+AQ88</f>
        <v>0</v>
      </c>
      <c r="AS88" s="144">
        <v>0</v>
      </c>
      <c r="AT88" s="105">
        <v>0</v>
      </c>
      <c r="AU88" s="75">
        <f>AS88+AT88</f>
        <v>0</v>
      </c>
      <c r="AV88" s="144">
        <v>0</v>
      </c>
      <c r="AW88" s="105">
        <v>0</v>
      </c>
      <c r="AX88" s="75">
        <f>AV88+AW88</f>
        <v>0</v>
      </c>
      <c r="AY88" s="144">
        <v>0</v>
      </c>
      <c r="AZ88" s="105">
        <v>0</v>
      </c>
      <c r="BA88" s="75">
        <f>AY88+AZ88</f>
        <v>0</v>
      </c>
      <c r="BB88" s="144">
        <v>0</v>
      </c>
      <c r="BC88" s="105">
        <v>0</v>
      </c>
      <c r="BD88" s="75">
        <f>BB88+BC88</f>
        <v>0</v>
      </c>
      <c r="BE88" s="144">
        <v>0</v>
      </c>
      <c r="BF88" s="105">
        <v>0</v>
      </c>
      <c r="BG88" s="75">
        <f>BE88+BF88</f>
        <v>0</v>
      </c>
      <c r="BH88" s="76">
        <f t="shared" si="83"/>
        <v>0</v>
      </c>
      <c r="BI88" s="184">
        <f t="shared" si="83"/>
        <v>31500000</v>
      </c>
      <c r="BJ88" s="78">
        <f t="shared" si="83"/>
        <v>31500000</v>
      </c>
      <c r="BK88" s="267">
        <v>0</v>
      </c>
      <c r="BL88" s="105">
        <v>0</v>
      </c>
      <c r="BM88" s="78">
        <f>BL88+BK88</f>
        <v>0</v>
      </c>
      <c r="BN88" s="193">
        <f>BM88+BJ88</f>
        <v>31500000</v>
      </c>
    </row>
    <row r="89" spans="1:66" s="182" customFormat="1" ht="91.5" customHeight="1" thickBot="1">
      <c r="A89" s="333"/>
      <c r="B89" s="335"/>
      <c r="C89" s="347"/>
      <c r="D89" s="338" t="s">
        <v>16</v>
      </c>
      <c r="E89" s="339"/>
      <c r="F89" s="56">
        <f>F87+F86+F88</f>
        <v>258928581</v>
      </c>
      <c r="G89" s="57">
        <f t="shared" ref="G89:BN89" si="84">G87+G86+G88</f>
        <v>73810567</v>
      </c>
      <c r="H89" s="58">
        <f t="shared" si="84"/>
        <v>332739148</v>
      </c>
      <c r="I89" s="56">
        <f t="shared" si="84"/>
        <v>0</v>
      </c>
      <c r="J89" s="57">
        <f t="shared" si="84"/>
        <v>0</v>
      </c>
      <c r="K89" s="58">
        <f t="shared" si="84"/>
        <v>0</v>
      </c>
      <c r="L89" s="56">
        <f t="shared" si="84"/>
        <v>0</v>
      </c>
      <c r="M89" s="57">
        <f t="shared" si="84"/>
        <v>0</v>
      </c>
      <c r="N89" s="58">
        <f t="shared" si="84"/>
        <v>0</v>
      </c>
      <c r="O89" s="56">
        <f t="shared" si="84"/>
        <v>0</v>
      </c>
      <c r="P89" s="57">
        <f t="shared" si="84"/>
        <v>0</v>
      </c>
      <c r="Q89" s="58">
        <f t="shared" si="84"/>
        <v>0</v>
      </c>
      <c r="R89" s="56">
        <f t="shared" si="84"/>
        <v>0</v>
      </c>
      <c r="S89" s="57">
        <f t="shared" si="84"/>
        <v>0</v>
      </c>
      <c r="T89" s="58">
        <f t="shared" si="84"/>
        <v>0</v>
      </c>
      <c r="U89" s="56">
        <f t="shared" si="84"/>
        <v>0</v>
      </c>
      <c r="V89" s="57">
        <f t="shared" si="84"/>
        <v>0</v>
      </c>
      <c r="W89" s="58">
        <f t="shared" si="84"/>
        <v>0</v>
      </c>
      <c r="X89" s="56">
        <f t="shared" si="84"/>
        <v>0</v>
      </c>
      <c r="Y89" s="57">
        <f t="shared" si="84"/>
        <v>0</v>
      </c>
      <c r="Z89" s="58">
        <f t="shared" si="84"/>
        <v>0</v>
      </c>
      <c r="AA89" s="56">
        <f t="shared" si="84"/>
        <v>1522500</v>
      </c>
      <c r="AB89" s="57">
        <f t="shared" si="84"/>
        <v>0</v>
      </c>
      <c r="AC89" s="58">
        <f t="shared" si="84"/>
        <v>1522500</v>
      </c>
      <c r="AD89" s="56">
        <f t="shared" si="84"/>
        <v>3656081</v>
      </c>
      <c r="AE89" s="57">
        <f t="shared" si="84"/>
        <v>2430652</v>
      </c>
      <c r="AF89" s="58">
        <f t="shared" si="84"/>
        <v>6086733</v>
      </c>
      <c r="AG89" s="56">
        <f t="shared" si="84"/>
        <v>126875000</v>
      </c>
      <c r="AH89" s="57">
        <f t="shared" si="84"/>
        <v>57285932</v>
      </c>
      <c r="AI89" s="58">
        <f t="shared" si="84"/>
        <v>184160932</v>
      </c>
      <c r="AJ89" s="56">
        <f t="shared" si="84"/>
        <v>126875000</v>
      </c>
      <c r="AK89" s="57">
        <f t="shared" si="84"/>
        <v>14093983</v>
      </c>
      <c r="AL89" s="58">
        <f t="shared" si="84"/>
        <v>140968983</v>
      </c>
      <c r="AM89" s="56">
        <f t="shared" si="84"/>
        <v>0</v>
      </c>
      <c r="AN89" s="57">
        <f t="shared" si="84"/>
        <v>0</v>
      </c>
      <c r="AO89" s="58">
        <f t="shared" si="84"/>
        <v>0</v>
      </c>
      <c r="AP89" s="56">
        <f t="shared" si="84"/>
        <v>0</v>
      </c>
      <c r="AQ89" s="57">
        <f t="shared" si="84"/>
        <v>0</v>
      </c>
      <c r="AR89" s="58">
        <f t="shared" si="84"/>
        <v>0</v>
      </c>
      <c r="AS89" s="56">
        <f t="shared" si="84"/>
        <v>0</v>
      </c>
      <c r="AT89" s="57">
        <f t="shared" si="84"/>
        <v>0</v>
      </c>
      <c r="AU89" s="58">
        <f t="shared" si="84"/>
        <v>0</v>
      </c>
      <c r="AV89" s="56">
        <f t="shared" si="84"/>
        <v>0</v>
      </c>
      <c r="AW89" s="57">
        <f t="shared" si="84"/>
        <v>0</v>
      </c>
      <c r="AX89" s="58">
        <f t="shared" si="84"/>
        <v>0</v>
      </c>
      <c r="AY89" s="56">
        <f t="shared" si="84"/>
        <v>0</v>
      </c>
      <c r="AZ89" s="57">
        <f t="shared" si="84"/>
        <v>0</v>
      </c>
      <c r="BA89" s="58">
        <f t="shared" si="84"/>
        <v>0</v>
      </c>
      <c r="BB89" s="56">
        <f t="shared" si="84"/>
        <v>0</v>
      </c>
      <c r="BC89" s="57">
        <f t="shared" si="84"/>
        <v>0</v>
      </c>
      <c r="BD89" s="58">
        <f t="shared" si="84"/>
        <v>0</v>
      </c>
      <c r="BE89" s="56">
        <f t="shared" si="84"/>
        <v>0</v>
      </c>
      <c r="BF89" s="57">
        <f t="shared" si="84"/>
        <v>0</v>
      </c>
      <c r="BG89" s="58">
        <f t="shared" si="84"/>
        <v>0</v>
      </c>
      <c r="BH89" s="56">
        <f t="shared" si="84"/>
        <v>258928581</v>
      </c>
      <c r="BI89" s="57">
        <f t="shared" si="84"/>
        <v>73810567</v>
      </c>
      <c r="BJ89" s="58">
        <f t="shared" si="84"/>
        <v>332739148</v>
      </c>
      <c r="BK89" s="56">
        <f t="shared" si="84"/>
        <v>0</v>
      </c>
      <c r="BL89" s="57">
        <f t="shared" si="84"/>
        <v>0</v>
      </c>
      <c r="BM89" s="58">
        <f t="shared" si="84"/>
        <v>0</v>
      </c>
      <c r="BN89" s="177">
        <f t="shared" si="84"/>
        <v>332739148</v>
      </c>
    </row>
    <row r="90" spans="1:66" s="186" customFormat="1" ht="72" customHeight="1" thickTop="1">
      <c r="A90" s="332">
        <v>23</v>
      </c>
      <c r="B90" s="334" t="s">
        <v>83</v>
      </c>
      <c r="C90" s="346" t="s">
        <v>88</v>
      </c>
      <c r="D90" s="140" t="s">
        <v>32</v>
      </c>
      <c r="E90" s="299" t="s">
        <v>30</v>
      </c>
      <c r="F90" s="71">
        <v>329500000</v>
      </c>
      <c r="G90" s="72">
        <v>0</v>
      </c>
      <c r="H90" s="65">
        <f>G90+F90</f>
        <v>329500000</v>
      </c>
      <c r="I90" s="71"/>
      <c r="J90" s="132"/>
      <c r="K90" s="65">
        <f>J90+I90</f>
        <v>0</v>
      </c>
      <c r="L90" s="71">
        <v>0</v>
      </c>
      <c r="M90" s="72">
        <v>0</v>
      </c>
      <c r="N90" s="65">
        <f>M90+L90</f>
        <v>0</v>
      </c>
      <c r="O90" s="206"/>
      <c r="P90" s="202"/>
      <c r="Q90" s="65"/>
      <c r="R90" s="206">
        <v>0</v>
      </c>
      <c r="S90" s="300">
        <v>0</v>
      </c>
      <c r="T90" s="65">
        <f>R90+S90</f>
        <v>0</v>
      </c>
      <c r="U90" s="206"/>
      <c r="V90" s="133"/>
      <c r="W90" s="65">
        <f>U90+V90</f>
        <v>0</v>
      </c>
      <c r="X90" s="206">
        <v>0</v>
      </c>
      <c r="Y90" s="133">
        <v>0</v>
      </c>
      <c r="Z90" s="65">
        <f>X90+Y90</f>
        <v>0</v>
      </c>
      <c r="AA90" s="206">
        <v>875000</v>
      </c>
      <c r="AB90" s="133">
        <v>1525000</v>
      </c>
      <c r="AC90" s="65">
        <f>AA90+AB90</f>
        <v>2400000</v>
      </c>
      <c r="AD90" s="206">
        <v>2100000</v>
      </c>
      <c r="AE90" s="133">
        <v>4500000</v>
      </c>
      <c r="AF90" s="65">
        <f>AD90+AE90</f>
        <v>6600000</v>
      </c>
      <c r="AG90" s="206">
        <v>2525000</v>
      </c>
      <c r="AH90" s="133">
        <v>475000</v>
      </c>
      <c r="AI90" s="65">
        <f>AG90+AH90</f>
        <v>3000000</v>
      </c>
      <c r="AJ90" s="206">
        <v>162000000</v>
      </c>
      <c r="AK90" s="133">
        <v>16750000</v>
      </c>
      <c r="AL90" s="65">
        <f>AJ90+AK90</f>
        <v>178750000</v>
      </c>
      <c r="AM90" s="206">
        <v>162000000</v>
      </c>
      <c r="AN90" s="133">
        <v>-23250000</v>
      </c>
      <c r="AO90" s="65">
        <f>AM90+AN90</f>
        <v>138750000</v>
      </c>
      <c r="AP90" s="206">
        <v>0</v>
      </c>
      <c r="AQ90" s="133">
        <v>0</v>
      </c>
      <c r="AR90" s="65">
        <f>AP90+AQ90</f>
        <v>0</v>
      </c>
      <c r="AS90" s="206">
        <v>0</v>
      </c>
      <c r="AT90" s="133">
        <v>0</v>
      </c>
      <c r="AU90" s="65">
        <f>AS90+AT90</f>
        <v>0</v>
      </c>
      <c r="AV90" s="206">
        <v>0</v>
      </c>
      <c r="AW90" s="133">
        <v>0</v>
      </c>
      <c r="AX90" s="65">
        <f>AV90+AW90</f>
        <v>0</v>
      </c>
      <c r="AY90" s="206">
        <v>0</v>
      </c>
      <c r="AZ90" s="133">
        <v>0</v>
      </c>
      <c r="BA90" s="65">
        <f>AY90+AZ90</f>
        <v>0</v>
      </c>
      <c r="BB90" s="206">
        <v>0</v>
      </c>
      <c r="BC90" s="133">
        <v>0</v>
      </c>
      <c r="BD90" s="65">
        <f>BB90+BC90</f>
        <v>0</v>
      </c>
      <c r="BE90" s="206">
        <v>0</v>
      </c>
      <c r="BF90" s="133">
        <v>0</v>
      </c>
      <c r="BG90" s="65">
        <f>BE90+BF90</f>
        <v>0</v>
      </c>
      <c r="BH90" s="71">
        <f>I90+L90+O90+R90+U90+X90+AA90+AD90+AG90+AJ90+AM90</f>
        <v>329500000</v>
      </c>
      <c r="BI90" s="72">
        <f>J90+M90+P90+S90+V90+Y90+AB90+AE90+AH90+AK90+AN90</f>
        <v>0</v>
      </c>
      <c r="BJ90" s="65">
        <f>K90+N90+Q90+T90+W90+Z90+AC90+AF90+AI90+AL90+AO90</f>
        <v>329500000</v>
      </c>
      <c r="BK90" s="201">
        <v>0</v>
      </c>
      <c r="BL90" s="132">
        <v>0</v>
      </c>
      <c r="BM90" s="65">
        <f>BL90+BK90</f>
        <v>0</v>
      </c>
      <c r="BN90" s="214">
        <f>BM90+BJ90</f>
        <v>329500000</v>
      </c>
    </row>
    <row r="91" spans="1:66" s="182" customFormat="1" ht="84" customHeight="1" thickBot="1">
      <c r="A91" s="333"/>
      <c r="B91" s="335"/>
      <c r="C91" s="347"/>
      <c r="D91" s="338" t="s">
        <v>16</v>
      </c>
      <c r="E91" s="339"/>
      <c r="F91" s="56">
        <f>F90</f>
        <v>329500000</v>
      </c>
      <c r="G91" s="57">
        <f t="shared" ref="G91:BN91" si="85">G90</f>
        <v>0</v>
      </c>
      <c r="H91" s="58">
        <f t="shared" si="85"/>
        <v>329500000</v>
      </c>
      <c r="I91" s="56">
        <f t="shared" si="85"/>
        <v>0</v>
      </c>
      <c r="J91" s="57">
        <f t="shared" si="85"/>
        <v>0</v>
      </c>
      <c r="K91" s="58">
        <f t="shared" si="85"/>
        <v>0</v>
      </c>
      <c r="L91" s="56">
        <f t="shared" si="85"/>
        <v>0</v>
      </c>
      <c r="M91" s="57">
        <f t="shared" si="85"/>
        <v>0</v>
      </c>
      <c r="N91" s="58">
        <f t="shared" si="85"/>
        <v>0</v>
      </c>
      <c r="O91" s="56">
        <f t="shared" si="85"/>
        <v>0</v>
      </c>
      <c r="P91" s="57">
        <f t="shared" si="85"/>
        <v>0</v>
      </c>
      <c r="Q91" s="58">
        <f t="shared" si="85"/>
        <v>0</v>
      </c>
      <c r="R91" s="56">
        <f t="shared" si="85"/>
        <v>0</v>
      </c>
      <c r="S91" s="57">
        <f t="shared" si="85"/>
        <v>0</v>
      </c>
      <c r="T91" s="58">
        <f t="shared" si="85"/>
        <v>0</v>
      </c>
      <c r="U91" s="56">
        <f t="shared" si="85"/>
        <v>0</v>
      </c>
      <c r="V91" s="57">
        <f t="shared" si="85"/>
        <v>0</v>
      </c>
      <c r="W91" s="58">
        <f t="shared" si="85"/>
        <v>0</v>
      </c>
      <c r="X91" s="56">
        <f t="shared" si="85"/>
        <v>0</v>
      </c>
      <c r="Y91" s="57">
        <f t="shared" si="85"/>
        <v>0</v>
      </c>
      <c r="Z91" s="58">
        <f t="shared" si="85"/>
        <v>0</v>
      </c>
      <c r="AA91" s="56">
        <f t="shared" si="85"/>
        <v>875000</v>
      </c>
      <c r="AB91" s="57">
        <f t="shared" si="85"/>
        <v>1525000</v>
      </c>
      <c r="AC91" s="58">
        <f t="shared" si="85"/>
        <v>2400000</v>
      </c>
      <c r="AD91" s="56">
        <f t="shared" si="85"/>
        <v>2100000</v>
      </c>
      <c r="AE91" s="57">
        <f t="shared" si="85"/>
        <v>4500000</v>
      </c>
      <c r="AF91" s="58">
        <f t="shared" si="85"/>
        <v>6600000</v>
      </c>
      <c r="AG91" s="56">
        <f t="shared" si="85"/>
        <v>2525000</v>
      </c>
      <c r="AH91" s="57">
        <f t="shared" si="85"/>
        <v>475000</v>
      </c>
      <c r="AI91" s="58">
        <f t="shared" si="85"/>
        <v>3000000</v>
      </c>
      <c r="AJ91" s="56">
        <f t="shared" si="85"/>
        <v>162000000</v>
      </c>
      <c r="AK91" s="57">
        <f t="shared" si="85"/>
        <v>16750000</v>
      </c>
      <c r="AL91" s="58">
        <f t="shared" si="85"/>
        <v>178750000</v>
      </c>
      <c r="AM91" s="56">
        <f t="shared" si="85"/>
        <v>162000000</v>
      </c>
      <c r="AN91" s="57">
        <f t="shared" si="85"/>
        <v>-23250000</v>
      </c>
      <c r="AO91" s="58">
        <f t="shared" si="85"/>
        <v>138750000</v>
      </c>
      <c r="AP91" s="56">
        <f t="shared" si="85"/>
        <v>0</v>
      </c>
      <c r="AQ91" s="57">
        <f t="shared" si="85"/>
        <v>0</v>
      </c>
      <c r="AR91" s="58">
        <f t="shared" si="85"/>
        <v>0</v>
      </c>
      <c r="AS91" s="56">
        <f t="shared" si="85"/>
        <v>0</v>
      </c>
      <c r="AT91" s="57">
        <f t="shared" si="85"/>
        <v>0</v>
      </c>
      <c r="AU91" s="58">
        <f t="shared" si="85"/>
        <v>0</v>
      </c>
      <c r="AV91" s="56">
        <f t="shared" si="85"/>
        <v>0</v>
      </c>
      <c r="AW91" s="57">
        <f t="shared" si="85"/>
        <v>0</v>
      </c>
      <c r="AX91" s="58">
        <f t="shared" si="85"/>
        <v>0</v>
      </c>
      <c r="AY91" s="56">
        <f t="shared" si="85"/>
        <v>0</v>
      </c>
      <c r="AZ91" s="57">
        <f t="shared" si="85"/>
        <v>0</v>
      </c>
      <c r="BA91" s="58">
        <f t="shared" si="85"/>
        <v>0</v>
      </c>
      <c r="BB91" s="56">
        <f t="shared" si="85"/>
        <v>0</v>
      </c>
      <c r="BC91" s="57">
        <f t="shared" si="85"/>
        <v>0</v>
      </c>
      <c r="BD91" s="58">
        <f t="shared" si="85"/>
        <v>0</v>
      </c>
      <c r="BE91" s="56">
        <f t="shared" si="85"/>
        <v>0</v>
      </c>
      <c r="BF91" s="57">
        <f t="shared" si="85"/>
        <v>0</v>
      </c>
      <c r="BG91" s="58">
        <f t="shared" si="85"/>
        <v>0</v>
      </c>
      <c r="BH91" s="56">
        <f t="shared" si="85"/>
        <v>329500000</v>
      </c>
      <c r="BI91" s="57">
        <f t="shared" si="85"/>
        <v>0</v>
      </c>
      <c r="BJ91" s="58">
        <f t="shared" si="85"/>
        <v>329500000</v>
      </c>
      <c r="BK91" s="56">
        <f t="shared" si="85"/>
        <v>0</v>
      </c>
      <c r="BL91" s="57">
        <f t="shared" si="85"/>
        <v>0</v>
      </c>
      <c r="BM91" s="58">
        <f t="shared" si="85"/>
        <v>0</v>
      </c>
      <c r="BN91" s="177">
        <f t="shared" si="85"/>
        <v>329500000</v>
      </c>
    </row>
    <row r="92" spans="1:66" s="182" customFormat="1" ht="65.25" customHeight="1" thickTop="1">
      <c r="A92" s="332">
        <v>24</v>
      </c>
      <c r="B92" s="334" t="s">
        <v>83</v>
      </c>
      <c r="C92" s="336" t="s">
        <v>9</v>
      </c>
      <c r="D92" s="140" t="s">
        <v>33</v>
      </c>
      <c r="E92" s="180" t="s">
        <v>30</v>
      </c>
      <c r="F92" s="63">
        <v>1000000</v>
      </c>
      <c r="G92" s="64">
        <v>0</v>
      </c>
      <c r="H92" s="124">
        <f>G92+F92</f>
        <v>1000000</v>
      </c>
      <c r="I92" s="63"/>
      <c r="J92" s="66"/>
      <c r="K92" s="65">
        <f>J92+I92</f>
        <v>0</v>
      </c>
      <c r="L92" s="63">
        <v>0</v>
      </c>
      <c r="M92" s="64">
        <v>0</v>
      </c>
      <c r="N92" s="65">
        <f>M92+L92</f>
        <v>0</v>
      </c>
      <c r="O92" s="213"/>
      <c r="P92" s="64"/>
      <c r="Q92" s="65"/>
      <c r="R92" s="63">
        <v>0</v>
      </c>
      <c r="S92" s="66">
        <v>0</v>
      </c>
      <c r="T92" s="65">
        <f>R92+S92</f>
        <v>0</v>
      </c>
      <c r="U92" s="63">
        <v>0</v>
      </c>
      <c r="V92" s="64">
        <v>0</v>
      </c>
      <c r="W92" s="65">
        <f>U92+V92</f>
        <v>0</v>
      </c>
      <c r="X92" s="63">
        <v>0</v>
      </c>
      <c r="Y92" s="123">
        <v>0</v>
      </c>
      <c r="Z92" s="65">
        <f>X92+Y92</f>
        <v>0</v>
      </c>
      <c r="AA92" s="63">
        <v>500000</v>
      </c>
      <c r="AB92" s="64">
        <v>500000</v>
      </c>
      <c r="AC92" s="65">
        <f>AA92+AB92</f>
        <v>1000000</v>
      </c>
      <c r="AD92" s="63">
        <v>0</v>
      </c>
      <c r="AE92" s="64">
        <v>0</v>
      </c>
      <c r="AF92" s="65">
        <f>AD92+AE92</f>
        <v>0</v>
      </c>
      <c r="AG92" s="63">
        <v>0</v>
      </c>
      <c r="AH92" s="66">
        <v>0</v>
      </c>
      <c r="AI92" s="65">
        <f>AG92+AH92</f>
        <v>0</v>
      </c>
      <c r="AJ92" s="63">
        <v>0</v>
      </c>
      <c r="AK92" s="66">
        <v>0</v>
      </c>
      <c r="AL92" s="65">
        <f>AJ92+AK92</f>
        <v>0</v>
      </c>
      <c r="AM92" s="63">
        <v>0</v>
      </c>
      <c r="AN92" s="66">
        <v>0</v>
      </c>
      <c r="AO92" s="65">
        <f>AM92+AN92</f>
        <v>0</v>
      </c>
      <c r="AP92" s="63">
        <v>0</v>
      </c>
      <c r="AQ92" s="66">
        <v>0</v>
      </c>
      <c r="AR92" s="65">
        <f>AP92+AQ92</f>
        <v>0</v>
      </c>
      <c r="AS92" s="63">
        <v>0</v>
      </c>
      <c r="AT92" s="66">
        <v>0</v>
      </c>
      <c r="AU92" s="65">
        <f>AS92+AT92</f>
        <v>0</v>
      </c>
      <c r="AV92" s="63">
        <v>0</v>
      </c>
      <c r="AW92" s="66">
        <v>0</v>
      </c>
      <c r="AX92" s="65">
        <f>AV92+AW92</f>
        <v>0</v>
      </c>
      <c r="AY92" s="63">
        <v>0</v>
      </c>
      <c r="AZ92" s="66">
        <v>0</v>
      </c>
      <c r="BA92" s="65">
        <f>AY92+AZ92</f>
        <v>0</v>
      </c>
      <c r="BB92" s="63">
        <v>0</v>
      </c>
      <c r="BC92" s="66">
        <v>0</v>
      </c>
      <c r="BD92" s="65">
        <f>BB92+BC92</f>
        <v>0</v>
      </c>
      <c r="BE92" s="63">
        <v>0</v>
      </c>
      <c r="BF92" s="66">
        <v>0</v>
      </c>
      <c r="BG92" s="65">
        <f>BE92+BF92</f>
        <v>0</v>
      </c>
      <c r="BH92" s="71">
        <f>I92+L92+O92+R92+U92+X92+AA92+AD92+AG92+AJ92+AM92+AP92</f>
        <v>500000</v>
      </c>
      <c r="BI92" s="132">
        <f t="shared" ref="BI92:BJ92" si="86">J92+M92+P92+S92+V92+Y92+AB92+AE92+AH92+AK92+AN92+AQ92</f>
        <v>500000</v>
      </c>
      <c r="BJ92" s="65">
        <f t="shared" si="86"/>
        <v>1000000</v>
      </c>
      <c r="BK92" s="71">
        <f>F92-BH92</f>
        <v>500000</v>
      </c>
      <c r="BL92" s="64">
        <v>-500000</v>
      </c>
      <c r="BM92" s="65">
        <f>BL92+BK92</f>
        <v>0</v>
      </c>
      <c r="BN92" s="179">
        <f>BM92+BJ92</f>
        <v>1000000</v>
      </c>
    </row>
    <row r="93" spans="1:66" s="182" customFormat="1" ht="68.25" customHeight="1" thickBot="1">
      <c r="A93" s="333"/>
      <c r="B93" s="335"/>
      <c r="C93" s="337"/>
      <c r="D93" s="338" t="s">
        <v>16</v>
      </c>
      <c r="E93" s="339"/>
      <c r="F93" s="56">
        <f>F92</f>
        <v>1000000</v>
      </c>
      <c r="G93" s="57">
        <f t="shared" ref="G93:BN93" si="87">G92</f>
        <v>0</v>
      </c>
      <c r="H93" s="58">
        <f t="shared" si="87"/>
        <v>1000000</v>
      </c>
      <c r="I93" s="56">
        <f t="shared" si="87"/>
        <v>0</v>
      </c>
      <c r="J93" s="57">
        <f t="shared" si="87"/>
        <v>0</v>
      </c>
      <c r="K93" s="58">
        <f t="shared" si="87"/>
        <v>0</v>
      </c>
      <c r="L93" s="56">
        <f t="shared" si="87"/>
        <v>0</v>
      </c>
      <c r="M93" s="57">
        <f t="shared" si="87"/>
        <v>0</v>
      </c>
      <c r="N93" s="58">
        <f t="shared" si="87"/>
        <v>0</v>
      </c>
      <c r="O93" s="56">
        <f t="shared" si="87"/>
        <v>0</v>
      </c>
      <c r="P93" s="57">
        <f t="shared" si="87"/>
        <v>0</v>
      </c>
      <c r="Q93" s="58">
        <f t="shared" si="87"/>
        <v>0</v>
      </c>
      <c r="R93" s="56">
        <f t="shared" si="87"/>
        <v>0</v>
      </c>
      <c r="S93" s="57">
        <f t="shared" si="87"/>
        <v>0</v>
      </c>
      <c r="T93" s="58">
        <f t="shared" si="87"/>
        <v>0</v>
      </c>
      <c r="U93" s="56">
        <f t="shared" si="87"/>
        <v>0</v>
      </c>
      <c r="V93" s="57">
        <f t="shared" si="87"/>
        <v>0</v>
      </c>
      <c r="W93" s="58">
        <f t="shared" si="87"/>
        <v>0</v>
      </c>
      <c r="X93" s="56">
        <f t="shared" si="87"/>
        <v>0</v>
      </c>
      <c r="Y93" s="57">
        <f t="shared" si="87"/>
        <v>0</v>
      </c>
      <c r="Z93" s="58">
        <f t="shared" si="87"/>
        <v>0</v>
      </c>
      <c r="AA93" s="56">
        <f t="shared" si="87"/>
        <v>500000</v>
      </c>
      <c r="AB93" s="57">
        <f t="shared" si="87"/>
        <v>500000</v>
      </c>
      <c r="AC93" s="58">
        <f t="shared" si="87"/>
        <v>1000000</v>
      </c>
      <c r="AD93" s="56">
        <f t="shared" si="87"/>
        <v>0</v>
      </c>
      <c r="AE93" s="57">
        <f t="shared" si="87"/>
        <v>0</v>
      </c>
      <c r="AF93" s="58">
        <f t="shared" si="87"/>
        <v>0</v>
      </c>
      <c r="AG93" s="56">
        <f t="shared" si="87"/>
        <v>0</v>
      </c>
      <c r="AH93" s="57">
        <f t="shared" si="87"/>
        <v>0</v>
      </c>
      <c r="AI93" s="58">
        <f t="shared" si="87"/>
        <v>0</v>
      </c>
      <c r="AJ93" s="56">
        <f t="shared" si="87"/>
        <v>0</v>
      </c>
      <c r="AK93" s="57">
        <f t="shared" si="87"/>
        <v>0</v>
      </c>
      <c r="AL93" s="58">
        <f t="shared" si="87"/>
        <v>0</v>
      </c>
      <c r="AM93" s="56">
        <f t="shared" si="87"/>
        <v>0</v>
      </c>
      <c r="AN93" s="57">
        <f t="shared" si="87"/>
        <v>0</v>
      </c>
      <c r="AO93" s="58">
        <f t="shared" si="87"/>
        <v>0</v>
      </c>
      <c r="AP93" s="56">
        <f t="shared" si="87"/>
        <v>0</v>
      </c>
      <c r="AQ93" s="57">
        <f t="shared" si="87"/>
        <v>0</v>
      </c>
      <c r="AR93" s="58">
        <f t="shared" si="87"/>
        <v>0</v>
      </c>
      <c r="AS93" s="56">
        <f t="shared" si="87"/>
        <v>0</v>
      </c>
      <c r="AT93" s="57">
        <f t="shared" si="87"/>
        <v>0</v>
      </c>
      <c r="AU93" s="58">
        <f t="shared" si="87"/>
        <v>0</v>
      </c>
      <c r="AV93" s="56">
        <f t="shared" si="87"/>
        <v>0</v>
      </c>
      <c r="AW93" s="57">
        <f t="shared" si="87"/>
        <v>0</v>
      </c>
      <c r="AX93" s="58">
        <f t="shared" si="87"/>
        <v>0</v>
      </c>
      <c r="AY93" s="56">
        <f t="shared" si="87"/>
        <v>0</v>
      </c>
      <c r="AZ93" s="57">
        <f t="shared" si="87"/>
        <v>0</v>
      </c>
      <c r="BA93" s="58">
        <f t="shared" si="87"/>
        <v>0</v>
      </c>
      <c r="BB93" s="56">
        <f t="shared" si="87"/>
        <v>0</v>
      </c>
      <c r="BC93" s="57">
        <f t="shared" si="87"/>
        <v>0</v>
      </c>
      <c r="BD93" s="58">
        <f t="shared" si="87"/>
        <v>0</v>
      </c>
      <c r="BE93" s="56">
        <f t="shared" si="87"/>
        <v>0</v>
      </c>
      <c r="BF93" s="57">
        <f t="shared" si="87"/>
        <v>0</v>
      </c>
      <c r="BG93" s="58">
        <f t="shared" si="87"/>
        <v>0</v>
      </c>
      <c r="BH93" s="56">
        <f t="shared" si="87"/>
        <v>500000</v>
      </c>
      <c r="BI93" s="57">
        <f t="shared" si="87"/>
        <v>500000</v>
      </c>
      <c r="BJ93" s="58">
        <f t="shared" si="87"/>
        <v>1000000</v>
      </c>
      <c r="BK93" s="56">
        <f t="shared" si="87"/>
        <v>500000</v>
      </c>
      <c r="BL93" s="57">
        <f t="shared" si="87"/>
        <v>-500000</v>
      </c>
      <c r="BM93" s="58">
        <f t="shared" si="87"/>
        <v>0</v>
      </c>
      <c r="BN93" s="177">
        <f t="shared" si="87"/>
        <v>1000000</v>
      </c>
    </row>
    <row r="94" spans="1:66" s="302" customFormat="1" ht="63" customHeight="1" thickTop="1">
      <c r="A94" s="344">
        <v>25</v>
      </c>
      <c r="B94" s="334" t="s">
        <v>83</v>
      </c>
      <c r="C94" s="336" t="s">
        <v>10</v>
      </c>
      <c r="D94" s="140" t="s">
        <v>31</v>
      </c>
      <c r="E94" s="180" t="s">
        <v>30</v>
      </c>
      <c r="F94" s="63">
        <v>8292733</v>
      </c>
      <c r="G94" s="64">
        <v>0</v>
      </c>
      <c r="H94" s="65">
        <f>G94+F94</f>
        <v>8292733</v>
      </c>
      <c r="I94" s="63"/>
      <c r="J94" s="66"/>
      <c r="K94" s="65">
        <f>J94+I94</f>
        <v>0</v>
      </c>
      <c r="L94" s="63">
        <v>0</v>
      </c>
      <c r="M94" s="64">
        <v>0</v>
      </c>
      <c r="N94" s="65">
        <f>M94+L94</f>
        <v>0</v>
      </c>
      <c r="O94" s="213"/>
      <c r="P94" s="64"/>
      <c r="Q94" s="65"/>
      <c r="R94" s="63">
        <v>0</v>
      </c>
      <c r="S94" s="66">
        <v>0</v>
      </c>
      <c r="T94" s="65">
        <f>R94+S94</f>
        <v>0</v>
      </c>
      <c r="U94" s="63">
        <v>0</v>
      </c>
      <c r="V94" s="64">
        <v>0</v>
      </c>
      <c r="W94" s="65">
        <f>U94+V94</f>
        <v>0</v>
      </c>
      <c r="X94" s="63">
        <v>0</v>
      </c>
      <c r="Y94" s="123">
        <v>0</v>
      </c>
      <c r="Z94" s="65">
        <f>X94+Y94</f>
        <v>0</v>
      </c>
      <c r="AA94" s="63">
        <v>3292733</v>
      </c>
      <c r="AB94" s="123">
        <v>4846205</v>
      </c>
      <c r="AC94" s="65">
        <f>AA94+AB94</f>
        <v>8138938</v>
      </c>
      <c r="AD94" s="63">
        <v>0</v>
      </c>
      <c r="AE94" s="64">
        <v>0</v>
      </c>
      <c r="AF94" s="65">
        <f>AD94+AE94</f>
        <v>0</v>
      </c>
      <c r="AG94" s="63">
        <v>0</v>
      </c>
      <c r="AH94" s="64">
        <v>0</v>
      </c>
      <c r="AI94" s="65">
        <f>AG94+AH94</f>
        <v>0</v>
      </c>
      <c r="AJ94" s="63">
        <v>0</v>
      </c>
      <c r="AK94" s="64">
        <v>0</v>
      </c>
      <c r="AL94" s="65">
        <f>AJ94+AK94</f>
        <v>0</v>
      </c>
      <c r="AM94" s="63">
        <v>0</v>
      </c>
      <c r="AN94" s="64">
        <v>0</v>
      </c>
      <c r="AO94" s="65">
        <f>AM94+AN94</f>
        <v>0</v>
      </c>
      <c r="AP94" s="63">
        <v>0</v>
      </c>
      <c r="AQ94" s="66">
        <v>0</v>
      </c>
      <c r="AR94" s="65">
        <f>AP94+AQ94</f>
        <v>0</v>
      </c>
      <c r="AS94" s="63">
        <v>0</v>
      </c>
      <c r="AT94" s="66">
        <v>0</v>
      </c>
      <c r="AU94" s="65">
        <f>AS94+AT94</f>
        <v>0</v>
      </c>
      <c r="AV94" s="301">
        <v>0</v>
      </c>
      <c r="AW94" s="64">
        <v>0</v>
      </c>
      <c r="AX94" s="65">
        <f>AV94+AW94</f>
        <v>0</v>
      </c>
      <c r="AY94" s="301">
        <v>0</v>
      </c>
      <c r="AZ94" s="64">
        <v>0</v>
      </c>
      <c r="BA94" s="65">
        <f>AY94+AZ94</f>
        <v>0</v>
      </c>
      <c r="BB94" s="301">
        <v>0</v>
      </c>
      <c r="BC94" s="64">
        <v>0</v>
      </c>
      <c r="BD94" s="65">
        <f>BB94+BC94</f>
        <v>0</v>
      </c>
      <c r="BE94" s="63">
        <v>0</v>
      </c>
      <c r="BF94" s="66">
        <v>0</v>
      </c>
      <c r="BG94" s="65">
        <f>BE94+BF94</f>
        <v>0</v>
      </c>
      <c r="BH94" s="71">
        <f>I94+L94+O94+R94+U94+X94+AA94+AD94+AG94+AJ94+AM94+AP94+AS94+AV94+AY94+BB94</f>
        <v>3292733</v>
      </c>
      <c r="BI94" s="134">
        <f>J94+M94+P94+S94+V94+Y94+AB94+AE94+AH94+AK94+AN94+AQ94+AT94+AW94+AZ94+BC94</f>
        <v>4846205</v>
      </c>
      <c r="BJ94" s="65">
        <f>K94+N94+Q94+T94+W94+Z94+AC94+AF94+AI94+AL94+AO94+AR94+AU94+AX94+BA94+BD94</f>
        <v>8138938</v>
      </c>
      <c r="BK94" s="71">
        <v>5000000</v>
      </c>
      <c r="BL94" s="123">
        <v>-4846205</v>
      </c>
      <c r="BM94" s="65">
        <f>BL94+BK94</f>
        <v>153795</v>
      </c>
      <c r="BN94" s="214">
        <f>BM94+BJ94</f>
        <v>8292733</v>
      </c>
    </row>
    <row r="95" spans="1:66" s="302" customFormat="1" ht="54" customHeight="1" thickBot="1">
      <c r="A95" s="345"/>
      <c r="B95" s="335"/>
      <c r="C95" s="337"/>
      <c r="D95" s="338" t="s">
        <v>16</v>
      </c>
      <c r="E95" s="339"/>
      <c r="F95" s="56">
        <f>F94</f>
        <v>8292733</v>
      </c>
      <c r="G95" s="57">
        <f t="shared" ref="G95:BN95" si="88">G94</f>
        <v>0</v>
      </c>
      <c r="H95" s="58">
        <f t="shared" si="88"/>
        <v>8292733</v>
      </c>
      <c r="I95" s="56">
        <f t="shared" si="88"/>
        <v>0</v>
      </c>
      <c r="J95" s="57">
        <f t="shared" si="88"/>
        <v>0</v>
      </c>
      <c r="K95" s="58">
        <f t="shared" si="88"/>
        <v>0</v>
      </c>
      <c r="L95" s="56">
        <f t="shared" si="88"/>
        <v>0</v>
      </c>
      <c r="M95" s="57">
        <f t="shared" si="88"/>
        <v>0</v>
      </c>
      <c r="N95" s="58">
        <f t="shared" si="88"/>
        <v>0</v>
      </c>
      <c r="O95" s="56">
        <f t="shared" si="88"/>
        <v>0</v>
      </c>
      <c r="P95" s="57">
        <f t="shared" si="88"/>
        <v>0</v>
      </c>
      <c r="Q95" s="58">
        <f t="shared" si="88"/>
        <v>0</v>
      </c>
      <c r="R95" s="56">
        <f t="shared" si="88"/>
        <v>0</v>
      </c>
      <c r="S95" s="57">
        <f t="shared" si="88"/>
        <v>0</v>
      </c>
      <c r="T95" s="58">
        <f t="shared" si="88"/>
        <v>0</v>
      </c>
      <c r="U95" s="56">
        <f t="shared" si="88"/>
        <v>0</v>
      </c>
      <c r="V95" s="57">
        <f t="shared" si="88"/>
        <v>0</v>
      </c>
      <c r="W95" s="58">
        <f t="shared" si="88"/>
        <v>0</v>
      </c>
      <c r="X95" s="56">
        <f t="shared" si="88"/>
        <v>0</v>
      </c>
      <c r="Y95" s="57">
        <f t="shared" si="88"/>
        <v>0</v>
      </c>
      <c r="Z95" s="58">
        <f t="shared" si="88"/>
        <v>0</v>
      </c>
      <c r="AA95" s="56">
        <f t="shared" si="88"/>
        <v>3292733</v>
      </c>
      <c r="AB95" s="57">
        <f>AB94</f>
        <v>4846205</v>
      </c>
      <c r="AC95" s="58">
        <f t="shared" si="88"/>
        <v>8138938</v>
      </c>
      <c r="AD95" s="56">
        <f t="shared" si="88"/>
        <v>0</v>
      </c>
      <c r="AE95" s="57">
        <f t="shared" si="88"/>
        <v>0</v>
      </c>
      <c r="AF95" s="58">
        <f t="shared" si="88"/>
        <v>0</v>
      </c>
      <c r="AG95" s="56">
        <f t="shared" si="88"/>
        <v>0</v>
      </c>
      <c r="AH95" s="57">
        <f t="shared" si="88"/>
        <v>0</v>
      </c>
      <c r="AI95" s="58">
        <f t="shared" si="88"/>
        <v>0</v>
      </c>
      <c r="AJ95" s="56">
        <f t="shared" si="88"/>
        <v>0</v>
      </c>
      <c r="AK95" s="57">
        <f t="shared" si="88"/>
        <v>0</v>
      </c>
      <c r="AL95" s="58">
        <f t="shared" si="88"/>
        <v>0</v>
      </c>
      <c r="AM95" s="56">
        <f t="shared" si="88"/>
        <v>0</v>
      </c>
      <c r="AN95" s="57">
        <f t="shared" si="88"/>
        <v>0</v>
      </c>
      <c r="AO95" s="58">
        <f t="shared" si="88"/>
        <v>0</v>
      </c>
      <c r="AP95" s="56">
        <f t="shared" si="88"/>
        <v>0</v>
      </c>
      <c r="AQ95" s="57">
        <f t="shared" si="88"/>
        <v>0</v>
      </c>
      <c r="AR95" s="58">
        <f t="shared" si="88"/>
        <v>0</v>
      </c>
      <c r="AS95" s="56">
        <f t="shared" si="88"/>
        <v>0</v>
      </c>
      <c r="AT95" s="57">
        <f t="shared" si="88"/>
        <v>0</v>
      </c>
      <c r="AU95" s="58">
        <f t="shared" si="88"/>
        <v>0</v>
      </c>
      <c r="AV95" s="56">
        <f t="shared" si="88"/>
        <v>0</v>
      </c>
      <c r="AW95" s="57">
        <f t="shared" si="88"/>
        <v>0</v>
      </c>
      <c r="AX95" s="58">
        <f t="shared" si="88"/>
        <v>0</v>
      </c>
      <c r="AY95" s="56">
        <f t="shared" si="88"/>
        <v>0</v>
      </c>
      <c r="AZ95" s="57">
        <f t="shared" si="88"/>
        <v>0</v>
      </c>
      <c r="BA95" s="58">
        <f t="shared" si="88"/>
        <v>0</v>
      </c>
      <c r="BB95" s="56">
        <f t="shared" si="88"/>
        <v>0</v>
      </c>
      <c r="BC95" s="57">
        <f t="shared" si="88"/>
        <v>0</v>
      </c>
      <c r="BD95" s="58">
        <f t="shared" si="88"/>
        <v>0</v>
      </c>
      <c r="BE95" s="56">
        <f t="shared" si="88"/>
        <v>0</v>
      </c>
      <c r="BF95" s="57">
        <f t="shared" si="88"/>
        <v>0</v>
      </c>
      <c r="BG95" s="58">
        <f t="shared" si="88"/>
        <v>0</v>
      </c>
      <c r="BH95" s="56">
        <f t="shared" si="88"/>
        <v>3292733</v>
      </c>
      <c r="BI95" s="57">
        <f t="shared" si="88"/>
        <v>4846205</v>
      </c>
      <c r="BJ95" s="58">
        <f t="shared" si="88"/>
        <v>8138938</v>
      </c>
      <c r="BK95" s="56">
        <f t="shared" si="88"/>
        <v>5000000</v>
      </c>
      <c r="BL95" s="57">
        <f t="shared" si="88"/>
        <v>-4846205</v>
      </c>
      <c r="BM95" s="58">
        <f t="shared" si="88"/>
        <v>153795</v>
      </c>
      <c r="BN95" s="177">
        <f t="shared" si="88"/>
        <v>8292733</v>
      </c>
    </row>
    <row r="96" spans="1:66" s="302" customFormat="1" ht="85.5" customHeight="1" thickTop="1">
      <c r="A96" s="344">
        <v>26</v>
      </c>
      <c r="B96" s="334" t="s">
        <v>83</v>
      </c>
      <c r="C96" s="336" t="s">
        <v>89</v>
      </c>
      <c r="D96" s="140" t="s">
        <v>31</v>
      </c>
      <c r="E96" s="180" t="s">
        <v>30</v>
      </c>
      <c r="F96" s="63">
        <v>22000000</v>
      </c>
      <c r="G96" s="64">
        <v>0</v>
      </c>
      <c r="H96" s="65">
        <f>G96+F96</f>
        <v>22000000</v>
      </c>
      <c r="I96" s="63"/>
      <c r="J96" s="66"/>
      <c r="K96" s="65">
        <f>J96+I96</f>
        <v>0</v>
      </c>
      <c r="L96" s="63">
        <v>0</v>
      </c>
      <c r="M96" s="64">
        <v>0</v>
      </c>
      <c r="N96" s="65">
        <f>M96+L96</f>
        <v>0</v>
      </c>
      <c r="O96" s="213"/>
      <c r="P96" s="64"/>
      <c r="Q96" s="65"/>
      <c r="R96" s="63">
        <v>0</v>
      </c>
      <c r="S96" s="66">
        <v>0</v>
      </c>
      <c r="T96" s="65">
        <f>R96+S96</f>
        <v>0</v>
      </c>
      <c r="U96" s="63">
        <v>0</v>
      </c>
      <c r="V96" s="64">
        <v>0</v>
      </c>
      <c r="W96" s="65">
        <f>U96+V96</f>
        <v>0</v>
      </c>
      <c r="X96" s="63">
        <v>0</v>
      </c>
      <c r="Y96" s="123">
        <v>0</v>
      </c>
      <c r="Z96" s="65">
        <f>X96+Y96</f>
        <v>0</v>
      </c>
      <c r="AA96" s="63">
        <v>500000</v>
      </c>
      <c r="AB96" s="123">
        <v>-400000</v>
      </c>
      <c r="AC96" s="65">
        <f>AA96+AB96</f>
        <v>100000</v>
      </c>
      <c r="AD96" s="63">
        <v>21500000</v>
      </c>
      <c r="AE96" s="123">
        <v>-13350000</v>
      </c>
      <c r="AF96" s="65">
        <f>AD96+AE96</f>
        <v>8150000</v>
      </c>
      <c r="AG96" s="63">
        <v>0</v>
      </c>
      <c r="AH96" s="123">
        <v>13750000</v>
      </c>
      <c r="AI96" s="65">
        <f>AG96+AH96</f>
        <v>13750000</v>
      </c>
      <c r="AJ96" s="63">
        <v>0</v>
      </c>
      <c r="AK96" s="64">
        <v>0</v>
      </c>
      <c r="AL96" s="65">
        <f>AJ96+AK96</f>
        <v>0</v>
      </c>
      <c r="AM96" s="63">
        <v>0</v>
      </c>
      <c r="AN96" s="64">
        <v>0</v>
      </c>
      <c r="AO96" s="65">
        <f>AM96+AN96</f>
        <v>0</v>
      </c>
      <c r="AP96" s="63">
        <v>0</v>
      </c>
      <c r="AQ96" s="66">
        <v>0</v>
      </c>
      <c r="AR96" s="65">
        <f>AP96+AQ96</f>
        <v>0</v>
      </c>
      <c r="AS96" s="63">
        <v>0</v>
      </c>
      <c r="AT96" s="66">
        <v>0</v>
      </c>
      <c r="AU96" s="65">
        <f>AS96+AT96</f>
        <v>0</v>
      </c>
      <c r="AV96" s="301">
        <v>0</v>
      </c>
      <c r="AW96" s="64">
        <v>0</v>
      </c>
      <c r="AX96" s="65">
        <f>AV96+AW96</f>
        <v>0</v>
      </c>
      <c r="AY96" s="301">
        <v>0</v>
      </c>
      <c r="AZ96" s="64">
        <v>0</v>
      </c>
      <c r="BA96" s="65">
        <f>AY96+AZ96</f>
        <v>0</v>
      </c>
      <c r="BB96" s="301">
        <v>0</v>
      </c>
      <c r="BC96" s="64">
        <v>0</v>
      </c>
      <c r="BD96" s="65">
        <f>BB96+BC96</f>
        <v>0</v>
      </c>
      <c r="BE96" s="63">
        <v>0</v>
      </c>
      <c r="BF96" s="66">
        <v>0</v>
      </c>
      <c r="BG96" s="65">
        <f>BE96+BF96</f>
        <v>0</v>
      </c>
      <c r="BH96" s="71">
        <f>I96+L96+O96+R96+U96+X96+AA96+AD96+AG96+AJ96+AM96+AP96+AS96+AV96+AY96+BB96</f>
        <v>22000000</v>
      </c>
      <c r="BI96" s="132">
        <f>J96+M96+P96+S96+V96+Y96+AB96+AE96+AH96+AK96+AN96+AQ96+AT96+AW96+AZ96+BC96</f>
        <v>0</v>
      </c>
      <c r="BJ96" s="65">
        <f>K96+N96+Q96+T96+W96+Z96+AC96+AF96+AI96+AL96+AO96+AR96+AU96+AX96+BA96+BD96</f>
        <v>22000000</v>
      </c>
      <c r="BK96" s="71">
        <v>0</v>
      </c>
      <c r="BL96" s="64">
        <v>0</v>
      </c>
      <c r="BM96" s="65">
        <f>BL96+BK96</f>
        <v>0</v>
      </c>
      <c r="BN96" s="214">
        <f>BM96+BJ96</f>
        <v>22000000</v>
      </c>
    </row>
    <row r="97" spans="1:66" s="302" customFormat="1" ht="81.75" customHeight="1" thickBot="1">
      <c r="A97" s="345"/>
      <c r="B97" s="335"/>
      <c r="C97" s="337"/>
      <c r="D97" s="338" t="s">
        <v>16</v>
      </c>
      <c r="E97" s="339"/>
      <c r="F97" s="56">
        <f>F96</f>
        <v>22000000</v>
      </c>
      <c r="G97" s="57">
        <f t="shared" ref="G97:AA97" si="89">G96</f>
        <v>0</v>
      </c>
      <c r="H97" s="58">
        <f t="shared" si="89"/>
        <v>22000000</v>
      </c>
      <c r="I97" s="56">
        <f t="shared" si="89"/>
        <v>0</v>
      </c>
      <c r="J97" s="57">
        <f t="shared" si="89"/>
        <v>0</v>
      </c>
      <c r="K97" s="58">
        <f t="shared" si="89"/>
        <v>0</v>
      </c>
      <c r="L97" s="56">
        <f t="shared" si="89"/>
        <v>0</v>
      </c>
      <c r="M97" s="57">
        <f t="shared" si="89"/>
        <v>0</v>
      </c>
      <c r="N97" s="58">
        <f t="shared" si="89"/>
        <v>0</v>
      </c>
      <c r="O97" s="56">
        <f t="shared" si="89"/>
        <v>0</v>
      </c>
      <c r="P97" s="57">
        <f t="shared" si="89"/>
        <v>0</v>
      </c>
      <c r="Q97" s="58">
        <f t="shared" si="89"/>
        <v>0</v>
      </c>
      <c r="R97" s="56">
        <f t="shared" si="89"/>
        <v>0</v>
      </c>
      <c r="S97" s="57">
        <f t="shared" si="89"/>
        <v>0</v>
      </c>
      <c r="T97" s="58">
        <f t="shared" si="89"/>
        <v>0</v>
      </c>
      <c r="U97" s="56">
        <f t="shared" si="89"/>
        <v>0</v>
      </c>
      <c r="V97" s="57">
        <f t="shared" si="89"/>
        <v>0</v>
      </c>
      <c r="W97" s="58">
        <f t="shared" si="89"/>
        <v>0</v>
      </c>
      <c r="X97" s="56">
        <f t="shared" si="89"/>
        <v>0</v>
      </c>
      <c r="Y97" s="57">
        <f t="shared" si="89"/>
        <v>0</v>
      </c>
      <c r="Z97" s="58">
        <f t="shared" si="89"/>
        <v>0</v>
      </c>
      <c r="AA97" s="56">
        <f t="shared" si="89"/>
        <v>500000</v>
      </c>
      <c r="AB97" s="57">
        <f>AB96</f>
        <v>-400000</v>
      </c>
      <c r="AC97" s="58">
        <f t="shared" ref="AC97:BN97" si="90">AC96</f>
        <v>100000</v>
      </c>
      <c r="AD97" s="56">
        <f t="shared" si="90"/>
        <v>21500000</v>
      </c>
      <c r="AE97" s="57">
        <f t="shared" si="90"/>
        <v>-13350000</v>
      </c>
      <c r="AF97" s="58">
        <f t="shared" si="90"/>
        <v>8150000</v>
      </c>
      <c r="AG97" s="56">
        <f t="shared" si="90"/>
        <v>0</v>
      </c>
      <c r="AH97" s="57">
        <f t="shared" si="90"/>
        <v>13750000</v>
      </c>
      <c r="AI97" s="58">
        <f t="shared" si="90"/>
        <v>13750000</v>
      </c>
      <c r="AJ97" s="56">
        <f t="shared" si="90"/>
        <v>0</v>
      </c>
      <c r="AK97" s="57">
        <f t="shared" si="90"/>
        <v>0</v>
      </c>
      <c r="AL97" s="58">
        <f t="shared" si="90"/>
        <v>0</v>
      </c>
      <c r="AM97" s="56">
        <f t="shared" si="90"/>
        <v>0</v>
      </c>
      <c r="AN97" s="57">
        <f t="shared" si="90"/>
        <v>0</v>
      </c>
      <c r="AO97" s="58">
        <f t="shared" si="90"/>
        <v>0</v>
      </c>
      <c r="AP97" s="56">
        <f t="shared" si="90"/>
        <v>0</v>
      </c>
      <c r="AQ97" s="57">
        <f t="shared" si="90"/>
        <v>0</v>
      </c>
      <c r="AR97" s="58">
        <f t="shared" si="90"/>
        <v>0</v>
      </c>
      <c r="AS97" s="56">
        <f t="shared" si="90"/>
        <v>0</v>
      </c>
      <c r="AT97" s="57">
        <f t="shared" si="90"/>
        <v>0</v>
      </c>
      <c r="AU97" s="58">
        <f t="shared" si="90"/>
        <v>0</v>
      </c>
      <c r="AV97" s="56">
        <f t="shared" si="90"/>
        <v>0</v>
      </c>
      <c r="AW97" s="57">
        <f t="shared" si="90"/>
        <v>0</v>
      </c>
      <c r="AX97" s="58">
        <f t="shared" si="90"/>
        <v>0</v>
      </c>
      <c r="AY97" s="56">
        <f t="shared" si="90"/>
        <v>0</v>
      </c>
      <c r="AZ97" s="57">
        <f t="shared" si="90"/>
        <v>0</v>
      </c>
      <c r="BA97" s="58">
        <f t="shared" si="90"/>
        <v>0</v>
      </c>
      <c r="BB97" s="56">
        <f t="shared" si="90"/>
        <v>0</v>
      </c>
      <c r="BC97" s="57">
        <f t="shared" si="90"/>
        <v>0</v>
      </c>
      <c r="BD97" s="58">
        <f t="shared" si="90"/>
        <v>0</v>
      </c>
      <c r="BE97" s="56">
        <f t="shared" si="90"/>
        <v>0</v>
      </c>
      <c r="BF97" s="57">
        <f t="shared" si="90"/>
        <v>0</v>
      </c>
      <c r="BG97" s="58">
        <f t="shared" si="90"/>
        <v>0</v>
      </c>
      <c r="BH97" s="56">
        <f t="shared" si="90"/>
        <v>22000000</v>
      </c>
      <c r="BI97" s="57">
        <f t="shared" si="90"/>
        <v>0</v>
      </c>
      <c r="BJ97" s="58">
        <f t="shared" si="90"/>
        <v>22000000</v>
      </c>
      <c r="BK97" s="56">
        <f t="shared" si="90"/>
        <v>0</v>
      </c>
      <c r="BL97" s="57">
        <f t="shared" si="90"/>
        <v>0</v>
      </c>
      <c r="BM97" s="58">
        <f t="shared" si="90"/>
        <v>0</v>
      </c>
      <c r="BN97" s="177">
        <f t="shared" si="90"/>
        <v>22000000</v>
      </c>
    </row>
    <row r="98" spans="1:66" s="182" customFormat="1" ht="54" customHeight="1" thickTop="1">
      <c r="A98" s="332">
        <v>27</v>
      </c>
      <c r="B98" s="334" t="s">
        <v>90</v>
      </c>
      <c r="C98" s="336" t="s">
        <v>8</v>
      </c>
      <c r="D98" s="140" t="s">
        <v>31</v>
      </c>
      <c r="E98" s="303" t="s">
        <v>30</v>
      </c>
      <c r="F98" s="63">
        <v>120000</v>
      </c>
      <c r="G98" s="64">
        <v>0</v>
      </c>
      <c r="H98" s="65">
        <f>G98+F98</f>
        <v>120000</v>
      </c>
      <c r="I98" s="63"/>
      <c r="J98" s="66"/>
      <c r="K98" s="65">
        <f>J98+I98</f>
        <v>0</v>
      </c>
      <c r="L98" s="63">
        <v>0</v>
      </c>
      <c r="M98" s="64">
        <v>0</v>
      </c>
      <c r="N98" s="65">
        <f>M98+L98</f>
        <v>0</v>
      </c>
      <c r="O98" s="213"/>
      <c r="P98" s="64"/>
      <c r="Q98" s="65"/>
      <c r="R98" s="63">
        <v>0</v>
      </c>
      <c r="S98" s="66">
        <v>0</v>
      </c>
      <c r="T98" s="65">
        <f>R98+S98</f>
        <v>0</v>
      </c>
      <c r="U98" s="63">
        <v>0</v>
      </c>
      <c r="V98" s="64">
        <v>0</v>
      </c>
      <c r="W98" s="65">
        <f>U98+V98</f>
        <v>0</v>
      </c>
      <c r="X98" s="63">
        <v>0</v>
      </c>
      <c r="Y98" s="123">
        <v>0</v>
      </c>
      <c r="Z98" s="65">
        <f>X98+Y98</f>
        <v>0</v>
      </c>
      <c r="AA98" s="63">
        <v>80000</v>
      </c>
      <c r="AB98" s="123">
        <v>32361</v>
      </c>
      <c r="AC98" s="65">
        <f>AA98+AB98</f>
        <v>112361</v>
      </c>
      <c r="AD98" s="63">
        <v>0</v>
      </c>
      <c r="AE98" s="64">
        <v>0</v>
      </c>
      <c r="AF98" s="65">
        <f>AD98+AE98</f>
        <v>0</v>
      </c>
      <c r="AG98" s="63">
        <v>0</v>
      </c>
      <c r="AH98" s="66">
        <v>0</v>
      </c>
      <c r="AI98" s="65">
        <f>AG98+AH98</f>
        <v>0</v>
      </c>
      <c r="AJ98" s="63">
        <v>0</v>
      </c>
      <c r="AK98" s="66">
        <v>0</v>
      </c>
      <c r="AL98" s="65">
        <f>AJ98+AK98</f>
        <v>0</v>
      </c>
      <c r="AM98" s="63">
        <v>0</v>
      </c>
      <c r="AN98" s="66">
        <v>0</v>
      </c>
      <c r="AO98" s="65">
        <f>AM98+AN98</f>
        <v>0</v>
      </c>
      <c r="AP98" s="63">
        <v>0</v>
      </c>
      <c r="AQ98" s="66">
        <v>0</v>
      </c>
      <c r="AR98" s="65">
        <f>AP98+AQ98</f>
        <v>0</v>
      </c>
      <c r="AS98" s="63">
        <v>0</v>
      </c>
      <c r="AT98" s="66">
        <v>0</v>
      </c>
      <c r="AU98" s="65">
        <f>AS98+AT98</f>
        <v>0</v>
      </c>
      <c r="AV98" s="63">
        <v>0</v>
      </c>
      <c r="AW98" s="66">
        <v>0</v>
      </c>
      <c r="AX98" s="65">
        <f>AV98+AW98</f>
        <v>0</v>
      </c>
      <c r="AY98" s="63">
        <v>0</v>
      </c>
      <c r="AZ98" s="66">
        <v>0</v>
      </c>
      <c r="BA98" s="65">
        <f>AY98+AZ98</f>
        <v>0</v>
      </c>
      <c r="BB98" s="63">
        <v>0</v>
      </c>
      <c r="BC98" s="66">
        <v>0</v>
      </c>
      <c r="BD98" s="65">
        <f>BB98+BC98</f>
        <v>0</v>
      </c>
      <c r="BE98" s="63">
        <v>0</v>
      </c>
      <c r="BF98" s="66">
        <v>0</v>
      </c>
      <c r="BG98" s="65">
        <f>BE98+BF98</f>
        <v>0</v>
      </c>
      <c r="BH98" s="71">
        <f>I98+L98+O98+R98+U98+X98+AA98+AD98+AG98+AJ98+AM98+AP98</f>
        <v>80000</v>
      </c>
      <c r="BI98" s="134">
        <f>J98+M98+P98+S98+V98+Y98+AB98+AE98+AH98+AK98+AN98+AQ98</f>
        <v>32361</v>
      </c>
      <c r="BJ98" s="65">
        <f>K98+N98+Q98+T98+W98+Z98+AC98+AF98+AI98+AL98+AO98+AR98</f>
        <v>112361</v>
      </c>
      <c r="BK98" s="71">
        <f>F98-BH98</f>
        <v>40000</v>
      </c>
      <c r="BL98" s="123">
        <v>-32361</v>
      </c>
      <c r="BM98" s="65">
        <f>BL98+BK98</f>
        <v>7639</v>
      </c>
      <c r="BN98" s="214">
        <f>BM98+BJ98</f>
        <v>120000</v>
      </c>
    </row>
    <row r="99" spans="1:66" s="182" customFormat="1" ht="75" customHeight="1" thickBot="1">
      <c r="A99" s="333"/>
      <c r="B99" s="335"/>
      <c r="C99" s="337"/>
      <c r="D99" s="338" t="s">
        <v>16</v>
      </c>
      <c r="E99" s="339"/>
      <c r="F99" s="56">
        <f>F98</f>
        <v>120000</v>
      </c>
      <c r="G99" s="57">
        <f t="shared" ref="G99:BN99" si="91">G98</f>
        <v>0</v>
      </c>
      <c r="H99" s="58">
        <f t="shared" si="91"/>
        <v>120000</v>
      </c>
      <c r="I99" s="56">
        <f t="shared" si="91"/>
        <v>0</v>
      </c>
      <c r="J99" s="57">
        <f t="shared" si="91"/>
        <v>0</v>
      </c>
      <c r="K99" s="58">
        <f t="shared" si="91"/>
        <v>0</v>
      </c>
      <c r="L99" s="56">
        <f t="shared" si="91"/>
        <v>0</v>
      </c>
      <c r="M99" s="57">
        <f t="shared" si="91"/>
        <v>0</v>
      </c>
      <c r="N99" s="58">
        <f t="shared" si="91"/>
        <v>0</v>
      </c>
      <c r="O99" s="56">
        <f t="shared" si="91"/>
        <v>0</v>
      </c>
      <c r="P99" s="57">
        <f t="shared" si="91"/>
        <v>0</v>
      </c>
      <c r="Q99" s="58">
        <f t="shared" si="91"/>
        <v>0</v>
      </c>
      <c r="R99" s="56">
        <f t="shared" si="91"/>
        <v>0</v>
      </c>
      <c r="S99" s="57">
        <f t="shared" si="91"/>
        <v>0</v>
      </c>
      <c r="T99" s="58">
        <f t="shared" si="91"/>
        <v>0</v>
      </c>
      <c r="U99" s="56">
        <f t="shared" si="91"/>
        <v>0</v>
      </c>
      <c r="V99" s="57">
        <f t="shared" si="91"/>
        <v>0</v>
      </c>
      <c r="W99" s="58">
        <f t="shared" si="91"/>
        <v>0</v>
      </c>
      <c r="X99" s="56">
        <f t="shared" si="91"/>
        <v>0</v>
      </c>
      <c r="Y99" s="57">
        <f t="shared" si="91"/>
        <v>0</v>
      </c>
      <c r="Z99" s="58">
        <f t="shared" si="91"/>
        <v>0</v>
      </c>
      <c r="AA99" s="56">
        <f t="shared" si="91"/>
        <v>80000</v>
      </c>
      <c r="AB99" s="57">
        <f t="shared" si="91"/>
        <v>32361</v>
      </c>
      <c r="AC99" s="58">
        <f t="shared" si="91"/>
        <v>112361</v>
      </c>
      <c r="AD99" s="56">
        <f t="shared" si="91"/>
        <v>0</v>
      </c>
      <c r="AE99" s="57">
        <f t="shared" si="91"/>
        <v>0</v>
      </c>
      <c r="AF99" s="58">
        <f t="shared" si="91"/>
        <v>0</v>
      </c>
      <c r="AG99" s="56">
        <f t="shared" si="91"/>
        <v>0</v>
      </c>
      <c r="AH99" s="57">
        <f t="shared" si="91"/>
        <v>0</v>
      </c>
      <c r="AI99" s="58">
        <f t="shared" si="91"/>
        <v>0</v>
      </c>
      <c r="AJ99" s="56">
        <f t="shared" si="91"/>
        <v>0</v>
      </c>
      <c r="AK99" s="57">
        <f t="shared" si="91"/>
        <v>0</v>
      </c>
      <c r="AL99" s="58">
        <f t="shared" si="91"/>
        <v>0</v>
      </c>
      <c r="AM99" s="56">
        <f t="shared" si="91"/>
        <v>0</v>
      </c>
      <c r="AN99" s="57">
        <f t="shared" si="91"/>
        <v>0</v>
      </c>
      <c r="AO99" s="58">
        <f t="shared" si="91"/>
        <v>0</v>
      </c>
      <c r="AP99" s="56">
        <f t="shared" si="91"/>
        <v>0</v>
      </c>
      <c r="AQ99" s="57">
        <f t="shared" si="91"/>
        <v>0</v>
      </c>
      <c r="AR99" s="58">
        <f t="shared" si="91"/>
        <v>0</v>
      </c>
      <c r="AS99" s="56">
        <f t="shared" si="91"/>
        <v>0</v>
      </c>
      <c r="AT99" s="57">
        <f t="shared" si="91"/>
        <v>0</v>
      </c>
      <c r="AU99" s="58">
        <f t="shared" si="91"/>
        <v>0</v>
      </c>
      <c r="AV99" s="56">
        <f t="shared" si="91"/>
        <v>0</v>
      </c>
      <c r="AW99" s="57">
        <f t="shared" si="91"/>
        <v>0</v>
      </c>
      <c r="AX99" s="58">
        <f t="shared" si="91"/>
        <v>0</v>
      </c>
      <c r="AY99" s="56">
        <f t="shared" si="91"/>
        <v>0</v>
      </c>
      <c r="AZ99" s="57">
        <f t="shared" si="91"/>
        <v>0</v>
      </c>
      <c r="BA99" s="58">
        <f t="shared" si="91"/>
        <v>0</v>
      </c>
      <c r="BB99" s="56">
        <f t="shared" si="91"/>
        <v>0</v>
      </c>
      <c r="BC99" s="57">
        <f t="shared" si="91"/>
        <v>0</v>
      </c>
      <c r="BD99" s="58">
        <f t="shared" si="91"/>
        <v>0</v>
      </c>
      <c r="BE99" s="56">
        <f t="shared" si="91"/>
        <v>0</v>
      </c>
      <c r="BF99" s="57">
        <f t="shared" si="91"/>
        <v>0</v>
      </c>
      <c r="BG99" s="58">
        <f t="shared" si="91"/>
        <v>0</v>
      </c>
      <c r="BH99" s="56">
        <f t="shared" si="91"/>
        <v>80000</v>
      </c>
      <c r="BI99" s="57">
        <f t="shared" si="91"/>
        <v>32361</v>
      </c>
      <c r="BJ99" s="58">
        <f t="shared" si="91"/>
        <v>112361</v>
      </c>
      <c r="BK99" s="56">
        <f t="shared" si="91"/>
        <v>40000</v>
      </c>
      <c r="BL99" s="57">
        <f t="shared" si="91"/>
        <v>-32361</v>
      </c>
      <c r="BM99" s="58">
        <f t="shared" si="91"/>
        <v>7639</v>
      </c>
      <c r="BN99" s="177">
        <f t="shared" si="91"/>
        <v>120000</v>
      </c>
    </row>
    <row r="100" spans="1:66" s="251" customFormat="1" ht="32.25" customHeight="1" thickTop="1">
      <c r="A100" s="316" t="s">
        <v>34</v>
      </c>
      <c r="B100" s="317"/>
      <c r="C100" s="340"/>
      <c r="D100" s="342" t="s">
        <v>28</v>
      </c>
      <c r="E100" s="343"/>
      <c r="F100" s="146">
        <f>F51+F39+F52+F15+F42+F56</f>
        <v>68412022</v>
      </c>
      <c r="G100" s="147">
        <f>G51+G39+G52+G15+G42+G56</f>
        <v>1930594</v>
      </c>
      <c r="H100" s="148">
        <f t="shared" ref="H100:BN100" si="92">H51+H39+H52+H15+H42+H56</f>
        <v>70342616</v>
      </c>
      <c r="I100" s="169">
        <f t="shared" si="92"/>
        <v>0</v>
      </c>
      <c r="J100" s="147">
        <f t="shared" si="92"/>
        <v>0</v>
      </c>
      <c r="K100" s="147">
        <f t="shared" si="92"/>
        <v>0</v>
      </c>
      <c r="L100" s="147">
        <f t="shared" si="92"/>
        <v>0</v>
      </c>
      <c r="M100" s="147">
        <f t="shared" si="92"/>
        <v>0</v>
      </c>
      <c r="N100" s="147">
        <f t="shared" si="92"/>
        <v>0</v>
      </c>
      <c r="O100" s="147">
        <f t="shared" si="92"/>
        <v>0</v>
      </c>
      <c r="P100" s="147">
        <f t="shared" si="92"/>
        <v>0</v>
      </c>
      <c r="Q100" s="147">
        <f t="shared" si="92"/>
        <v>0</v>
      </c>
      <c r="R100" s="147">
        <f t="shared" si="92"/>
        <v>0</v>
      </c>
      <c r="S100" s="147">
        <f t="shared" si="92"/>
        <v>0</v>
      </c>
      <c r="T100" s="147">
        <f t="shared" si="92"/>
        <v>0</v>
      </c>
      <c r="U100" s="147">
        <f t="shared" si="92"/>
        <v>0</v>
      </c>
      <c r="V100" s="147">
        <f t="shared" si="92"/>
        <v>0</v>
      </c>
      <c r="W100" s="170">
        <f t="shared" si="92"/>
        <v>0</v>
      </c>
      <c r="X100" s="146">
        <f t="shared" si="92"/>
        <v>0</v>
      </c>
      <c r="Y100" s="147">
        <f t="shared" si="92"/>
        <v>0</v>
      </c>
      <c r="Z100" s="148">
        <f t="shared" si="92"/>
        <v>0</v>
      </c>
      <c r="AA100" s="146">
        <f t="shared" si="92"/>
        <v>11465398</v>
      </c>
      <c r="AB100" s="147">
        <f t="shared" si="92"/>
        <v>779770</v>
      </c>
      <c r="AC100" s="148">
        <f t="shared" si="92"/>
        <v>12245168</v>
      </c>
      <c r="AD100" s="169">
        <f t="shared" si="92"/>
        <v>18105337</v>
      </c>
      <c r="AE100" s="147">
        <f>AE51+AE39+AE52+AE15+AE42+AE56</f>
        <v>875652</v>
      </c>
      <c r="AF100" s="170">
        <f t="shared" si="92"/>
        <v>18980989</v>
      </c>
      <c r="AG100" s="146">
        <f t="shared" si="92"/>
        <v>11802267</v>
      </c>
      <c r="AH100" s="147">
        <f t="shared" si="92"/>
        <v>500239</v>
      </c>
      <c r="AI100" s="148">
        <f t="shared" si="92"/>
        <v>12302506</v>
      </c>
      <c r="AJ100" s="169">
        <f t="shared" si="92"/>
        <v>18032713</v>
      </c>
      <c r="AK100" s="147">
        <f t="shared" si="92"/>
        <v>-4182</v>
      </c>
      <c r="AL100" s="170">
        <f t="shared" si="92"/>
        <v>18028531</v>
      </c>
      <c r="AM100" s="146">
        <f t="shared" si="92"/>
        <v>7919308</v>
      </c>
      <c r="AN100" s="147">
        <f t="shared" si="92"/>
        <v>57675</v>
      </c>
      <c r="AO100" s="170">
        <f t="shared" si="92"/>
        <v>7976983</v>
      </c>
      <c r="AP100" s="146">
        <f t="shared" si="92"/>
        <v>728337</v>
      </c>
      <c r="AQ100" s="147">
        <f t="shared" si="92"/>
        <v>0</v>
      </c>
      <c r="AR100" s="148">
        <f t="shared" si="92"/>
        <v>728337</v>
      </c>
      <c r="AS100" s="169">
        <f t="shared" si="92"/>
        <v>0</v>
      </c>
      <c r="AT100" s="147">
        <f t="shared" si="92"/>
        <v>0</v>
      </c>
      <c r="AU100" s="170">
        <f t="shared" si="92"/>
        <v>0</v>
      </c>
      <c r="AV100" s="146">
        <f t="shared" si="92"/>
        <v>0</v>
      </c>
      <c r="AW100" s="147">
        <f t="shared" si="92"/>
        <v>0</v>
      </c>
      <c r="AX100" s="148">
        <f t="shared" si="92"/>
        <v>0</v>
      </c>
      <c r="AY100" s="169">
        <f t="shared" si="92"/>
        <v>0</v>
      </c>
      <c r="AZ100" s="147">
        <f t="shared" si="92"/>
        <v>0</v>
      </c>
      <c r="BA100" s="170">
        <f t="shared" si="92"/>
        <v>0</v>
      </c>
      <c r="BB100" s="146">
        <f t="shared" si="92"/>
        <v>0</v>
      </c>
      <c r="BC100" s="147">
        <f t="shared" si="92"/>
        <v>0</v>
      </c>
      <c r="BD100" s="148">
        <f t="shared" si="92"/>
        <v>0</v>
      </c>
      <c r="BE100" s="169">
        <f t="shared" si="92"/>
        <v>0</v>
      </c>
      <c r="BF100" s="147">
        <f t="shared" si="92"/>
        <v>0</v>
      </c>
      <c r="BG100" s="170">
        <f t="shared" si="92"/>
        <v>0</v>
      </c>
      <c r="BH100" s="146">
        <f t="shared" si="92"/>
        <v>68053360</v>
      </c>
      <c r="BI100" s="147">
        <f t="shared" si="92"/>
        <v>2209154</v>
      </c>
      <c r="BJ100" s="148">
        <f t="shared" si="92"/>
        <v>70262514</v>
      </c>
      <c r="BK100" s="146">
        <f t="shared" si="92"/>
        <v>358662</v>
      </c>
      <c r="BL100" s="147">
        <f t="shared" si="92"/>
        <v>-278560</v>
      </c>
      <c r="BM100" s="148">
        <f t="shared" si="92"/>
        <v>80102</v>
      </c>
      <c r="BN100" s="474">
        <f t="shared" si="92"/>
        <v>70342616</v>
      </c>
    </row>
    <row r="101" spans="1:66" s="251" customFormat="1" ht="32.25" customHeight="1">
      <c r="A101" s="316"/>
      <c r="B101" s="317"/>
      <c r="C101" s="340"/>
      <c r="D101" s="322" t="s">
        <v>31</v>
      </c>
      <c r="E101" s="323"/>
      <c r="F101" s="149">
        <f t="shared" ref="F101:BN101" si="93">F7+F8+F81+F33+F34+F36+F37+F79+F30+F18+F59+F63+F66+F69+F72+F74+F45</f>
        <v>766822773</v>
      </c>
      <c r="G101" s="150">
        <f t="shared" si="93"/>
        <v>120671394</v>
      </c>
      <c r="H101" s="151">
        <f t="shared" si="93"/>
        <v>887494167</v>
      </c>
      <c r="I101" s="152">
        <f t="shared" si="93"/>
        <v>0</v>
      </c>
      <c r="J101" s="153">
        <f t="shared" si="93"/>
        <v>0</v>
      </c>
      <c r="K101" s="153">
        <f t="shared" si="93"/>
        <v>0</v>
      </c>
      <c r="L101" s="153">
        <f t="shared" si="93"/>
        <v>0</v>
      </c>
      <c r="M101" s="153">
        <f t="shared" si="93"/>
        <v>0</v>
      </c>
      <c r="N101" s="153">
        <f t="shared" si="93"/>
        <v>0</v>
      </c>
      <c r="O101" s="153">
        <f t="shared" si="93"/>
        <v>0</v>
      </c>
      <c r="P101" s="153">
        <f t="shared" si="93"/>
        <v>0</v>
      </c>
      <c r="Q101" s="153">
        <f t="shared" si="93"/>
        <v>0</v>
      </c>
      <c r="R101" s="153">
        <f t="shared" si="93"/>
        <v>0</v>
      </c>
      <c r="S101" s="153">
        <f t="shared" si="93"/>
        <v>0</v>
      </c>
      <c r="T101" s="153">
        <f t="shared" si="93"/>
        <v>0</v>
      </c>
      <c r="U101" s="153">
        <f t="shared" si="93"/>
        <v>0</v>
      </c>
      <c r="V101" s="153">
        <f t="shared" si="93"/>
        <v>0</v>
      </c>
      <c r="W101" s="154">
        <f t="shared" si="93"/>
        <v>0</v>
      </c>
      <c r="X101" s="149">
        <f t="shared" si="93"/>
        <v>0</v>
      </c>
      <c r="Y101" s="150">
        <f t="shared" si="93"/>
        <v>0</v>
      </c>
      <c r="Z101" s="151">
        <f t="shared" si="93"/>
        <v>0</v>
      </c>
      <c r="AA101" s="149">
        <f t="shared" si="93"/>
        <v>139364224</v>
      </c>
      <c r="AB101" s="150">
        <f t="shared" si="93"/>
        <v>51541620</v>
      </c>
      <c r="AC101" s="151">
        <f t="shared" si="93"/>
        <v>190905844</v>
      </c>
      <c r="AD101" s="152">
        <f t="shared" si="93"/>
        <v>113219939</v>
      </c>
      <c r="AE101" s="150">
        <f t="shared" si="93"/>
        <v>22692185</v>
      </c>
      <c r="AF101" s="154">
        <f t="shared" si="93"/>
        <v>135912124</v>
      </c>
      <c r="AG101" s="149">
        <f t="shared" si="93"/>
        <v>18911830</v>
      </c>
      <c r="AH101" s="150">
        <f t="shared" si="93"/>
        <v>23734792</v>
      </c>
      <c r="AI101" s="151">
        <f t="shared" si="93"/>
        <v>42646622</v>
      </c>
      <c r="AJ101" s="152">
        <f t="shared" si="93"/>
        <v>15946013</v>
      </c>
      <c r="AK101" s="150">
        <f t="shared" si="93"/>
        <v>24910000</v>
      </c>
      <c r="AL101" s="154">
        <f t="shared" si="93"/>
        <v>40856013</v>
      </c>
      <c r="AM101" s="149">
        <f t="shared" si="93"/>
        <v>14467706</v>
      </c>
      <c r="AN101" s="150">
        <f t="shared" si="93"/>
        <v>19275</v>
      </c>
      <c r="AO101" s="154">
        <f t="shared" si="93"/>
        <v>14486981</v>
      </c>
      <c r="AP101" s="149">
        <f t="shared" si="93"/>
        <v>14327706</v>
      </c>
      <c r="AQ101" s="155">
        <f t="shared" si="93"/>
        <v>0</v>
      </c>
      <c r="AR101" s="151">
        <f t="shared" si="93"/>
        <v>14327706</v>
      </c>
      <c r="AS101" s="152">
        <f t="shared" si="93"/>
        <v>15513333</v>
      </c>
      <c r="AT101" s="155">
        <f t="shared" si="93"/>
        <v>0</v>
      </c>
      <c r="AU101" s="154">
        <f t="shared" si="93"/>
        <v>15513333</v>
      </c>
      <c r="AV101" s="149">
        <f t="shared" si="93"/>
        <v>0</v>
      </c>
      <c r="AW101" s="155">
        <f t="shared" si="93"/>
        <v>0</v>
      </c>
      <c r="AX101" s="151">
        <f t="shared" si="93"/>
        <v>0</v>
      </c>
      <c r="AY101" s="152">
        <f t="shared" si="93"/>
        <v>0</v>
      </c>
      <c r="AZ101" s="155">
        <f t="shared" si="93"/>
        <v>0</v>
      </c>
      <c r="BA101" s="304">
        <f t="shared" si="93"/>
        <v>0</v>
      </c>
      <c r="BB101" s="305">
        <f t="shared" si="93"/>
        <v>0</v>
      </c>
      <c r="BC101" s="155">
        <f t="shared" si="93"/>
        <v>0</v>
      </c>
      <c r="BD101" s="148">
        <f t="shared" si="93"/>
        <v>0</v>
      </c>
      <c r="BE101" s="152">
        <f t="shared" si="93"/>
        <v>0</v>
      </c>
      <c r="BF101" s="155">
        <f t="shared" si="93"/>
        <v>0</v>
      </c>
      <c r="BG101" s="154">
        <f t="shared" si="93"/>
        <v>0</v>
      </c>
      <c r="BH101" s="149">
        <f t="shared" si="93"/>
        <v>330407418</v>
      </c>
      <c r="BI101" s="150">
        <f t="shared" si="93"/>
        <v>122897872</v>
      </c>
      <c r="BJ101" s="151">
        <f t="shared" si="93"/>
        <v>453305290</v>
      </c>
      <c r="BK101" s="149">
        <f t="shared" si="93"/>
        <v>436415355</v>
      </c>
      <c r="BL101" s="150">
        <f t="shared" si="93"/>
        <v>-2226478</v>
      </c>
      <c r="BM101" s="151">
        <f t="shared" si="93"/>
        <v>434188877</v>
      </c>
      <c r="BN101" s="475">
        <f t="shared" si="93"/>
        <v>887494167</v>
      </c>
    </row>
    <row r="102" spans="1:66" s="251" customFormat="1" ht="32.25" customHeight="1">
      <c r="A102" s="316"/>
      <c r="B102" s="317"/>
      <c r="C102" s="340"/>
      <c r="D102" s="324" t="s">
        <v>32</v>
      </c>
      <c r="E102" s="325"/>
      <c r="F102" s="149">
        <f t="shared" ref="F102:BN102" si="94">F53+F40+F31+F21+F54</f>
        <v>124014323</v>
      </c>
      <c r="G102" s="153">
        <f t="shared" si="94"/>
        <v>25649</v>
      </c>
      <c r="H102" s="151">
        <f t="shared" si="94"/>
        <v>124039972</v>
      </c>
      <c r="I102" s="152">
        <f t="shared" si="94"/>
        <v>0</v>
      </c>
      <c r="J102" s="153">
        <f t="shared" si="94"/>
        <v>0</v>
      </c>
      <c r="K102" s="153">
        <f t="shared" si="94"/>
        <v>0</v>
      </c>
      <c r="L102" s="153">
        <f t="shared" si="94"/>
        <v>0</v>
      </c>
      <c r="M102" s="153">
        <f t="shared" si="94"/>
        <v>0</v>
      </c>
      <c r="N102" s="153">
        <f t="shared" si="94"/>
        <v>0</v>
      </c>
      <c r="O102" s="153">
        <f t="shared" si="94"/>
        <v>0</v>
      </c>
      <c r="P102" s="153">
        <f t="shared" si="94"/>
        <v>0</v>
      </c>
      <c r="Q102" s="153">
        <f t="shared" si="94"/>
        <v>0</v>
      </c>
      <c r="R102" s="153">
        <f t="shared" si="94"/>
        <v>0</v>
      </c>
      <c r="S102" s="153">
        <f t="shared" si="94"/>
        <v>0</v>
      </c>
      <c r="T102" s="153">
        <f t="shared" si="94"/>
        <v>0</v>
      </c>
      <c r="U102" s="153">
        <f t="shared" si="94"/>
        <v>0</v>
      </c>
      <c r="V102" s="153">
        <f t="shared" si="94"/>
        <v>0</v>
      </c>
      <c r="W102" s="154">
        <f t="shared" si="94"/>
        <v>0</v>
      </c>
      <c r="X102" s="149">
        <f t="shared" si="94"/>
        <v>0</v>
      </c>
      <c r="Y102" s="153">
        <f t="shared" si="94"/>
        <v>0</v>
      </c>
      <c r="Z102" s="151">
        <f t="shared" si="94"/>
        <v>0</v>
      </c>
      <c r="AA102" s="149">
        <f t="shared" si="94"/>
        <v>21772380</v>
      </c>
      <c r="AB102" s="153">
        <f t="shared" si="94"/>
        <v>-51329</v>
      </c>
      <c r="AC102" s="151">
        <f t="shared" si="94"/>
        <v>21721051</v>
      </c>
      <c r="AD102" s="152">
        <f t="shared" si="94"/>
        <v>22001270</v>
      </c>
      <c r="AE102" s="153">
        <f t="shared" si="94"/>
        <v>4187</v>
      </c>
      <c r="AF102" s="154">
        <f t="shared" si="94"/>
        <v>22005457</v>
      </c>
      <c r="AG102" s="149">
        <f t="shared" si="94"/>
        <v>21759425</v>
      </c>
      <c r="AH102" s="153">
        <f t="shared" si="94"/>
        <v>12218</v>
      </c>
      <c r="AI102" s="151">
        <f t="shared" si="94"/>
        <v>21771643</v>
      </c>
      <c r="AJ102" s="152">
        <f t="shared" si="94"/>
        <v>22090587</v>
      </c>
      <c r="AK102" s="153">
        <f t="shared" si="94"/>
        <v>-6181</v>
      </c>
      <c r="AL102" s="154">
        <f t="shared" si="94"/>
        <v>22084406</v>
      </c>
      <c r="AM102" s="149">
        <f t="shared" si="94"/>
        <v>18782269</v>
      </c>
      <c r="AN102" s="153">
        <f t="shared" si="94"/>
        <v>121441</v>
      </c>
      <c r="AO102" s="154">
        <f t="shared" si="94"/>
        <v>18903710</v>
      </c>
      <c r="AP102" s="149">
        <f t="shared" si="94"/>
        <v>17550333</v>
      </c>
      <c r="AQ102" s="153">
        <f t="shared" si="94"/>
        <v>0</v>
      </c>
      <c r="AR102" s="151">
        <f t="shared" si="94"/>
        <v>17550333</v>
      </c>
      <c r="AS102" s="152">
        <f t="shared" si="94"/>
        <v>0</v>
      </c>
      <c r="AT102" s="153">
        <f t="shared" si="94"/>
        <v>0</v>
      </c>
      <c r="AU102" s="154">
        <f t="shared" si="94"/>
        <v>0</v>
      </c>
      <c r="AV102" s="149">
        <f t="shared" si="94"/>
        <v>0</v>
      </c>
      <c r="AW102" s="153">
        <f t="shared" si="94"/>
        <v>0</v>
      </c>
      <c r="AX102" s="151">
        <f t="shared" si="94"/>
        <v>0</v>
      </c>
      <c r="AY102" s="152">
        <f t="shared" si="94"/>
        <v>0</v>
      </c>
      <c r="AZ102" s="153">
        <f t="shared" si="94"/>
        <v>0</v>
      </c>
      <c r="BA102" s="154">
        <f t="shared" si="94"/>
        <v>0</v>
      </c>
      <c r="BB102" s="149">
        <f t="shared" si="94"/>
        <v>0</v>
      </c>
      <c r="BC102" s="153">
        <f t="shared" si="94"/>
        <v>0</v>
      </c>
      <c r="BD102" s="151">
        <f t="shared" si="94"/>
        <v>0</v>
      </c>
      <c r="BE102" s="152">
        <f t="shared" si="94"/>
        <v>0</v>
      </c>
      <c r="BF102" s="153">
        <f t="shared" si="94"/>
        <v>0</v>
      </c>
      <c r="BG102" s="154">
        <f t="shared" si="94"/>
        <v>0</v>
      </c>
      <c r="BH102" s="149">
        <f t="shared" si="94"/>
        <v>123956264</v>
      </c>
      <c r="BI102" s="153">
        <f t="shared" si="94"/>
        <v>80336</v>
      </c>
      <c r="BJ102" s="151">
        <f t="shared" si="94"/>
        <v>124036600</v>
      </c>
      <c r="BK102" s="149">
        <f t="shared" si="94"/>
        <v>58059</v>
      </c>
      <c r="BL102" s="153">
        <f t="shared" si="94"/>
        <v>-54687</v>
      </c>
      <c r="BM102" s="151">
        <f t="shared" si="94"/>
        <v>3372</v>
      </c>
      <c r="BN102" s="475">
        <f t="shared" si="94"/>
        <v>124039972</v>
      </c>
    </row>
    <row r="103" spans="1:66" s="251" customFormat="1" ht="32.25" customHeight="1">
      <c r="A103" s="316"/>
      <c r="B103" s="317"/>
      <c r="C103" s="340"/>
      <c r="D103" s="324" t="s">
        <v>33</v>
      </c>
      <c r="E103" s="325"/>
      <c r="F103" s="149">
        <f t="shared" ref="F103:BN103" si="95">F60+F61+F64+F67+F70+F75</f>
        <v>39531873</v>
      </c>
      <c r="G103" s="153">
        <f t="shared" si="95"/>
        <v>8527382</v>
      </c>
      <c r="H103" s="151">
        <f t="shared" si="95"/>
        <v>48059255</v>
      </c>
      <c r="I103" s="152">
        <f t="shared" si="95"/>
        <v>0</v>
      </c>
      <c r="J103" s="153">
        <f t="shared" si="95"/>
        <v>0</v>
      </c>
      <c r="K103" s="153">
        <f t="shared" si="95"/>
        <v>0</v>
      </c>
      <c r="L103" s="153">
        <f t="shared" si="95"/>
        <v>0</v>
      </c>
      <c r="M103" s="153">
        <f t="shared" si="95"/>
        <v>0</v>
      </c>
      <c r="N103" s="153">
        <f t="shared" si="95"/>
        <v>0</v>
      </c>
      <c r="O103" s="153">
        <f t="shared" si="95"/>
        <v>0</v>
      </c>
      <c r="P103" s="153">
        <f t="shared" si="95"/>
        <v>0</v>
      </c>
      <c r="Q103" s="153">
        <f t="shared" si="95"/>
        <v>0</v>
      </c>
      <c r="R103" s="153">
        <f t="shared" si="95"/>
        <v>0</v>
      </c>
      <c r="S103" s="153">
        <f t="shared" si="95"/>
        <v>0</v>
      </c>
      <c r="T103" s="153">
        <f t="shared" si="95"/>
        <v>0</v>
      </c>
      <c r="U103" s="153">
        <f t="shared" si="95"/>
        <v>0</v>
      </c>
      <c r="V103" s="153">
        <f t="shared" si="95"/>
        <v>0</v>
      </c>
      <c r="W103" s="154">
        <f t="shared" si="95"/>
        <v>0</v>
      </c>
      <c r="X103" s="149">
        <f t="shared" si="95"/>
        <v>0</v>
      </c>
      <c r="Y103" s="153">
        <f t="shared" si="95"/>
        <v>0</v>
      </c>
      <c r="Z103" s="151">
        <f t="shared" si="95"/>
        <v>0</v>
      </c>
      <c r="AA103" s="149">
        <f t="shared" si="95"/>
        <v>5187683</v>
      </c>
      <c r="AB103" s="153">
        <f t="shared" si="95"/>
        <v>8887546</v>
      </c>
      <c r="AC103" s="151">
        <f t="shared" si="95"/>
        <v>14075229</v>
      </c>
      <c r="AD103" s="152">
        <f t="shared" si="95"/>
        <v>5187683</v>
      </c>
      <c r="AE103" s="153">
        <f t="shared" si="95"/>
        <v>0</v>
      </c>
      <c r="AF103" s="154">
        <f t="shared" si="95"/>
        <v>5187683</v>
      </c>
      <c r="AG103" s="149">
        <f t="shared" si="95"/>
        <v>0</v>
      </c>
      <c r="AH103" s="153">
        <f t="shared" si="95"/>
        <v>0</v>
      </c>
      <c r="AI103" s="151">
        <f t="shared" si="95"/>
        <v>0</v>
      </c>
      <c r="AJ103" s="152">
        <f t="shared" si="95"/>
        <v>0</v>
      </c>
      <c r="AK103" s="153">
        <f t="shared" si="95"/>
        <v>0</v>
      </c>
      <c r="AL103" s="154">
        <f t="shared" si="95"/>
        <v>0</v>
      </c>
      <c r="AM103" s="149">
        <f t="shared" si="95"/>
        <v>0</v>
      </c>
      <c r="AN103" s="153">
        <f t="shared" si="95"/>
        <v>0</v>
      </c>
      <c r="AO103" s="154">
        <f t="shared" si="95"/>
        <v>0</v>
      </c>
      <c r="AP103" s="149">
        <f t="shared" si="95"/>
        <v>0</v>
      </c>
      <c r="AQ103" s="153">
        <f t="shared" si="95"/>
        <v>0</v>
      </c>
      <c r="AR103" s="151">
        <f t="shared" si="95"/>
        <v>0</v>
      </c>
      <c r="AS103" s="152">
        <f t="shared" si="95"/>
        <v>0</v>
      </c>
      <c r="AT103" s="153">
        <f t="shared" si="95"/>
        <v>0</v>
      </c>
      <c r="AU103" s="154">
        <f t="shared" si="95"/>
        <v>0</v>
      </c>
      <c r="AV103" s="149">
        <f t="shared" si="95"/>
        <v>0</v>
      </c>
      <c r="AW103" s="153">
        <f t="shared" si="95"/>
        <v>0</v>
      </c>
      <c r="AX103" s="151">
        <f t="shared" si="95"/>
        <v>0</v>
      </c>
      <c r="AY103" s="152">
        <f t="shared" si="95"/>
        <v>0</v>
      </c>
      <c r="AZ103" s="153">
        <f t="shared" si="95"/>
        <v>0</v>
      </c>
      <c r="BA103" s="154">
        <f t="shared" si="95"/>
        <v>0</v>
      </c>
      <c r="BB103" s="149">
        <f t="shared" si="95"/>
        <v>0</v>
      </c>
      <c r="BC103" s="153">
        <f t="shared" si="95"/>
        <v>0</v>
      </c>
      <c r="BD103" s="151">
        <f t="shared" si="95"/>
        <v>0</v>
      </c>
      <c r="BE103" s="152">
        <f t="shared" si="95"/>
        <v>0</v>
      </c>
      <c r="BF103" s="153">
        <f t="shared" si="95"/>
        <v>0</v>
      </c>
      <c r="BG103" s="154">
        <f t="shared" si="95"/>
        <v>0</v>
      </c>
      <c r="BH103" s="149">
        <f t="shared" si="95"/>
        <v>10375366</v>
      </c>
      <c r="BI103" s="153">
        <f t="shared" si="95"/>
        <v>8887546</v>
      </c>
      <c r="BJ103" s="151">
        <f t="shared" si="95"/>
        <v>19262912</v>
      </c>
      <c r="BK103" s="149">
        <f t="shared" si="95"/>
        <v>29156507</v>
      </c>
      <c r="BL103" s="153">
        <f t="shared" si="95"/>
        <v>-360164</v>
      </c>
      <c r="BM103" s="151">
        <f t="shared" si="95"/>
        <v>28796343</v>
      </c>
      <c r="BN103" s="475">
        <f t="shared" si="95"/>
        <v>48059255</v>
      </c>
    </row>
    <row r="104" spans="1:66" s="251" customFormat="1" ht="32.25" customHeight="1" thickBot="1">
      <c r="A104" s="318"/>
      <c r="B104" s="319"/>
      <c r="C104" s="341"/>
      <c r="D104" s="326" t="s">
        <v>35</v>
      </c>
      <c r="E104" s="327"/>
      <c r="F104" s="156">
        <f t="shared" ref="F104:BN104" si="96">F9+F82+F35+F38+F55+F41+F80+F32+F24+F62+F65+F68+F71+F73+F76+F48+F56</f>
        <v>998780991</v>
      </c>
      <c r="G104" s="157">
        <f t="shared" si="96"/>
        <v>131155019</v>
      </c>
      <c r="H104" s="158">
        <f t="shared" si="96"/>
        <v>1129936010</v>
      </c>
      <c r="I104" s="159">
        <f t="shared" si="96"/>
        <v>0</v>
      </c>
      <c r="J104" s="157">
        <f t="shared" si="96"/>
        <v>0</v>
      </c>
      <c r="K104" s="157">
        <f t="shared" si="96"/>
        <v>0</v>
      </c>
      <c r="L104" s="157">
        <f t="shared" si="96"/>
        <v>0</v>
      </c>
      <c r="M104" s="157">
        <f t="shared" si="96"/>
        <v>0</v>
      </c>
      <c r="N104" s="157">
        <f t="shared" si="96"/>
        <v>0</v>
      </c>
      <c r="O104" s="157">
        <f t="shared" si="96"/>
        <v>0</v>
      </c>
      <c r="P104" s="157">
        <f t="shared" si="96"/>
        <v>0</v>
      </c>
      <c r="Q104" s="157">
        <f t="shared" si="96"/>
        <v>0</v>
      </c>
      <c r="R104" s="157">
        <f t="shared" si="96"/>
        <v>0</v>
      </c>
      <c r="S104" s="157">
        <f t="shared" si="96"/>
        <v>0</v>
      </c>
      <c r="T104" s="157">
        <f t="shared" si="96"/>
        <v>0</v>
      </c>
      <c r="U104" s="157">
        <f t="shared" si="96"/>
        <v>0</v>
      </c>
      <c r="V104" s="157">
        <f t="shared" si="96"/>
        <v>0</v>
      </c>
      <c r="W104" s="160">
        <f t="shared" si="96"/>
        <v>0</v>
      </c>
      <c r="X104" s="156">
        <f t="shared" si="96"/>
        <v>0</v>
      </c>
      <c r="Y104" s="157">
        <f t="shared" si="96"/>
        <v>0</v>
      </c>
      <c r="Z104" s="158">
        <f t="shared" si="96"/>
        <v>0</v>
      </c>
      <c r="AA104" s="156">
        <f t="shared" si="96"/>
        <v>177789685</v>
      </c>
      <c r="AB104" s="157">
        <f t="shared" si="96"/>
        <v>61157607</v>
      </c>
      <c r="AC104" s="158">
        <f t="shared" si="96"/>
        <v>238947292</v>
      </c>
      <c r="AD104" s="159">
        <f>AD9+AD82+AD35+AD38+AD55+AD41+AD80+AD32+AD24+AD62+AD65+AD68+AD71+AD73+AD76+AD48+AD56</f>
        <v>158514229</v>
      </c>
      <c r="AE104" s="157">
        <f t="shared" si="96"/>
        <v>23572024</v>
      </c>
      <c r="AF104" s="160">
        <f t="shared" si="96"/>
        <v>182086253</v>
      </c>
      <c r="AG104" s="156">
        <f t="shared" si="96"/>
        <v>52473522</v>
      </c>
      <c r="AH104" s="157">
        <f t="shared" si="96"/>
        <v>24247249</v>
      </c>
      <c r="AI104" s="158">
        <f t="shared" si="96"/>
        <v>76720771</v>
      </c>
      <c r="AJ104" s="159">
        <f t="shared" si="96"/>
        <v>56069313</v>
      </c>
      <c r="AK104" s="157">
        <f t="shared" si="96"/>
        <v>24899637</v>
      </c>
      <c r="AL104" s="160">
        <f t="shared" si="96"/>
        <v>80968950</v>
      </c>
      <c r="AM104" s="156">
        <f t="shared" si="96"/>
        <v>41169283</v>
      </c>
      <c r="AN104" s="157">
        <f t="shared" si="96"/>
        <v>198391</v>
      </c>
      <c r="AO104" s="160">
        <f t="shared" si="96"/>
        <v>41367674</v>
      </c>
      <c r="AP104" s="156">
        <f t="shared" si="96"/>
        <v>32606376</v>
      </c>
      <c r="AQ104" s="157">
        <f t="shared" si="96"/>
        <v>0</v>
      </c>
      <c r="AR104" s="158">
        <f t="shared" si="96"/>
        <v>32606376</v>
      </c>
      <c r="AS104" s="161">
        <f t="shared" si="96"/>
        <v>15513333</v>
      </c>
      <c r="AT104" s="162">
        <f t="shared" si="96"/>
        <v>0</v>
      </c>
      <c r="AU104" s="163">
        <f t="shared" si="96"/>
        <v>15513333</v>
      </c>
      <c r="AV104" s="156">
        <f t="shared" si="96"/>
        <v>0</v>
      </c>
      <c r="AW104" s="157">
        <f t="shared" si="96"/>
        <v>0</v>
      </c>
      <c r="AX104" s="158">
        <f t="shared" si="96"/>
        <v>0</v>
      </c>
      <c r="AY104" s="161">
        <f t="shared" si="96"/>
        <v>0</v>
      </c>
      <c r="AZ104" s="162">
        <f t="shared" si="96"/>
        <v>0</v>
      </c>
      <c r="BA104" s="163">
        <f t="shared" si="96"/>
        <v>0</v>
      </c>
      <c r="BB104" s="156">
        <f t="shared" si="96"/>
        <v>0</v>
      </c>
      <c r="BC104" s="157">
        <f t="shared" si="96"/>
        <v>0</v>
      </c>
      <c r="BD104" s="157">
        <f t="shared" si="96"/>
        <v>0</v>
      </c>
      <c r="BE104" s="161">
        <f t="shared" si="96"/>
        <v>0</v>
      </c>
      <c r="BF104" s="162">
        <f t="shared" si="96"/>
        <v>0</v>
      </c>
      <c r="BG104" s="163">
        <f t="shared" si="96"/>
        <v>0</v>
      </c>
      <c r="BH104" s="156">
        <f t="shared" si="96"/>
        <v>532792408</v>
      </c>
      <c r="BI104" s="157">
        <f t="shared" si="96"/>
        <v>134074908</v>
      </c>
      <c r="BJ104" s="158">
        <f t="shared" si="96"/>
        <v>666867316</v>
      </c>
      <c r="BK104" s="156">
        <f t="shared" si="96"/>
        <v>465988583</v>
      </c>
      <c r="BL104" s="157">
        <f t="shared" si="96"/>
        <v>-2919889</v>
      </c>
      <c r="BM104" s="158">
        <f t="shared" si="96"/>
        <v>463068694</v>
      </c>
      <c r="BN104" s="174">
        <f t="shared" si="96"/>
        <v>1129936010</v>
      </c>
    </row>
    <row r="105" spans="1:66" s="251" customFormat="1" ht="32.25" customHeight="1">
      <c r="A105" s="328" t="s">
        <v>57</v>
      </c>
      <c r="B105" s="329"/>
      <c r="C105" s="329"/>
      <c r="D105" s="330" t="s">
        <v>28</v>
      </c>
      <c r="E105" s="331"/>
      <c r="F105" s="164">
        <f>F6+F12+F16+F43+F57</f>
        <v>1501369</v>
      </c>
      <c r="G105" s="165">
        <f t="shared" ref="G105:BN105" si="97">G6+G12+G16+G43+G57</f>
        <v>132472398</v>
      </c>
      <c r="H105" s="166">
        <f t="shared" si="97"/>
        <v>133973767</v>
      </c>
      <c r="I105" s="167">
        <f t="shared" si="97"/>
        <v>0</v>
      </c>
      <c r="J105" s="165">
        <f t="shared" si="97"/>
        <v>0</v>
      </c>
      <c r="K105" s="165">
        <f t="shared" si="97"/>
        <v>0</v>
      </c>
      <c r="L105" s="165">
        <f t="shared" si="97"/>
        <v>0</v>
      </c>
      <c r="M105" s="165">
        <f t="shared" si="97"/>
        <v>0</v>
      </c>
      <c r="N105" s="165">
        <f t="shared" si="97"/>
        <v>0</v>
      </c>
      <c r="O105" s="165">
        <f t="shared" si="97"/>
        <v>0</v>
      </c>
      <c r="P105" s="165">
        <f t="shared" si="97"/>
        <v>0</v>
      </c>
      <c r="Q105" s="165">
        <f t="shared" si="97"/>
        <v>0</v>
      </c>
      <c r="R105" s="165">
        <f t="shared" si="97"/>
        <v>0</v>
      </c>
      <c r="S105" s="165">
        <f t="shared" si="97"/>
        <v>0</v>
      </c>
      <c r="T105" s="165">
        <f t="shared" si="97"/>
        <v>0</v>
      </c>
      <c r="U105" s="165">
        <f t="shared" si="97"/>
        <v>0</v>
      </c>
      <c r="V105" s="165">
        <f t="shared" si="97"/>
        <v>0</v>
      </c>
      <c r="W105" s="168">
        <f t="shared" si="97"/>
        <v>0</v>
      </c>
      <c r="X105" s="164">
        <f t="shared" si="97"/>
        <v>0</v>
      </c>
      <c r="Y105" s="165">
        <f t="shared" si="97"/>
        <v>0</v>
      </c>
      <c r="Z105" s="166">
        <f t="shared" si="97"/>
        <v>0</v>
      </c>
      <c r="AA105" s="164">
        <f t="shared" si="97"/>
        <v>1426369</v>
      </c>
      <c r="AB105" s="165">
        <f t="shared" si="97"/>
        <v>10488311</v>
      </c>
      <c r="AC105" s="166">
        <f t="shared" si="97"/>
        <v>11914680</v>
      </c>
      <c r="AD105" s="167">
        <f>AD6+AD12+AD16+AD43+AD57</f>
        <v>25000</v>
      </c>
      <c r="AE105" s="165">
        <f t="shared" si="97"/>
        <v>45837536</v>
      </c>
      <c r="AF105" s="168">
        <f t="shared" si="97"/>
        <v>45862536</v>
      </c>
      <c r="AG105" s="164">
        <f t="shared" si="97"/>
        <v>25000</v>
      </c>
      <c r="AH105" s="165">
        <f t="shared" si="97"/>
        <v>50772700</v>
      </c>
      <c r="AI105" s="166">
        <f t="shared" si="97"/>
        <v>50797700</v>
      </c>
      <c r="AJ105" s="167">
        <f t="shared" si="97"/>
        <v>25000</v>
      </c>
      <c r="AK105" s="165">
        <f t="shared" si="97"/>
        <v>25373851</v>
      </c>
      <c r="AL105" s="168">
        <f t="shared" si="97"/>
        <v>25398851</v>
      </c>
      <c r="AM105" s="164">
        <f t="shared" si="97"/>
        <v>0</v>
      </c>
      <c r="AN105" s="165">
        <f t="shared" si="97"/>
        <v>0</v>
      </c>
      <c r="AO105" s="166">
        <f t="shared" si="97"/>
        <v>0</v>
      </c>
      <c r="AP105" s="169">
        <f t="shared" si="97"/>
        <v>0</v>
      </c>
      <c r="AQ105" s="147">
        <f t="shared" si="97"/>
        <v>0</v>
      </c>
      <c r="AR105" s="170">
        <f t="shared" si="97"/>
        <v>0</v>
      </c>
      <c r="AS105" s="164">
        <f t="shared" si="97"/>
        <v>0</v>
      </c>
      <c r="AT105" s="165">
        <f t="shared" si="97"/>
        <v>0</v>
      </c>
      <c r="AU105" s="166">
        <f t="shared" si="97"/>
        <v>0</v>
      </c>
      <c r="AV105" s="169">
        <f t="shared" si="97"/>
        <v>0</v>
      </c>
      <c r="AW105" s="147">
        <f t="shared" si="97"/>
        <v>0</v>
      </c>
      <c r="AX105" s="170">
        <f t="shared" si="97"/>
        <v>0</v>
      </c>
      <c r="AY105" s="164">
        <f t="shared" si="97"/>
        <v>0</v>
      </c>
      <c r="AZ105" s="165">
        <f t="shared" si="97"/>
        <v>0</v>
      </c>
      <c r="BA105" s="166">
        <f t="shared" si="97"/>
        <v>0</v>
      </c>
      <c r="BB105" s="169">
        <f t="shared" si="97"/>
        <v>0</v>
      </c>
      <c r="BC105" s="147">
        <f t="shared" si="97"/>
        <v>0</v>
      </c>
      <c r="BD105" s="170">
        <f t="shared" si="97"/>
        <v>0</v>
      </c>
      <c r="BE105" s="164">
        <f t="shared" si="97"/>
        <v>0</v>
      </c>
      <c r="BF105" s="165">
        <f t="shared" si="97"/>
        <v>0</v>
      </c>
      <c r="BG105" s="166">
        <f t="shared" si="97"/>
        <v>0</v>
      </c>
      <c r="BH105" s="164">
        <f t="shared" si="97"/>
        <v>1501369</v>
      </c>
      <c r="BI105" s="165">
        <f t="shared" si="97"/>
        <v>132472398</v>
      </c>
      <c r="BJ105" s="166">
        <f t="shared" si="97"/>
        <v>133973767</v>
      </c>
      <c r="BK105" s="164">
        <f t="shared" si="97"/>
        <v>0</v>
      </c>
      <c r="BL105" s="165">
        <f t="shared" si="97"/>
        <v>0</v>
      </c>
      <c r="BM105" s="166">
        <f t="shared" si="97"/>
        <v>0</v>
      </c>
      <c r="BN105" s="476">
        <f t="shared" si="97"/>
        <v>133973767</v>
      </c>
    </row>
    <row r="106" spans="1:66" s="251" customFormat="1" ht="32.25" customHeight="1">
      <c r="A106" s="316"/>
      <c r="B106" s="317"/>
      <c r="C106" s="317"/>
      <c r="D106" s="322" t="s">
        <v>31</v>
      </c>
      <c r="E106" s="323"/>
      <c r="F106" s="149">
        <f t="shared" ref="F106:BN106" si="98">F13+F83+F86+F94+F96+F98+F19+F27+F46+F77</f>
        <v>50997435</v>
      </c>
      <c r="G106" s="150">
        <f t="shared" si="98"/>
        <v>79728219</v>
      </c>
      <c r="H106" s="151">
        <f t="shared" si="98"/>
        <v>130725654</v>
      </c>
      <c r="I106" s="152">
        <f t="shared" si="98"/>
        <v>0</v>
      </c>
      <c r="J106" s="153">
        <f t="shared" si="98"/>
        <v>0</v>
      </c>
      <c r="K106" s="153">
        <f t="shared" si="98"/>
        <v>0</v>
      </c>
      <c r="L106" s="153">
        <f t="shared" si="98"/>
        <v>0</v>
      </c>
      <c r="M106" s="153">
        <f t="shared" si="98"/>
        <v>0</v>
      </c>
      <c r="N106" s="153">
        <f t="shared" si="98"/>
        <v>0</v>
      </c>
      <c r="O106" s="153">
        <f t="shared" si="98"/>
        <v>0</v>
      </c>
      <c r="P106" s="153">
        <f t="shared" si="98"/>
        <v>0</v>
      </c>
      <c r="Q106" s="153">
        <f t="shared" si="98"/>
        <v>0</v>
      </c>
      <c r="R106" s="153">
        <f t="shared" si="98"/>
        <v>0</v>
      </c>
      <c r="S106" s="153">
        <f t="shared" si="98"/>
        <v>0</v>
      </c>
      <c r="T106" s="153">
        <f t="shared" si="98"/>
        <v>0</v>
      </c>
      <c r="U106" s="153">
        <f t="shared" si="98"/>
        <v>0</v>
      </c>
      <c r="V106" s="153">
        <f t="shared" si="98"/>
        <v>0</v>
      </c>
      <c r="W106" s="154">
        <f t="shared" si="98"/>
        <v>0</v>
      </c>
      <c r="X106" s="149">
        <f t="shared" si="98"/>
        <v>0</v>
      </c>
      <c r="Y106" s="150">
        <f t="shared" si="98"/>
        <v>0</v>
      </c>
      <c r="Z106" s="151">
        <f t="shared" si="98"/>
        <v>0</v>
      </c>
      <c r="AA106" s="149">
        <f t="shared" si="98"/>
        <v>9249027</v>
      </c>
      <c r="AB106" s="150">
        <f t="shared" si="98"/>
        <v>15648845</v>
      </c>
      <c r="AC106" s="151">
        <f t="shared" si="98"/>
        <v>24897872</v>
      </c>
      <c r="AD106" s="152">
        <f t="shared" si="98"/>
        <v>25546491</v>
      </c>
      <c r="AE106" s="150">
        <f t="shared" si="98"/>
        <v>-944930</v>
      </c>
      <c r="AF106" s="154">
        <f t="shared" si="98"/>
        <v>24601561</v>
      </c>
      <c r="AG106" s="149">
        <f t="shared" si="98"/>
        <v>1875000</v>
      </c>
      <c r="AH106" s="150">
        <f t="shared" si="98"/>
        <v>67465232</v>
      </c>
      <c r="AI106" s="151">
        <f t="shared" si="98"/>
        <v>69340232</v>
      </c>
      <c r="AJ106" s="152">
        <f t="shared" si="98"/>
        <v>1875000</v>
      </c>
      <c r="AK106" s="150">
        <f t="shared" si="98"/>
        <v>5616132</v>
      </c>
      <c r="AL106" s="154">
        <f t="shared" si="98"/>
        <v>7491132</v>
      </c>
      <c r="AM106" s="149">
        <f t="shared" si="98"/>
        <v>0</v>
      </c>
      <c r="AN106" s="155">
        <f t="shared" si="98"/>
        <v>0</v>
      </c>
      <c r="AO106" s="151">
        <f t="shared" si="98"/>
        <v>0</v>
      </c>
      <c r="AP106" s="152">
        <f t="shared" si="98"/>
        <v>0</v>
      </c>
      <c r="AQ106" s="153">
        <f t="shared" si="98"/>
        <v>0</v>
      </c>
      <c r="AR106" s="154">
        <f t="shared" si="98"/>
        <v>0</v>
      </c>
      <c r="AS106" s="149">
        <f t="shared" si="98"/>
        <v>0</v>
      </c>
      <c r="AT106" s="153">
        <f t="shared" si="98"/>
        <v>0</v>
      </c>
      <c r="AU106" s="151">
        <f t="shared" si="98"/>
        <v>0</v>
      </c>
      <c r="AV106" s="152">
        <f t="shared" si="98"/>
        <v>0</v>
      </c>
      <c r="AW106" s="153">
        <f t="shared" si="98"/>
        <v>0</v>
      </c>
      <c r="AX106" s="154">
        <f t="shared" si="98"/>
        <v>0</v>
      </c>
      <c r="AY106" s="149">
        <f t="shared" si="98"/>
        <v>0</v>
      </c>
      <c r="AZ106" s="153">
        <f t="shared" si="98"/>
        <v>0</v>
      </c>
      <c r="BA106" s="151">
        <f t="shared" si="98"/>
        <v>0</v>
      </c>
      <c r="BB106" s="152">
        <f t="shared" si="98"/>
        <v>0</v>
      </c>
      <c r="BC106" s="153">
        <f t="shared" si="98"/>
        <v>0</v>
      </c>
      <c r="BD106" s="154">
        <f t="shared" si="98"/>
        <v>0</v>
      </c>
      <c r="BE106" s="149">
        <f t="shared" si="98"/>
        <v>0</v>
      </c>
      <c r="BF106" s="153">
        <f t="shared" si="98"/>
        <v>0</v>
      </c>
      <c r="BG106" s="151">
        <f t="shared" si="98"/>
        <v>0</v>
      </c>
      <c r="BH106" s="149">
        <f t="shared" si="98"/>
        <v>38545518</v>
      </c>
      <c r="BI106" s="150">
        <f t="shared" si="98"/>
        <v>87785279</v>
      </c>
      <c r="BJ106" s="151">
        <f t="shared" si="98"/>
        <v>126330797</v>
      </c>
      <c r="BK106" s="149">
        <f t="shared" si="98"/>
        <v>12451917</v>
      </c>
      <c r="BL106" s="150">
        <f t="shared" si="98"/>
        <v>-8057060</v>
      </c>
      <c r="BM106" s="151">
        <f t="shared" si="98"/>
        <v>4394857</v>
      </c>
      <c r="BN106" s="475">
        <f t="shared" si="98"/>
        <v>130725654</v>
      </c>
    </row>
    <row r="107" spans="1:66" s="251" customFormat="1" ht="32.25" customHeight="1">
      <c r="A107" s="316"/>
      <c r="B107" s="317"/>
      <c r="C107" s="317"/>
      <c r="D107" s="324" t="s">
        <v>32</v>
      </c>
      <c r="E107" s="325"/>
      <c r="F107" s="149">
        <f t="shared" ref="F107:BN107" si="99">F84+F87+F90+F22+F28</f>
        <v>584500000</v>
      </c>
      <c r="G107" s="153">
        <f t="shared" si="99"/>
        <v>30043700</v>
      </c>
      <c r="H107" s="151">
        <f t="shared" si="99"/>
        <v>614543700</v>
      </c>
      <c r="I107" s="152">
        <f t="shared" si="99"/>
        <v>0</v>
      </c>
      <c r="J107" s="153">
        <f t="shared" si="99"/>
        <v>0</v>
      </c>
      <c r="K107" s="153">
        <f t="shared" si="99"/>
        <v>0</v>
      </c>
      <c r="L107" s="153">
        <f t="shared" si="99"/>
        <v>0</v>
      </c>
      <c r="M107" s="153">
        <f t="shared" si="99"/>
        <v>0</v>
      </c>
      <c r="N107" s="153">
        <f t="shared" si="99"/>
        <v>0</v>
      </c>
      <c r="O107" s="153">
        <f t="shared" si="99"/>
        <v>0</v>
      </c>
      <c r="P107" s="153">
        <f t="shared" si="99"/>
        <v>0</v>
      </c>
      <c r="Q107" s="153">
        <f t="shared" si="99"/>
        <v>0</v>
      </c>
      <c r="R107" s="153">
        <f t="shared" si="99"/>
        <v>0</v>
      </c>
      <c r="S107" s="153">
        <f t="shared" si="99"/>
        <v>0</v>
      </c>
      <c r="T107" s="153">
        <f t="shared" si="99"/>
        <v>0</v>
      </c>
      <c r="U107" s="153">
        <f t="shared" si="99"/>
        <v>0</v>
      </c>
      <c r="V107" s="153">
        <f t="shared" si="99"/>
        <v>0</v>
      </c>
      <c r="W107" s="154">
        <f t="shared" si="99"/>
        <v>0</v>
      </c>
      <c r="X107" s="149">
        <f t="shared" si="99"/>
        <v>0</v>
      </c>
      <c r="Y107" s="153">
        <f t="shared" si="99"/>
        <v>0</v>
      </c>
      <c r="Z107" s="151">
        <f t="shared" si="99"/>
        <v>0</v>
      </c>
      <c r="AA107" s="149">
        <f t="shared" si="99"/>
        <v>3375000</v>
      </c>
      <c r="AB107" s="153">
        <f t="shared" si="99"/>
        <v>1568700</v>
      </c>
      <c r="AC107" s="151">
        <f t="shared" si="99"/>
        <v>4943700</v>
      </c>
      <c r="AD107" s="152">
        <f t="shared" si="99"/>
        <v>2100000</v>
      </c>
      <c r="AE107" s="153">
        <f t="shared" si="99"/>
        <v>19500000</v>
      </c>
      <c r="AF107" s="154">
        <f t="shared" si="99"/>
        <v>21600000</v>
      </c>
      <c r="AG107" s="149">
        <f t="shared" si="99"/>
        <v>127525000</v>
      </c>
      <c r="AH107" s="153">
        <f t="shared" si="99"/>
        <v>15475000</v>
      </c>
      <c r="AI107" s="151">
        <f t="shared" si="99"/>
        <v>143000000</v>
      </c>
      <c r="AJ107" s="152">
        <f t="shared" si="99"/>
        <v>287000000</v>
      </c>
      <c r="AK107" s="153">
        <f t="shared" si="99"/>
        <v>16750000</v>
      </c>
      <c r="AL107" s="154">
        <f t="shared" si="99"/>
        <v>303750000</v>
      </c>
      <c r="AM107" s="149">
        <f t="shared" si="99"/>
        <v>162000000</v>
      </c>
      <c r="AN107" s="153">
        <f t="shared" si="99"/>
        <v>-23250000</v>
      </c>
      <c r="AO107" s="151">
        <f t="shared" si="99"/>
        <v>138750000</v>
      </c>
      <c r="AP107" s="152">
        <f t="shared" si="99"/>
        <v>0</v>
      </c>
      <c r="AQ107" s="153">
        <f t="shared" si="99"/>
        <v>0</v>
      </c>
      <c r="AR107" s="154">
        <f t="shared" si="99"/>
        <v>0</v>
      </c>
      <c r="AS107" s="149">
        <f t="shared" si="99"/>
        <v>0</v>
      </c>
      <c r="AT107" s="153">
        <f t="shared" si="99"/>
        <v>0</v>
      </c>
      <c r="AU107" s="151">
        <f t="shared" si="99"/>
        <v>0</v>
      </c>
      <c r="AV107" s="152">
        <f t="shared" si="99"/>
        <v>0</v>
      </c>
      <c r="AW107" s="153">
        <f t="shared" si="99"/>
        <v>0</v>
      </c>
      <c r="AX107" s="154">
        <f t="shared" si="99"/>
        <v>0</v>
      </c>
      <c r="AY107" s="149">
        <f t="shared" si="99"/>
        <v>0</v>
      </c>
      <c r="AZ107" s="153">
        <f t="shared" si="99"/>
        <v>0</v>
      </c>
      <c r="BA107" s="151">
        <f t="shared" si="99"/>
        <v>0</v>
      </c>
      <c r="BB107" s="152">
        <f t="shared" si="99"/>
        <v>0</v>
      </c>
      <c r="BC107" s="153">
        <f t="shared" si="99"/>
        <v>0</v>
      </c>
      <c r="BD107" s="154">
        <f t="shared" si="99"/>
        <v>0</v>
      </c>
      <c r="BE107" s="149">
        <f t="shared" si="99"/>
        <v>0</v>
      </c>
      <c r="BF107" s="153">
        <f t="shared" si="99"/>
        <v>0</v>
      </c>
      <c r="BG107" s="151">
        <f t="shared" si="99"/>
        <v>0</v>
      </c>
      <c r="BH107" s="149">
        <f t="shared" si="99"/>
        <v>582000000</v>
      </c>
      <c r="BI107" s="153">
        <f t="shared" si="99"/>
        <v>30043700</v>
      </c>
      <c r="BJ107" s="151">
        <f t="shared" si="99"/>
        <v>612043700</v>
      </c>
      <c r="BK107" s="149">
        <f t="shared" si="99"/>
        <v>2500000</v>
      </c>
      <c r="BL107" s="153">
        <f t="shared" si="99"/>
        <v>0</v>
      </c>
      <c r="BM107" s="151">
        <f t="shared" si="99"/>
        <v>2500000</v>
      </c>
      <c r="BN107" s="475">
        <f t="shared" si="99"/>
        <v>614543700</v>
      </c>
    </row>
    <row r="108" spans="1:66" s="251" customFormat="1" ht="32.25" customHeight="1">
      <c r="A108" s="316"/>
      <c r="B108" s="317"/>
      <c r="C108" s="317"/>
      <c r="D108" s="324" t="s">
        <v>33</v>
      </c>
      <c r="E108" s="325"/>
      <c r="F108" s="149">
        <f t="shared" ref="F108:BN108" si="100">F88+F92</f>
        <v>1000000</v>
      </c>
      <c r="G108" s="153">
        <f t="shared" si="100"/>
        <v>31500000</v>
      </c>
      <c r="H108" s="151">
        <f t="shared" si="100"/>
        <v>32500000</v>
      </c>
      <c r="I108" s="152">
        <f t="shared" si="100"/>
        <v>0</v>
      </c>
      <c r="J108" s="153">
        <f t="shared" si="100"/>
        <v>0</v>
      </c>
      <c r="K108" s="153">
        <f t="shared" si="100"/>
        <v>0</v>
      </c>
      <c r="L108" s="153">
        <f t="shared" si="100"/>
        <v>0</v>
      </c>
      <c r="M108" s="153">
        <f t="shared" si="100"/>
        <v>0</v>
      </c>
      <c r="N108" s="153">
        <f t="shared" si="100"/>
        <v>0</v>
      </c>
      <c r="O108" s="153">
        <f t="shared" si="100"/>
        <v>0</v>
      </c>
      <c r="P108" s="153">
        <f t="shared" si="100"/>
        <v>0</v>
      </c>
      <c r="Q108" s="153">
        <f t="shared" si="100"/>
        <v>0</v>
      </c>
      <c r="R108" s="153">
        <f t="shared" si="100"/>
        <v>0</v>
      </c>
      <c r="S108" s="153">
        <f t="shared" si="100"/>
        <v>0</v>
      </c>
      <c r="T108" s="153">
        <f t="shared" si="100"/>
        <v>0</v>
      </c>
      <c r="U108" s="153">
        <f t="shared" si="100"/>
        <v>0</v>
      </c>
      <c r="V108" s="153">
        <f t="shared" si="100"/>
        <v>0</v>
      </c>
      <c r="W108" s="154">
        <f t="shared" si="100"/>
        <v>0</v>
      </c>
      <c r="X108" s="149">
        <f t="shared" si="100"/>
        <v>0</v>
      </c>
      <c r="Y108" s="153">
        <f t="shared" si="100"/>
        <v>0</v>
      </c>
      <c r="Z108" s="151">
        <f t="shared" si="100"/>
        <v>0</v>
      </c>
      <c r="AA108" s="149">
        <f t="shared" si="100"/>
        <v>500000</v>
      </c>
      <c r="AB108" s="153">
        <f t="shared" si="100"/>
        <v>500000</v>
      </c>
      <c r="AC108" s="151">
        <f t="shared" si="100"/>
        <v>1000000</v>
      </c>
      <c r="AD108" s="152">
        <f t="shared" si="100"/>
        <v>0</v>
      </c>
      <c r="AE108" s="153">
        <f t="shared" si="100"/>
        <v>5500000</v>
      </c>
      <c r="AF108" s="154">
        <f t="shared" si="100"/>
        <v>5500000</v>
      </c>
      <c r="AG108" s="149">
        <f t="shared" si="100"/>
        <v>0</v>
      </c>
      <c r="AH108" s="153">
        <f t="shared" si="100"/>
        <v>13000000</v>
      </c>
      <c r="AI108" s="151">
        <f t="shared" si="100"/>
        <v>13000000</v>
      </c>
      <c r="AJ108" s="152">
        <f t="shared" si="100"/>
        <v>0</v>
      </c>
      <c r="AK108" s="153">
        <f t="shared" si="100"/>
        <v>13000000</v>
      </c>
      <c r="AL108" s="154">
        <f t="shared" si="100"/>
        <v>13000000</v>
      </c>
      <c r="AM108" s="149">
        <f t="shared" si="100"/>
        <v>0</v>
      </c>
      <c r="AN108" s="153">
        <f t="shared" si="100"/>
        <v>0</v>
      </c>
      <c r="AO108" s="151">
        <f t="shared" si="100"/>
        <v>0</v>
      </c>
      <c r="AP108" s="152">
        <f t="shared" si="100"/>
        <v>0</v>
      </c>
      <c r="AQ108" s="153">
        <f t="shared" si="100"/>
        <v>0</v>
      </c>
      <c r="AR108" s="154">
        <f t="shared" si="100"/>
        <v>0</v>
      </c>
      <c r="AS108" s="149">
        <f t="shared" si="100"/>
        <v>0</v>
      </c>
      <c r="AT108" s="153">
        <f t="shared" si="100"/>
        <v>0</v>
      </c>
      <c r="AU108" s="151">
        <f t="shared" si="100"/>
        <v>0</v>
      </c>
      <c r="AV108" s="152">
        <f t="shared" si="100"/>
        <v>0</v>
      </c>
      <c r="AW108" s="153">
        <f t="shared" si="100"/>
        <v>0</v>
      </c>
      <c r="AX108" s="154">
        <f t="shared" si="100"/>
        <v>0</v>
      </c>
      <c r="AY108" s="149">
        <f t="shared" si="100"/>
        <v>0</v>
      </c>
      <c r="AZ108" s="153">
        <f t="shared" si="100"/>
        <v>0</v>
      </c>
      <c r="BA108" s="151">
        <f t="shared" si="100"/>
        <v>0</v>
      </c>
      <c r="BB108" s="152">
        <f t="shared" si="100"/>
        <v>0</v>
      </c>
      <c r="BC108" s="153">
        <f t="shared" si="100"/>
        <v>0</v>
      </c>
      <c r="BD108" s="154">
        <f t="shared" si="100"/>
        <v>0</v>
      </c>
      <c r="BE108" s="149">
        <f t="shared" si="100"/>
        <v>0</v>
      </c>
      <c r="BF108" s="153">
        <f t="shared" si="100"/>
        <v>0</v>
      </c>
      <c r="BG108" s="151">
        <f t="shared" si="100"/>
        <v>0</v>
      </c>
      <c r="BH108" s="149">
        <f t="shared" si="100"/>
        <v>500000</v>
      </c>
      <c r="BI108" s="153">
        <f t="shared" si="100"/>
        <v>32000000</v>
      </c>
      <c r="BJ108" s="151">
        <f t="shared" si="100"/>
        <v>32500000</v>
      </c>
      <c r="BK108" s="149">
        <f t="shared" si="100"/>
        <v>500000</v>
      </c>
      <c r="BL108" s="153">
        <f t="shared" si="100"/>
        <v>-500000</v>
      </c>
      <c r="BM108" s="151">
        <f t="shared" si="100"/>
        <v>0</v>
      </c>
      <c r="BN108" s="475">
        <f t="shared" si="100"/>
        <v>32500000</v>
      </c>
    </row>
    <row r="109" spans="1:66" s="251" customFormat="1" ht="32.25" customHeight="1" thickBot="1">
      <c r="A109" s="318"/>
      <c r="B109" s="319"/>
      <c r="C109" s="319"/>
      <c r="D109" s="326" t="s">
        <v>35</v>
      </c>
      <c r="E109" s="327"/>
      <c r="F109" s="171">
        <f t="shared" ref="F109:BN109" si="101">F10+F14+F85+F89+F91+F95+F99+F97+F93+F25+F29+F49+F57+F78</f>
        <v>637998804</v>
      </c>
      <c r="G109" s="157">
        <f t="shared" si="101"/>
        <v>273744317</v>
      </c>
      <c r="H109" s="159">
        <f t="shared" si="101"/>
        <v>911743121</v>
      </c>
      <c r="I109" s="156">
        <f t="shared" si="101"/>
        <v>0</v>
      </c>
      <c r="J109" s="156">
        <f t="shared" si="101"/>
        <v>0</v>
      </c>
      <c r="K109" s="156">
        <f t="shared" si="101"/>
        <v>0</v>
      </c>
      <c r="L109" s="156">
        <f t="shared" si="101"/>
        <v>0</v>
      </c>
      <c r="M109" s="156">
        <f t="shared" si="101"/>
        <v>0</v>
      </c>
      <c r="N109" s="156">
        <f t="shared" si="101"/>
        <v>0</v>
      </c>
      <c r="O109" s="156">
        <f t="shared" si="101"/>
        <v>0</v>
      </c>
      <c r="P109" s="156">
        <f t="shared" si="101"/>
        <v>0</v>
      </c>
      <c r="Q109" s="156">
        <f t="shared" si="101"/>
        <v>0</v>
      </c>
      <c r="R109" s="156">
        <f t="shared" si="101"/>
        <v>0</v>
      </c>
      <c r="S109" s="156">
        <f t="shared" si="101"/>
        <v>0</v>
      </c>
      <c r="T109" s="156">
        <f t="shared" si="101"/>
        <v>0</v>
      </c>
      <c r="U109" s="156">
        <f t="shared" si="101"/>
        <v>0</v>
      </c>
      <c r="V109" s="156">
        <f t="shared" si="101"/>
        <v>0</v>
      </c>
      <c r="W109" s="156">
        <f t="shared" si="101"/>
        <v>0</v>
      </c>
      <c r="X109" s="171">
        <f t="shared" si="101"/>
        <v>0</v>
      </c>
      <c r="Y109" s="157">
        <f t="shared" si="101"/>
        <v>0</v>
      </c>
      <c r="Z109" s="159">
        <f t="shared" si="101"/>
        <v>0</v>
      </c>
      <c r="AA109" s="171">
        <f t="shared" si="101"/>
        <v>14550396</v>
      </c>
      <c r="AB109" s="157">
        <f t="shared" si="101"/>
        <v>28205856</v>
      </c>
      <c r="AC109" s="159">
        <f t="shared" si="101"/>
        <v>42756252</v>
      </c>
      <c r="AD109" s="171">
        <f t="shared" si="101"/>
        <v>27671491</v>
      </c>
      <c r="AE109" s="157">
        <f>AE10+AE14+AE85+AE89+AE91+AE95+AE99+AE97+AE93+AE25+AE29+AE49+AE57+AE78</f>
        <v>69892606</v>
      </c>
      <c r="AF109" s="159">
        <f t="shared" si="101"/>
        <v>97564097</v>
      </c>
      <c r="AG109" s="171">
        <f t="shared" si="101"/>
        <v>129425000</v>
      </c>
      <c r="AH109" s="157">
        <f t="shared" si="101"/>
        <v>146712932</v>
      </c>
      <c r="AI109" s="159">
        <f t="shared" si="101"/>
        <v>276137932</v>
      </c>
      <c r="AJ109" s="171">
        <f t="shared" si="101"/>
        <v>288900000</v>
      </c>
      <c r="AK109" s="157">
        <f t="shared" si="101"/>
        <v>60739983</v>
      </c>
      <c r="AL109" s="159">
        <f t="shared" si="101"/>
        <v>349639983</v>
      </c>
      <c r="AM109" s="171">
        <f t="shared" si="101"/>
        <v>162000000</v>
      </c>
      <c r="AN109" s="157">
        <f t="shared" si="101"/>
        <v>-23250000</v>
      </c>
      <c r="AO109" s="159">
        <f t="shared" si="101"/>
        <v>138750000</v>
      </c>
      <c r="AP109" s="172">
        <f t="shared" si="101"/>
        <v>0</v>
      </c>
      <c r="AQ109" s="157">
        <f t="shared" si="101"/>
        <v>0</v>
      </c>
      <c r="AR109" s="173">
        <f t="shared" si="101"/>
        <v>0</v>
      </c>
      <c r="AS109" s="171">
        <f t="shared" si="101"/>
        <v>0</v>
      </c>
      <c r="AT109" s="157">
        <f t="shared" si="101"/>
        <v>0</v>
      </c>
      <c r="AU109" s="174">
        <f t="shared" si="101"/>
        <v>0</v>
      </c>
      <c r="AV109" s="161">
        <f t="shared" si="101"/>
        <v>0</v>
      </c>
      <c r="AW109" s="162">
        <f t="shared" si="101"/>
        <v>0</v>
      </c>
      <c r="AX109" s="163">
        <f t="shared" si="101"/>
        <v>0</v>
      </c>
      <c r="AY109" s="156">
        <f t="shared" si="101"/>
        <v>0</v>
      </c>
      <c r="AZ109" s="157">
        <f t="shared" si="101"/>
        <v>0</v>
      </c>
      <c r="BA109" s="158">
        <f t="shared" si="101"/>
        <v>0</v>
      </c>
      <c r="BB109" s="161">
        <f t="shared" si="101"/>
        <v>0</v>
      </c>
      <c r="BC109" s="162">
        <f t="shared" si="101"/>
        <v>0</v>
      </c>
      <c r="BD109" s="163">
        <f t="shared" si="101"/>
        <v>0</v>
      </c>
      <c r="BE109" s="156">
        <f t="shared" si="101"/>
        <v>0</v>
      </c>
      <c r="BF109" s="157">
        <f t="shared" si="101"/>
        <v>0</v>
      </c>
      <c r="BG109" s="158">
        <f t="shared" si="101"/>
        <v>0</v>
      </c>
      <c r="BH109" s="171">
        <f t="shared" si="101"/>
        <v>622546887</v>
      </c>
      <c r="BI109" s="157">
        <f t="shared" si="101"/>
        <v>282301377</v>
      </c>
      <c r="BJ109" s="174">
        <f t="shared" si="101"/>
        <v>904848264</v>
      </c>
      <c r="BK109" s="171">
        <f t="shared" si="101"/>
        <v>15451917</v>
      </c>
      <c r="BL109" s="157">
        <f t="shared" si="101"/>
        <v>-8557060</v>
      </c>
      <c r="BM109" s="159">
        <f t="shared" si="101"/>
        <v>6894857</v>
      </c>
      <c r="BN109" s="477">
        <f t="shared" si="101"/>
        <v>911743121</v>
      </c>
    </row>
    <row r="110" spans="1:66" s="251" customFormat="1" ht="32.25" customHeight="1">
      <c r="A110" s="316" t="s">
        <v>36</v>
      </c>
      <c r="B110" s="317"/>
      <c r="C110" s="317"/>
      <c r="D110" s="320" t="s">
        <v>28</v>
      </c>
      <c r="E110" s="321"/>
      <c r="F110" s="146">
        <f>F100+F105</f>
        <v>69913391</v>
      </c>
      <c r="G110" s="147">
        <f t="shared" ref="G110:BN113" si="102">G100+G105</f>
        <v>134402992</v>
      </c>
      <c r="H110" s="148">
        <f t="shared" si="102"/>
        <v>204316383</v>
      </c>
      <c r="I110" s="169">
        <f t="shared" si="102"/>
        <v>0</v>
      </c>
      <c r="J110" s="147">
        <f t="shared" si="102"/>
        <v>0</v>
      </c>
      <c r="K110" s="147">
        <f t="shared" si="102"/>
        <v>0</v>
      </c>
      <c r="L110" s="147">
        <f t="shared" si="102"/>
        <v>0</v>
      </c>
      <c r="M110" s="147">
        <f t="shared" si="102"/>
        <v>0</v>
      </c>
      <c r="N110" s="147">
        <f t="shared" si="102"/>
        <v>0</v>
      </c>
      <c r="O110" s="147">
        <f t="shared" si="102"/>
        <v>0</v>
      </c>
      <c r="P110" s="147">
        <f t="shared" si="102"/>
        <v>0</v>
      </c>
      <c r="Q110" s="147">
        <f t="shared" si="102"/>
        <v>0</v>
      </c>
      <c r="R110" s="147">
        <f t="shared" si="102"/>
        <v>0</v>
      </c>
      <c r="S110" s="147">
        <f t="shared" si="102"/>
        <v>0</v>
      </c>
      <c r="T110" s="147">
        <f t="shared" si="102"/>
        <v>0</v>
      </c>
      <c r="U110" s="147">
        <f t="shared" si="102"/>
        <v>0</v>
      </c>
      <c r="V110" s="147">
        <f t="shared" si="102"/>
        <v>0</v>
      </c>
      <c r="W110" s="170">
        <f t="shared" si="102"/>
        <v>0</v>
      </c>
      <c r="X110" s="146">
        <f t="shared" si="102"/>
        <v>0</v>
      </c>
      <c r="Y110" s="147">
        <f t="shared" si="102"/>
        <v>0</v>
      </c>
      <c r="Z110" s="148">
        <f t="shared" si="102"/>
        <v>0</v>
      </c>
      <c r="AA110" s="146">
        <f t="shared" si="102"/>
        <v>12891767</v>
      </c>
      <c r="AB110" s="147">
        <f t="shared" si="102"/>
        <v>11268081</v>
      </c>
      <c r="AC110" s="148">
        <f t="shared" si="102"/>
        <v>24159848</v>
      </c>
      <c r="AD110" s="169">
        <f t="shared" si="102"/>
        <v>18130337</v>
      </c>
      <c r="AE110" s="147">
        <f t="shared" si="102"/>
        <v>46713188</v>
      </c>
      <c r="AF110" s="170">
        <f t="shared" si="102"/>
        <v>64843525</v>
      </c>
      <c r="AG110" s="146">
        <f t="shared" si="102"/>
        <v>11827267</v>
      </c>
      <c r="AH110" s="147">
        <f t="shared" si="102"/>
        <v>51272939</v>
      </c>
      <c r="AI110" s="148">
        <f t="shared" si="102"/>
        <v>63100206</v>
      </c>
      <c r="AJ110" s="169">
        <f t="shared" si="102"/>
        <v>18057713</v>
      </c>
      <c r="AK110" s="147">
        <f t="shared" si="102"/>
        <v>25369669</v>
      </c>
      <c r="AL110" s="170">
        <f t="shared" si="102"/>
        <v>43427382</v>
      </c>
      <c r="AM110" s="146">
        <f t="shared" si="102"/>
        <v>7919308</v>
      </c>
      <c r="AN110" s="147">
        <f t="shared" si="102"/>
        <v>57675</v>
      </c>
      <c r="AO110" s="170">
        <f t="shared" si="102"/>
        <v>7976983</v>
      </c>
      <c r="AP110" s="164">
        <f t="shared" si="102"/>
        <v>728337</v>
      </c>
      <c r="AQ110" s="165">
        <f t="shared" si="102"/>
        <v>0</v>
      </c>
      <c r="AR110" s="166">
        <f t="shared" si="102"/>
        <v>728337</v>
      </c>
      <c r="AS110" s="169">
        <f t="shared" si="102"/>
        <v>0</v>
      </c>
      <c r="AT110" s="147">
        <f t="shared" si="102"/>
        <v>0</v>
      </c>
      <c r="AU110" s="170">
        <f t="shared" si="102"/>
        <v>0</v>
      </c>
      <c r="AV110" s="164">
        <f t="shared" si="102"/>
        <v>0</v>
      </c>
      <c r="AW110" s="165">
        <f t="shared" si="102"/>
        <v>0</v>
      </c>
      <c r="AX110" s="166">
        <f t="shared" si="102"/>
        <v>0</v>
      </c>
      <c r="AY110" s="169">
        <f t="shared" si="102"/>
        <v>0</v>
      </c>
      <c r="AZ110" s="147">
        <f t="shared" si="102"/>
        <v>0</v>
      </c>
      <c r="BA110" s="170">
        <f t="shared" si="102"/>
        <v>0</v>
      </c>
      <c r="BB110" s="164">
        <f t="shared" si="102"/>
        <v>0</v>
      </c>
      <c r="BC110" s="165">
        <f t="shared" si="102"/>
        <v>0</v>
      </c>
      <c r="BD110" s="166">
        <f t="shared" si="102"/>
        <v>0</v>
      </c>
      <c r="BE110" s="164">
        <f t="shared" si="102"/>
        <v>0</v>
      </c>
      <c r="BF110" s="165">
        <f t="shared" si="102"/>
        <v>0</v>
      </c>
      <c r="BG110" s="166">
        <f t="shared" si="102"/>
        <v>0</v>
      </c>
      <c r="BH110" s="169">
        <f t="shared" si="102"/>
        <v>69554729</v>
      </c>
      <c r="BI110" s="147">
        <f t="shared" si="102"/>
        <v>134681552</v>
      </c>
      <c r="BJ110" s="170">
        <f t="shared" si="102"/>
        <v>204236281</v>
      </c>
      <c r="BK110" s="146">
        <f t="shared" si="102"/>
        <v>358662</v>
      </c>
      <c r="BL110" s="147">
        <f t="shared" si="102"/>
        <v>-278560</v>
      </c>
      <c r="BM110" s="148">
        <f t="shared" si="102"/>
        <v>80102</v>
      </c>
      <c r="BN110" s="474">
        <f t="shared" si="102"/>
        <v>204316383</v>
      </c>
    </row>
    <row r="111" spans="1:66" s="251" customFormat="1" ht="32.25" customHeight="1">
      <c r="A111" s="316"/>
      <c r="B111" s="317"/>
      <c r="C111" s="317"/>
      <c r="D111" s="322" t="s">
        <v>31</v>
      </c>
      <c r="E111" s="323"/>
      <c r="F111" s="149">
        <f>F101+F106</f>
        <v>817820208</v>
      </c>
      <c r="G111" s="150">
        <f t="shared" si="102"/>
        <v>200399613</v>
      </c>
      <c r="H111" s="151">
        <f t="shared" si="102"/>
        <v>1018219821</v>
      </c>
      <c r="I111" s="152">
        <f t="shared" si="102"/>
        <v>0</v>
      </c>
      <c r="J111" s="153">
        <f t="shared" si="102"/>
        <v>0</v>
      </c>
      <c r="K111" s="153">
        <f t="shared" si="102"/>
        <v>0</v>
      </c>
      <c r="L111" s="153">
        <f t="shared" si="102"/>
        <v>0</v>
      </c>
      <c r="M111" s="153">
        <f t="shared" si="102"/>
        <v>0</v>
      </c>
      <c r="N111" s="153">
        <f t="shared" si="102"/>
        <v>0</v>
      </c>
      <c r="O111" s="153">
        <f t="shared" si="102"/>
        <v>0</v>
      </c>
      <c r="P111" s="153">
        <f t="shared" si="102"/>
        <v>0</v>
      </c>
      <c r="Q111" s="153">
        <f t="shared" si="102"/>
        <v>0</v>
      </c>
      <c r="R111" s="153">
        <f t="shared" si="102"/>
        <v>0</v>
      </c>
      <c r="S111" s="153">
        <f t="shared" si="102"/>
        <v>0</v>
      </c>
      <c r="T111" s="153">
        <f t="shared" si="102"/>
        <v>0</v>
      </c>
      <c r="U111" s="153">
        <f t="shared" si="102"/>
        <v>0</v>
      </c>
      <c r="V111" s="153">
        <f t="shared" si="102"/>
        <v>0</v>
      </c>
      <c r="W111" s="154">
        <f t="shared" si="102"/>
        <v>0</v>
      </c>
      <c r="X111" s="149">
        <f t="shared" si="102"/>
        <v>0</v>
      </c>
      <c r="Y111" s="150">
        <f t="shared" si="102"/>
        <v>0</v>
      </c>
      <c r="Z111" s="151">
        <f t="shared" si="102"/>
        <v>0</v>
      </c>
      <c r="AA111" s="149">
        <f t="shared" si="102"/>
        <v>148613251</v>
      </c>
      <c r="AB111" s="150">
        <f t="shared" si="102"/>
        <v>67190465</v>
      </c>
      <c r="AC111" s="151">
        <f t="shared" si="102"/>
        <v>215803716</v>
      </c>
      <c r="AD111" s="152">
        <f t="shared" si="102"/>
        <v>138766430</v>
      </c>
      <c r="AE111" s="150">
        <f t="shared" si="102"/>
        <v>21747255</v>
      </c>
      <c r="AF111" s="154">
        <f t="shared" si="102"/>
        <v>160513685</v>
      </c>
      <c r="AG111" s="149">
        <f t="shared" si="102"/>
        <v>20786830</v>
      </c>
      <c r="AH111" s="150">
        <f t="shared" si="102"/>
        <v>91200024</v>
      </c>
      <c r="AI111" s="151">
        <f t="shared" si="102"/>
        <v>111986854</v>
      </c>
      <c r="AJ111" s="152">
        <f t="shared" si="102"/>
        <v>17821013</v>
      </c>
      <c r="AK111" s="150">
        <f t="shared" si="102"/>
        <v>30526132</v>
      </c>
      <c r="AL111" s="154">
        <f t="shared" si="102"/>
        <v>48347145</v>
      </c>
      <c r="AM111" s="149">
        <f t="shared" si="102"/>
        <v>14467706</v>
      </c>
      <c r="AN111" s="150">
        <f t="shared" si="102"/>
        <v>19275</v>
      </c>
      <c r="AO111" s="154">
        <f t="shared" si="102"/>
        <v>14486981</v>
      </c>
      <c r="AP111" s="149">
        <f t="shared" si="102"/>
        <v>14327706</v>
      </c>
      <c r="AQ111" s="155">
        <f t="shared" si="102"/>
        <v>0</v>
      </c>
      <c r="AR111" s="151">
        <f t="shared" si="102"/>
        <v>14327706</v>
      </c>
      <c r="AS111" s="152">
        <f t="shared" si="102"/>
        <v>15513333</v>
      </c>
      <c r="AT111" s="155">
        <f t="shared" si="102"/>
        <v>0</v>
      </c>
      <c r="AU111" s="154">
        <f t="shared" si="102"/>
        <v>15513333</v>
      </c>
      <c r="AV111" s="149">
        <f t="shared" si="102"/>
        <v>0</v>
      </c>
      <c r="AW111" s="155">
        <f t="shared" si="102"/>
        <v>0</v>
      </c>
      <c r="AX111" s="151">
        <f t="shared" si="102"/>
        <v>0</v>
      </c>
      <c r="AY111" s="152">
        <f t="shared" si="102"/>
        <v>0</v>
      </c>
      <c r="AZ111" s="155">
        <f t="shared" si="102"/>
        <v>0</v>
      </c>
      <c r="BA111" s="304">
        <f t="shared" si="102"/>
        <v>0</v>
      </c>
      <c r="BB111" s="305">
        <f t="shared" si="102"/>
        <v>0</v>
      </c>
      <c r="BC111" s="155">
        <f t="shared" si="102"/>
        <v>0</v>
      </c>
      <c r="BD111" s="151">
        <f t="shared" si="102"/>
        <v>0</v>
      </c>
      <c r="BE111" s="149">
        <f t="shared" si="102"/>
        <v>0</v>
      </c>
      <c r="BF111" s="155">
        <f t="shared" si="102"/>
        <v>0</v>
      </c>
      <c r="BG111" s="151">
        <f t="shared" si="102"/>
        <v>0</v>
      </c>
      <c r="BH111" s="152">
        <f t="shared" si="102"/>
        <v>368952936</v>
      </c>
      <c r="BI111" s="150">
        <f t="shared" si="102"/>
        <v>210683151</v>
      </c>
      <c r="BJ111" s="154">
        <f t="shared" si="102"/>
        <v>579636087</v>
      </c>
      <c r="BK111" s="149">
        <f t="shared" si="102"/>
        <v>448867272</v>
      </c>
      <c r="BL111" s="150">
        <f t="shared" si="102"/>
        <v>-10283538</v>
      </c>
      <c r="BM111" s="151">
        <f t="shared" si="102"/>
        <v>438583734</v>
      </c>
      <c r="BN111" s="475">
        <f t="shared" si="102"/>
        <v>1018219821</v>
      </c>
    </row>
    <row r="112" spans="1:66" s="251" customFormat="1" ht="32.25" customHeight="1">
      <c r="A112" s="316"/>
      <c r="B112" s="317"/>
      <c r="C112" s="317"/>
      <c r="D112" s="324" t="s">
        <v>32</v>
      </c>
      <c r="E112" s="325"/>
      <c r="F112" s="149">
        <f>F102+F107</f>
        <v>708514323</v>
      </c>
      <c r="G112" s="153">
        <f t="shared" si="102"/>
        <v>30069349</v>
      </c>
      <c r="H112" s="151">
        <f t="shared" si="102"/>
        <v>738583672</v>
      </c>
      <c r="I112" s="152">
        <f t="shared" si="102"/>
        <v>0</v>
      </c>
      <c r="J112" s="153">
        <f t="shared" si="102"/>
        <v>0</v>
      </c>
      <c r="K112" s="153">
        <f t="shared" si="102"/>
        <v>0</v>
      </c>
      <c r="L112" s="153">
        <f t="shared" si="102"/>
        <v>0</v>
      </c>
      <c r="M112" s="153">
        <f t="shared" si="102"/>
        <v>0</v>
      </c>
      <c r="N112" s="153">
        <f t="shared" si="102"/>
        <v>0</v>
      </c>
      <c r="O112" s="153">
        <f t="shared" si="102"/>
        <v>0</v>
      </c>
      <c r="P112" s="153">
        <f t="shared" si="102"/>
        <v>0</v>
      </c>
      <c r="Q112" s="153">
        <f t="shared" si="102"/>
        <v>0</v>
      </c>
      <c r="R112" s="153">
        <f t="shared" si="102"/>
        <v>0</v>
      </c>
      <c r="S112" s="153">
        <f t="shared" si="102"/>
        <v>0</v>
      </c>
      <c r="T112" s="153">
        <f t="shared" si="102"/>
        <v>0</v>
      </c>
      <c r="U112" s="153">
        <f t="shared" si="102"/>
        <v>0</v>
      </c>
      <c r="V112" s="153">
        <f t="shared" si="102"/>
        <v>0</v>
      </c>
      <c r="W112" s="154">
        <f t="shared" si="102"/>
        <v>0</v>
      </c>
      <c r="X112" s="149">
        <f t="shared" si="102"/>
        <v>0</v>
      </c>
      <c r="Y112" s="153">
        <f t="shared" si="102"/>
        <v>0</v>
      </c>
      <c r="Z112" s="151">
        <f t="shared" si="102"/>
        <v>0</v>
      </c>
      <c r="AA112" s="149">
        <f t="shared" si="102"/>
        <v>25147380</v>
      </c>
      <c r="AB112" s="153">
        <f t="shared" si="102"/>
        <v>1517371</v>
      </c>
      <c r="AC112" s="151">
        <f t="shared" si="102"/>
        <v>26664751</v>
      </c>
      <c r="AD112" s="152">
        <f t="shared" si="102"/>
        <v>24101270</v>
      </c>
      <c r="AE112" s="153">
        <f t="shared" si="102"/>
        <v>19504187</v>
      </c>
      <c r="AF112" s="154">
        <f t="shared" si="102"/>
        <v>43605457</v>
      </c>
      <c r="AG112" s="149">
        <f t="shared" si="102"/>
        <v>149284425</v>
      </c>
      <c r="AH112" s="153">
        <f t="shared" si="102"/>
        <v>15487218</v>
      </c>
      <c r="AI112" s="151">
        <f t="shared" si="102"/>
        <v>164771643</v>
      </c>
      <c r="AJ112" s="152">
        <f t="shared" si="102"/>
        <v>309090587</v>
      </c>
      <c r="AK112" s="153">
        <f t="shared" si="102"/>
        <v>16743819</v>
      </c>
      <c r="AL112" s="154">
        <f t="shared" si="102"/>
        <v>325834406</v>
      </c>
      <c r="AM112" s="149">
        <f t="shared" si="102"/>
        <v>180782269</v>
      </c>
      <c r="AN112" s="153">
        <f t="shared" si="102"/>
        <v>-23128559</v>
      </c>
      <c r="AO112" s="154">
        <f t="shared" si="102"/>
        <v>157653710</v>
      </c>
      <c r="AP112" s="149">
        <f t="shared" si="102"/>
        <v>17550333</v>
      </c>
      <c r="AQ112" s="153">
        <f t="shared" si="102"/>
        <v>0</v>
      </c>
      <c r="AR112" s="151">
        <f t="shared" si="102"/>
        <v>17550333</v>
      </c>
      <c r="AS112" s="152">
        <f t="shared" si="102"/>
        <v>0</v>
      </c>
      <c r="AT112" s="153">
        <f t="shared" si="102"/>
        <v>0</v>
      </c>
      <c r="AU112" s="154">
        <f t="shared" si="102"/>
        <v>0</v>
      </c>
      <c r="AV112" s="149">
        <f t="shared" si="102"/>
        <v>0</v>
      </c>
      <c r="AW112" s="153">
        <f t="shared" si="102"/>
        <v>0</v>
      </c>
      <c r="AX112" s="151">
        <f t="shared" si="102"/>
        <v>0</v>
      </c>
      <c r="AY112" s="152">
        <f t="shared" si="102"/>
        <v>0</v>
      </c>
      <c r="AZ112" s="153">
        <f t="shared" si="102"/>
        <v>0</v>
      </c>
      <c r="BA112" s="154">
        <f t="shared" si="102"/>
        <v>0</v>
      </c>
      <c r="BB112" s="149">
        <f t="shared" si="102"/>
        <v>0</v>
      </c>
      <c r="BC112" s="153">
        <f t="shared" si="102"/>
        <v>0</v>
      </c>
      <c r="BD112" s="151">
        <f t="shared" si="102"/>
        <v>0</v>
      </c>
      <c r="BE112" s="149">
        <f t="shared" si="102"/>
        <v>0</v>
      </c>
      <c r="BF112" s="153">
        <f t="shared" si="102"/>
        <v>0</v>
      </c>
      <c r="BG112" s="151">
        <f t="shared" si="102"/>
        <v>0</v>
      </c>
      <c r="BH112" s="152">
        <f t="shared" si="102"/>
        <v>705956264</v>
      </c>
      <c r="BI112" s="153">
        <f t="shared" si="102"/>
        <v>30124036</v>
      </c>
      <c r="BJ112" s="154">
        <f t="shared" si="102"/>
        <v>736080300</v>
      </c>
      <c r="BK112" s="149">
        <f t="shared" si="102"/>
        <v>2558059</v>
      </c>
      <c r="BL112" s="153">
        <f t="shared" si="102"/>
        <v>-54687</v>
      </c>
      <c r="BM112" s="151">
        <f t="shared" si="102"/>
        <v>2503372</v>
      </c>
      <c r="BN112" s="475">
        <f t="shared" si="102"/>
        <v>738583672</v>
      </c>
    </row>
    <row r="113" spans="1:66" s="251" customFormat="1" ht="32.25" customHeight="1" thickBot="1">
      <c r="A113" s="316"/>
      <c r="B113" s="317"/>
      <c r="C113" s="317"/>
      <c r="D113" s="324" t="s">
        <v>33</v>
      </c>
      <c r="E113" s="325"/>
      <c r="F113" s="149">
        <f>F103+F108</f>
        <v>40531873</v>
      </c>
      <c r="G113" s="153">
        <f t="shared" si="102"/>
        <v>40027382</v>
      </c>
      <c r="H113" s="151">
        <f t="shared" si="102"/>
        <v>80559255</v>
      </c>
      <c r="I113" s="152">
        <f t="shared" si="102"/>
        <v>0</v>
      </c>
      <c r="J113" s="153">
        <f t="shared" si="102"/>
        <v>0</v>
      </c>
      <c r="K113" s="153">
        <f t="shared" si="102"/>
        <v>0</v>
      </c>
      <c r="L113" s="153">
        <f t="shared" si="102"/>
        <v>0</v>
      </c>
      <c r="M113" s="153">
        <f t="shared" si="102"/>
        <v>0</v>
      </c>
      <c r="N113" s="153">
        <f t="shared" si="102"/>
        <v>0</v>
      </c>
      <c r="O113" s="153">
        <f t="shared" si="102"/>
        <v>0</v>
      </c>
      <c r="P113" s="153">
        <f t="shared" si="102"/>
        <v>0</v>
      </c>
      <c r="Q113" s="153">
        <f t="shared" si="102"/>
        <v>0</v>
      </c>
      <c r="R113" s="153">
        <f t="shared" si="102"/>
        <v>0</v>
      </c>
      <c r="S113" s="153">
        <f t="shared" si="102"/>
        <v>0</v>
      </c>
      <c r="T113" s="153">
        <f t="shared" si="102"/>
        <v>0</v>
      </c>
      <c r="U113" s="153">
        <f t="shared" si="102"/>
        <v>0</v>
      </c>
      <c r="V113" s="153">
        <f t="shared" si="102"/>
        <v>0</v>
      </c>
      <c r="W113" s="154">
        <f t="shared" si="102"/>
        <v>0</v>
      </c>
      <c r="X113" s="149">
        <f t="shared" si="102"/>
        <v>0</v>
      </c>
      <c r="Y113" s="153">
        <f t="shared" si="102"/>
        <v>0</v>
      </c>
      <c r="Z113" s="151">
        <f t="shared" si="102"/>
        <v>0</v>
      </c>
      <c r="AA113" s="149">
        <f t="shared" si="102"/>
        <v>5687683</v>
      </c>
      <c r="AB113" s="153">
        <f t="shared" si="102"/>
        <v>9387546</v>
      </c>
      <c r="AC113" s="151">
        <f t="shared" si="102"/>
        <v>15075229</v>
      </c>
      <c r="AD113" s="152">
        <f t="shared" si="102"/>
        <v>5187683</v>
      </c>
      <c r="AE113" s="153">
        <f t="shared" si="102"/>
        <v>5500000</v>
      </c>
      <c r="AF113" s="154">
        <f t="shared" si="102"/>
        <v>10687683</v>
      </c>
      <c r="AG113" s="149">
        <f t="shared" si="102"/>
        <v>0</v>
      </c>
      <c r="AH113" s="153">
        <f t="shared" si="102"/>
        <v>13000000</v>
      </c>
      <c r="AI113" s="151">
        <f t="shared" si="102"/>
        <v>13000000</v>
      </c>
      <c r="AJ113" s="152">
        <f t="shared" si="102"/>
        <v>0</v>
      </c>
      <c r="AK113" s="153">
        <f t="shared" si="102"/>
        <v>13000000</v>
      </c>
      <c r="AL113" s="154">
        <f t="shared" si="102"/>
        <v>13000000</v>
      </c>
      <c r="AM113" s="149">
        <f t="shared" si="102"/>
        <v>0</v>
      </c>
      <c r="AN113" s="153">
        <f t="shared" si="102"/>
        <v>0</v>
      </c>
      <c r="AO113" s="154">
        <f t="shared" si="102"/>
        <v>0</v>
      </c>
      <c r="AP113" s="149">
        <f t="shared" si="102"/>
        <v>0</v>
      </c>
      <c r="AQ113" s="153">
        <f t="shared" si="102"/>
        <v>0</v>
      </c>
      <c r="AR113" s="151">
        <f t="shared" si="102"/>
        <v>0</v>
      </c>
      <c r="AS113" s="152">
        <f t="shared" si="102"/>
        <v>0</v>
      </c>
      <c r="AT113" s="153">
        <f t="shared" si="102"/>
        <v>0</v>
      </c>
      <c r="AU113" s="154">
        <f t="shared" si="102"/>
        <v>0</v>
      </c>
      <c r="AV113" s="149">
        <f t="shared" si="102"/>
        <v>0</v>
      </c>
      <c r="AW113" s="153">
        <f t="shared" si="102"/>
        <v>0</v>
      </c>
      <c r="AX113" s="151">
        <f t="shared" si="102"/>
        <v>0</v>
      </c>
      <c r="AY113" s="152">
        <f t="shared" si="102"/>
        <v>0</v>
      </c>
      <c r="AZ113" s="153">
        <f t="shared" si="102"/>
        <v>0</v>
      </c>
      <c r="BA113" s="154">
        <f t="shared" si="102"/>
        <v>0</v>
      </c>
      <c r="BB113" s="149">
        <f t="shared" si="102"/>
        <v>0</v>
      </c>
      <c r="BC113" s="153">
        <f t="shared" si="102"/>
        <v>0</v>
      </c>
      <c r="BD113" s="151">
        <f t="shared" si="102"/>
        <v>0</v>
      </c>
      <c r="BE113" s="210">
        <f t="shared" si="102"/>
        <v>0</v>
      </c>
      <c r="BF113" s="211">
        <f t="shared" si="102"/>
        <v>0</v>
      </c>
      <c r="BG113" s="212">
        <f t="shared" si="102"/>
        <v>0</v>
      </c>
      <c r="BH113" s="152">
        <f t="shared" si="102"/>
        <v>10875366</v>
      </c>
      <c r="BI113" s="153">
        <f t="shared" si="102"/>
        <v>40887546</v>
      </c>
      <c r="BJ113" s="154">
        <f t="shared" si="102"/>
        <v>51762912</v>
      </c>
      <c r="BK113" s="149">
        <f t="shared" si="102"/>
        <v>29656507</v>
      </c>
      <c r="BL113" s="153">
        <f t="shared" si="102"/>
        <v>-860164</v>
      </c>
      <c r="BM113" s="151">
        <f t="shared" si="102"/>
        <v>28796343</v>
      </c>
      <c r="BN113" s="475">
        <f t="shared" si="102"/>
        <v>80559255</v>
      </c>
    </row>
    <row r="114" spans="1:66" s="251" customFormat="1" ht="41.25" customHeight="1" thickBot="1">
      <c r="A114" s="318"/>
      <c r="B114" s="319"/>
      <c r="C114" s="319"/>
      <c r="D114" s="326" t="s">
        <v>35</v>
      </c>
      <c r="E114" s="327"/>
      <c r="F114" s="156">
        <f t="shared" ref="F114:BN114" si="103">F11+F14+F82+F85+F89+F91+F95+F99+F97+F35+F38+F55++F41+F80+F93+F32+F26+F62+F65+F68+F71+F73+F76+F29+F50+F58+F78</f>
        <v>1636779795</v>
      </c>
      <c r="G114" s="157">
        <f t="shared" si="103"/>
        <v>404899336</v>
      </c>
      <c r="H114" s="158">
        <f t="shared" si="103"/>
        <v>2041679131</v>
      </c>
      <c r="I114" s="159">
        <f t="shared" si="103"/>
        <v>0</v>
      </c>
      <c r="J114" s="157">
        <f t="shared" si="103"/>
        <v>0</v>
      </c>
      <c r="K114" s="157">
        <f t="shared" si="103"/>
        <v>0</v>
      </c>
      <c r="L114" s="157">
        <f t="shared" si="103"/>
        <v>0</v>
      </c>
      <c r="M114" s="157">
        <f t="shared" si="103"/>
        <v>0</v>
      </c>
      <c r="N114" s="157">
        <f t="shared" si="103"/>
        <v>0</v>
      </c>
      <c r="O114" s="157">
        <f t="shared" si="103"/>
        <v>0</v>
      </c>
      <c r="P114" s="157">
        <f t="shared" si="103"/>
        <v>0</v>
      </c>
      <c r="Q114" s="157">
        <f t="shared" si="103"/>
        <v>0</v>
      </c>
      <c r="R114" s="157">
        <f t="shared" si="103"/>
        <v>0</v>
      </c>
      <c r="S114" s="157">
        <f t="shared" si="103"/>
        <v>0</v>
      </c>
      <c r="T114" s="157">
        <f t="shared" si="103"/>
        <v>0</v>
      </c>
      <c r="U114" s="157">
        <f t="shared" si="103"/>
        <v>0</v>
      </c>
      <c r="V114" s="157">
        <f t="shared" si="103"/>
        <v>0</v>
      </c>
      <c r="W114" s="160">
        <f t="shared" si="103"/>
        <v>0</v>
      </c>
      <c r="X114" s="156">
        <f t="shared" si="103"/>
        <v>0</v>
      </c>
      <c r="Y114" s="157">
        <f t="shared" si="103"/>
        <v>0</v>
      </c>
      <c r="Z114" s="158">
        <f t="shared" si="103"/>
        <v>0</v>
      </c>
      <c r="AA114" s="156">
        <f t="shared" si="103"/>
        <v>192340081</v>
      </c>
      <c r="AB114" s="157">
        <f t="shared" si="103"/>
        <v>89363463</v>
      </c>
      <c r="AC114" s="158">
        <f t="shared" si="103"/>
        <v>281703544</v>
      </c>
      <c r="AD114" s="159">
        <f t="shared" si="103"/>
        <v>186185720</v>
      </c>
      <c r="AE114" s="157">
        <f t="shared" si="103"/>
        <v>93464630</v>
      </c>
      <c r="AF114" s="160">
        <f t="shared" si="103"/>
        <v>279650350</v>
      </c>
      <c r="AG114" s="156">
        <f t="shared" si="103"/>
        <v>181898522</v>
      </c>
      <c r="AH114" s="157">
        <f t="shared" si="103"/>
        <v>170960181</v>
      </c>
      <c r="AI114" s="158">
        <f t="shared" si="103"/>
        <v>352858703</v>
      </c>
      <c r="AJ114" s="159">
        <f t="shared" si="103"/>
        <v>344969313</v>
      </c>
      <c r="AK114" s="157">
        <f t="shared" si="103"/>
        <v>85639620</v>
      </c>
      <c r="AL114" s="160">
        <f t="shared" si="103"/>
        <v>430608933</v>
      </c>
      <c r="AM114" s="156">
        <f t="shared" si="103"/>
        <v>203169283</v>
      </c>
      <c r="AN114" s="157">
        <f t="shared" si="103"/>
        <v>-23051609</v>
      </c>
      <c r="AO114" s="160">
        <f t="shared" si="103"/>
        <v>180117674</v>
      </c>
      <c r="AP114" s="156">
        <f t="shared" si="103"/>
        <v>32606376</v>
      </c>
      <c r="AQ114" s="157">
        <f t="shared" si="103"/>
        <v>0</v>
      </c>
      <c r="AR114" s="158">
        <f t="shared" si="103"/>
        <v>32606376</v>
      </c>
      <c r="AS114" s="159">
        <f t="shared" si="103"/>
        <v>15513333</v>
      </c>
      <c r="AT114" s="157">
        <f t="shared" si="103"/>
        <v>0</v>
      </c>
      <c r="AU114" s="160">
        <f t="shared" si="103"/>
        <v>15513333</v>
      </c>
      <c r="AV114" s="156">
        <f t="shared" si="103"/>
        <v>0</v>
      </c>
      <c r="AW114" s="157">
        <f t="shared" si="103"/>
        <v>0</v>
      </c>
      <c r="AX114" s="158">
        <f t="shared" si="103"/>
        <v>0</v>
      </c>
      <c r="AY114" s="159">
        <f t="shared" si="103"/>
        <v>0</v>
      </c>
      <c r="AZ114" s="157">
        <f t="shared" si="103"/>
        <v>0</v>
      </c>
      <c r="BA114" s="160">
        <f t="shared" si="103"/>
        <v>0</v>
      </c>
      <c r="BB114" s="156">
        <f t="shared" si="103"/>
        <v>0</v>
      </c>
      <c r="BC114" s="157">
        <f t="shared" si="103"/>
        <v>0</v>
      </c>
      <c r="BD114" s="158">
        <f t="shared" si="103"/>
        <v>0</v>
      </c>
      <c r="BE114" s="175">
        <f t="shared" si="103"/>
        <v>0</v>
      </c>
      <c r="BF114" s="176">
        <f t="shared" si="103"/>
        <v>0</v>
      </c>
      <c r="BG114" s="176">
        <f t="shared" si="103"/>
        <v>0</v>
      </c>
      <c r="BH114" s="157">
        <f t="shared" si="103"/>
        <v>1155339295</v>
      </c>
      <c r="BI114" s="157">
        <f t="shared" si="103"/>
        <v>416376285</v>
      </c>
      <c r="BJ114" s="160">
        <f t="shared" si="103"/>
        <v>1571715580</v>
      </c>
      <c r="BK114" s="156">
        <f t="shared" si="103"/>
        <v>481440500</v>
      </c>
      <c r="BL114" s="157">
        <f t="shared" si="103"/>
        <v>-11476949</v>
      </c>
      <c r="BM114" s="158">
        <f t="shared" si="103"/>
        <v>469963551</v>
      </c>
      <c r="BN114" s="174">
        <f t="shared" si="103"/>
        <v>2041679131</v>
      </c>
    </row>
    <row r="115" spans="1:66" ht="28.5"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</row>
  </sheetData>
  <mergeCells count="206">
    <mergeCell ref="F4:H4"/>
    <mergeCell ref="I4:K4"/>
    <mergeCell ref="L4:N4"/>
    <mergeCell ref="O4:Q4"/>
    <mergeCell ref="R4:T4"/>
    <mergeCell ref="AS3:AU3"/>
    <mergeCell ref="AV3:AX3"/>
    <mergeCell ref="A1:Z2"/>
    <mergeCell ref="BK1:BN2"/>
    <mergeCell ref="D3:E3"/>
    <mergeCell ref="F3:H3"/>
    <mergeCell ref="I3:K3"/>
    <mergeCell ref="L3:N3"/>
    <mergeCell ref="O3:Q3"/>
    <mergeCell ref="R3:T3"/>
    <mergeCell ref="U3:W3"/>
    <mergeCell ref="X3:Z3"/>
    <mergeCell ref="BK3:BM3"/>
    <mergeCell ref="AY3:BA3"/>
    <mergeCell ref="BB3:BD3"/>
    <mergeCell ref="BE3:BG3"/>
    <mergeCell ref="BH3:BJ3"/>
    <mergeCell ref="AA3:AC3"/>
    <mergeCell ref="AD3:AF3"/>
    <mergeCell ref="AG3:AI3"/>
    <mergeCell ref="AJ3:AL3"/>
    <mergeCell ref="AM3:AO3"/>
    <mergeCell ref="AP3:AR3"/>
    <mergeCell ref="BE4:BG4"/>
    <mergeCell ref="BH4:BJ4"/>
    <mergeCell ref="BK4:BM4"/>
    <mergeCell ref="BN4:BN5"/>
    <mergeCell ref="A6:A11"/>
    <mergeCell ref="B6:B11"/>
    <mergeCell ref="C6:C11"/>
    <mergeCell ref="E7:E8"/>
    <mergeCell ref="AM4:AO4"/>
    <mergeCell ref="AP4:AR4"/>
    <mergeCell ref="AS4:AU4"/>
    <mergeCell ref="AV4:AX4"/>
    <mergeCell ref="AY4:BA4"/>
    <mergeCell ref="BB4:BD4"/>
    <mergeCell ref="U4:W4"/>
    <mergeCell ref="X4:Z4"/>
    <mergeCell ref="AA4:AC4"/>
    <mergeCell ref="AD4:AF4"/>
    <mergeCell ref="AG4:AI4"/>
    <mergeCell ref="AJ4:AL4"/>
    <mergeCell ref="A4:A5"/>
    <mergeCell ref="B4:B5"/>
    <mergeCell ref="C4:C5"/>
    <mergeCell ref="D4:E5"/>
    <mergeCell ref="D14:E14"/>
    <mergeCell ref="A15:A26"/>
    <mergeCell ref="B15:B26"/>
    <mergeCell ref="C15:C26"/>
    <mergeCell ref="D15:D16"/>
    <mergeCell ref="D17:E17"/>
    <mergeCell ref="D18:D19"/>
    <mergeCell ref="D20:E20"/>
    <mergeCell ref="D9:E9"/>
    <mergeCell ref="D10:E10"/>
    <mergeCell ref="D11:E11"/>
    <mergeCell ref="A12:A14"/>
    <mergeCell ref="B12:B14"/>
    <mergeCell ref="C12:C14"/>
    <mergeCell ref="E12:E13"/>
    <mergeCell ref="D21:D22"/>
    <mergeCell ref="D23:E23"/>
    <mergeCell ref="D24:E24"/>
    <mergeCell ref="D25:E25"/>
    <mergeCell ref="D26:E26"/>
    <mergeCell ref="A27:A29"/>
    <mergeCell ref="B27:B29"/>
    <mergeCell ref="C27:C29"/>
    <mergeCell ref="E27:E28"/>
    <mergeCell ref="A33:A35"/>
    <mergeCell ref="B33:B35"/>
    <mergeCell ref="C33:C35"/>
    <mergeCell ref="E33:E34"/>
    <mergeCell ref="D35:E35"/>
    <mergeCell ref="D29:E29"/>
    <mergeCell ref="A30:A32"/>
    <mergeCell ref="B30:B32"/>
    <mergeCell ref="C30:C32"/>
    <mergeCell ref="E30:E31"/>
    <mergeCell ref="D32:E32"/>
    <mergeCell ref="A39:A41"/>
    <mergeCell ref="B39:B41"/>
    <mergeCell ref="C39:C41"/>
    <mergeCell ref="E39:E40"/>
    <mergeCell ref="D41:E41"/>
    <mergeCell ref="A36:A38"/>
    <mergeCell ref="B36:B38"/>
    <mergeCell ref="C36:C38"/>
    <mergeCell ref="E36:E37"/>
    <mergeCell ref="D38:E38"/>
    <mergeCell ref="D50:E50"/>
    <mergeCell ref="A51:A55"/>
    <mergeCell ref="B51:B55"/>
    <mergeCell ref="C51:C55"/>
    <mergeCell ref="E51:E54"/>
    <mergeCell ref="D55:E55"/>
    <mergeCell ref="A42:A50"/>
    <mergeCell ref="B42:B50"/>
    <mergeCell ref="C42:C50"/>
    <mergeCell ref="D42:D43"/>
    <mergeCell ref="D44:E44"/>
    <mergeCell ref="D45:D46"/>
    <mergeCell ref="D47:E47"/>
    <mergeCell ref="D48:E48"/>
    <mergeCell ref="D49:E49"/>
    <mergeCell ref="A59:A62"/>
    <mergeCell ref="B59:B62"/>
    <mergeCell ref="C59:C62"/>
    <mergeCell ref="E59:E61"/>
    <mergeCell ref="D62:E62"/>
    <mergeCell ref="A56:A58"/>
    <mergeCell ref="B56:B58"/>
    <mergeCell ref="C56:C58"/>
    <mergeCell ref="D56:D57"/>
    <mergeCell ref="D58:E58"/>
    <mergeCell ref="A66:A68"/>
    <mergeCell ref="B66:B68"/>
    <mergeCell ref="C66:C68"/>
    <mergeCell ref="E66:E67"/>
    <mergeCell ref="D68:E68"/>
    <mergeCell ref="A63:A65"/>
    <mergeCell ref="B63:B65"/>
    <mergeCell ref="C63:C65"/>
    <mergeCell ref="E63:E64"/>
    <mergeCell ref="D65:E65"/>
    <mergeCell ref="A72:A73"/>
    <mergeCell ref="B72:B73"/>
    <mergeCell ref="C72:C73"/>
    <mergeCell ref="D73:E73"/>
    <mergeCell ref="A74:A76"/>
    <mergeCell ref="B74:B76"/>
    <mergeCell ref="C74:C76"/>
    <mergeCell ref="E74:E75"/>
    <mergeCell ref="A69:A71"/>
    <mergeCell ref="B69:B71"/>
    <mergeCell ref="C69:C71"/>
    <mergeCell ref="E69:E70"/>
    <mergeCell ref="D71:E71"/>
    <mergeCell ref="A79:A80"/>
    <mergeCell ref="B79:B80"/>
    <mergeCell ref="C79:C80"/>
    <mergeCell ref="D80:E80"/>
    <mergeCell ref="A81:A82"/>
    <mergeCell ref="B81:B82"/>
    <mergeCell ref="C81:C82"/>
    <mergeCell ref="D82:E82"/>
    <mergeCell ref="D76:E76"/>
    <mergeCell ref="A77:A78"/>
    <mergeCell ref="B77:B78"/>
    <mergeCell ref="C77:C78"/>
    <mergeCell ref="D78:E78"/>
    <mergeCell ref="A86:A89"/>
    <mergeCell ref="B86:B89"/>
    <mergeCell ref="C86:C89"/>
    <mergeCell ref="E86:E88"/>
    <mergeCell ref="D89:E89"/>
    <mergeCell ref="A83:A85"/>
    <mergeCell ref="B83:B85"/>
    <mergeCell ref="C83:C85"/>
    <mergeCell ref="E83:E84"/>
    <mergeCell ref="D85:E85"/>
    <mergeCell ref="A94:A95"/>
    <mergeCell ref="B94:B95"/>
    <mergeCell ref="C94:C95"/>
    <mergeCell ref="D95:E95"/>
    <mergeCell ref="A96:A97"/>
    <mergeCell ref="B96:B97"/>
    <mergeCell ref="C96:C97"/>
    <mergeCell ref="D97:E97"/>
    <mergeCell ref="A90:A91"/>
    <mergeCell ref="B90:B91"/>
    <mergeCell ref="C90:C91"/>
    <mergeCell ref="D91:E91"/>
    <mergeCell ref="A92:A93"/>
    <mergeCell ref="B92:B93"/>
    <mergeCell ref="C92:C93"/>
    <mergeCell ref="D93:E93"/>
    <mergeCell ref="D103:E103"/>
    <mergeCell ref="D104:E104"/>
    <mergeCell ref="A105:C109"/>
    <mergeCell ref="D105:E105"/>
    <mergeCell ref="D106:E106"/>
    <mergeCell ref="D107:E107"/>
    <mergeCell ref="D108:E108"/>
    <mergeCell ref="D109:E109"/>
    <mergeCell ref="A98:A99"/>
    <mergeCell ref="B98:B99"/>
    <mergeCell ref="C98:C99"/>
    <mergeCell ref="D99:E99"/>
    <mergeCell ref="A100:C104"/>
    <mergeCell ref="D100:E100"/>
    <mergeCell ref="D101:E101"/>
    <mergeCell ref="D102:E102"/>
    <mergeCell ref="A110:C114"/>
    <mergeCell ref="D110:E110"/>
    <mergeCell ref="D111:E111"/>
    <mergeCell ref="D112:E112"/>
    <mergeCell ref="D113:E113"/>
    <mergeCell ref="D114:E114"/>
  </mergeCells>
  <pageMargins left="0.23622047244094491" right="0.23622047244094491" top="0.15748031496062992" bottom="0.15748031496062992" header="0.31496062992125984" footer="0.31496062992125984"/>
  <pageSetup paperSize="8" scale="23" fitToHeight="0" orientation="landscape" copies="2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93C5-1C79-48D2-9FEF-A6AFBAD06D50}">
  <sheetPr>
    <tabColor theme="9" tint="0.79998168889431442"/>
    <pageSetUpPr fitToPage="1"/>
  </sheetPr>
  <dimension ref="A1:AC52"/>
  <sheetViews>
    <sheetView view="pageBreakPreview" zoomScaleSheetLayoutView="100" workbookViewId="0">
      <selection activeCell="D11" sqref="D11"/>
    </sheetView>
  </sheetViews>
  <sheetFormatPr defaultColWidth="8.625" defaultRowHeight="14.25"/>
  <cols>
    <col min="1" max="1" width="3.375" style="2" customWidth="1"/>
    <col min="2" max="2" width="12.375" style="3" customWidth="1"/>
    <col min="3" max="3" width="52.5" style="3" customWidth="1"/>
    <col min="4" max="6" width="8.75" style="3" bestFit="1" customWidth="1"/>
    <col min="7" max="9" width="10" style="3" bestFit="1" customWidth="1"/>
    <col min="10" max="11" width="8.75" style="3" bestFit="1" customWidth="1"/>
    <col min="12" max="12" width="9" style="3" customWidth="1"/>
    <col min="13" max="23" width="8.75" style="3" bestFit="1" customWidth="1"/>
    <col min="24" max="25" width="10" style="3" bestFit="1" customWidth="1"/>
    <col min="26" max="16384" width="8.625" style="3"/>
  </cols>
  <sheetData>
    <row r="1" spans="1:29" ht="4.5" customHeight="1"/>
    <row r="2" spans="1:29" ht="45" customHeight="1">
      <c r="D2" s="449"/>
      <c r="E2" s="449"/>
      <c r="F2" s="449"/>
      <c r="G2" s="449"/>
      <c r="I2" s="449"/>
      <c r="J2" s="449"/>
      <c r="K2" s="449"/>
      <c r="L2" s="449"/>
      <c r="N2" s="450"/>
      <c r="O2" s="450"/>
      <c r="P2" s="450"/>
      <c r="Q2" s="450"/>
      <c r="R2" s="4"/>
      <c r="S2" s="4"/>
      <c r="U2" s="451" t="s">
        <v>45</v>
      </c>
      <c r="V2" s="451"/>
      <c r="W2" s="451"/>
      <c r="X2" s="451"/>
      <c r="Y2" s="451"/>
    </row>
    <row r="3" spans="1:29" ht="17.45" customHeight="1"/>
    <row r="4" spans="1:29">
      <c r="A4" s="452" t="s">
        <v>52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</row>
    <row r="5" spans="1:29">
      <c r="B5" s="2"/>
      <c r="C5" s="2"/>
      <c r="D5" s="2"/>
      <c r="E5" s="2"/>
      <c r="F5" s="2"/>
      <c r="G5" s="2"/>
    </row>
    <row r="6" spans="1:29" ht="29.25" customHeight="1">
      <c r="A6" s="5" t="s">
        <v>11</v>
      </c>
      <c r="B6" s="6" t="s">
        <v>37</v>
      </c>
      <c r="C6" s="7"/>
      <c r="D6" s="8">
        <v>2024</v>
      </c>
      <c r="E6" s="8">
        <v>2025</v>
      </c>
      <c r="F6" s="8">
        <v>2026</v>
      </c>
      <c r="G6" s="8">
        <v>2027</v>
      </c>
      <c r="H6" s="8">
        <v>2028</v>
      </c>
      <c r="I6" s="8">
        <v>2029</v>
      </c>
      <c r="J6" s="8">
        <v>2030</v>
      </c>
      <c r="K6" s="8">
        <v>2031</v>
      </c>
      <c r="L6" s="8">
        <v>2032</v>
      </c>
      <c r="M6" s="8">
        <v>2033</v>
      </c>
      <c r="N6" s="8">
        <v>2034</v>
      </c>
      <c r="O6" s="8">
        <v>2035</v>
      </c>
      <c r="P6" s="8">
        <v>2036</v>
      </c>
      <c r="Q6" s="8">
        <v>2037</v>
      </c>
      <c r="R6" s="8">
        <v>2038</v>
      </c>
      <c r="S6" s="8">
        <v>2039</v>
      </c>
      <c r="T6" s="8">
        <v>2040</v>
      </c>
      <c r="U6" s="8">
        <v>2041</v>
      </c>
      <c r="V6" s="8">
        <v>2042</v>
      </c>
      <c r="W6" s="8">
        <v>2043</v>
      </c>
      <c r="X6" s="8">
        <v>2044</v>
      </c>
      <c r="Y6" s="8">
        <v>2045</v>
      </c>
    </row>
    <row r="7" spans="1:29" ht="21.75" customHeight="1">
      <c r="A7" s="9">
        <v>1</v>
      </c>
      <c r="B7" s="453" t="s">
        <v>58</v>
      </c>
      <c r="C7" s="10" t="s">
        <v>38</v>
      </c>
      <c r="D7" s="11">
        <v>2.8000000000000001E-2</v>
      </c>
      <c r="E7" s="11">
        <v>2.2100000000000002E-2</v>
      </c>
      <c r="F7" s="11">
        <v>2.23E-2</v>
      </c>
      <c r="G7" s="12">
        <v>2.1000000000000001E-2</v>
      </c>
      <c r="H7" s="11">
        <v>1.9300000000000001E-2</v>
      </c>
      <c r="I7" s="11">
        <v>1.8599999999999998E-2</v>
      </c>
      <c r="J7" s="11">
        <v>1.83E-2</v>
      </c>
      <c r="K7" s="11">
        <v>1.7500000000000002E-2</v>
      </c>
      <c r="L7" s="11">
        <v>1.66E-2</v>
      </c>
      <c r="M7" s="13">
        <v>1.5800000000000002E-2</v>
      </c>
      <c r="N7" s="13">
        <v>1.4999999999999999E-2</v>
      </c>
      <c r="O7" s="13">
        <v>1.46E-2</v>
      </c>
      <c r="P7" s="13">
        <v>1.0699999999999999E-2</v>
      </c>
      <c r="Q7" s="13">
        <v>1.0200000000000001E-2</v>
      </c>
      <c r="R7" s="14">
        <v>9.7999999999999997E-3</v>
      </c>
      <c r="S7" s="14">
        <v>9.2999999999999992E-3</v>
      </c>
      <c r="T7" s="14">
        <v>8.3000000000000001E-3</v>
      </c>
      <c r="U7" s="14">
        <v>6.8999999999999999E-3</v>
      </c>
      <c r="V7" s="14">
        <v>5.5999999999999999E-3</v>
      </c>
      <c r="W7" s="14">
        <v>3.0999999999999999E-3</v>
      </c>
      <c r="X7" s="14">
        <v>1E-4</v>
      </c>
      <c r="Y7" s="14">
        <v>0</v>
      </c>
    </row>
    <row r="8" spans="1:29">
      <c r="A8" s="9">
        <v>2</v>
      </c>
      <c r="B8" s="454"/>
      <c r="C8" s="15" t="s">
        <v>39</v>
      </c>
      <c r="D8" s="16">
        <v>0.45619999999999999</v>
      </c>
      <c r="E8" s="16">
        <v>0.44700000000000001</v>
      </c>
      <c r="F8" s="16">
        <v>0.40889999999999999</v>
      </c>
      <c r="G8" s="16">
        <v>0.38219999999999998</v>
      </c>
      <c r="H8" s="16">
        <v>0.36559999999999998</v>
      </c>
      <c r="I8" s="16">
        <v>0.33539999999999998</v>
      </c>
      <c r="J8" s="16">
        <v>0.30869999999999997</v>
      </c>
      <c r="K8" s="16">
        <v>0.29139999999999999</v>
      </c>
      <c r="L8" s="16">
        <v>0.26700000000000002</v>
      </c>
      <c r="M8" s="13">
        <v>0.27460000000000001</v>
      </c>
      <c r="N8" s="13">
        <v>0.28520000000000001</v>
      </c>
      <c r="O8" s="13">
        <v>0.29449999999999998</v>
      </c>
      <c r="P8" s="13">
        <v>0.30109999999999998</v>
      </c>
      <c r="Q8" s="13">
        <v>0.30880000000000002</v>
      </c>
      <c r="R8" s="14">
        <v>0.3165</v>
      </c>
      <c r="S8" s="11">
        <v>0.32329999999999998</v>
      </c>
      <c r="T8" s="14">
        <v>0.3296</v>
      </c>
      <c r="U8" s="11">
        <v>0.33539999999999998</v>
      </c>
      <c r="V8" s="14">
        <v>0.34110000000000001</v>
      </c>
      <c r="W8" s="11">
        <v>0.34639999999999999</v>
      </c>
      <c r="X8" s="11">
        <v>0.35160000000000002</v>
      </c>
      <c r="Y8" s="11">
        <v>0.35680000000000001</v>
      </c>
    </row>
    <row r="9" spans="1:29" ht="24" customHeight="1">
      <c r="A9" s="9">
        <v>3</v>
      </c>
      <c r="B9" s="453" t="s">
        <v>93</v>
      </c>
      <c r="C9" s="10" t="s">
        <v>38</v>
      </c>
      <c r="D9" s="11">
        <v>2.7799999999999998E-2</v>
      </c>
      <c r="E9" s="11">
        <v>2.2100000000000002E-2</v>
      </c>
      <c r="F9" s="11">
        <v>2.23E-2</v>
      </c>
      <c r="G9" s="12">
        <v>2.1000000000000001E-2</v>
      </c>
      <c r="H9" s="11">
        <v>1.9300000000000001E-2</v>
      </c>
      <c r="I9" s="11">
        <v>1.8599999999999998E-2</v>
      </c>
      <c r="J9" s="11">
        <v>1.83E-2</v>
      </c>
      <c r="K9" s="11">
        <v>1.7500000000000002E-2</v>
      </c>
      <c r="L9" s="11">
        <v>1.66E-2</v>
      </c>
      <c r="M9" s="13">
        <v>1.5800000000000002E-2</v>
      </c>
      <c r="N9" s="13">
        <v>1.4999999999999999E-2</v>
      </c>
      <c r="O9" s="13">
        <v>1.46E-2</v>
      </c>
      <c r="P9" s="13">
        <v>1.0699999999999999E-2</v>
      </c>
      <c r="Q9" s="13">
        <v>1.0200000000000001E-2</v>
      </c>
      <c r="R9" s="14">
        <v>9.7999999999999997E-3</v>
      </c>
      <c r="S9" s="14">
        <v>9.2999999999999992E-3</v>
      </c>
      <c r="T9" s="14">
        <v>8.3000000000000001E-3</v>
      </c>
      <c r="U9" s="14">
        <v>6.8999999999999999E-3</v>
      </c>
      <c r="V9" s="14">
        <v>5.5999999999999999E-3</v>
      </c>
      <c r="W9" s="14">
        <v>3.0999999999999999E-3</v>
      </c>
      <c r="X9" s="14">
        <v>1E-4</v>
      </c>
      <c r="Y9" s="14">
        <v>0</v>
      </c>
    </row>
    <row r="10" spans="1:29">
      <c r="A10" s="9">
        <v>4</v>
      </c>
      <c r="B10" s="454"/>
      <c r="C10" s="15" t="s">
        <v>39</v>
      </c>
      <c r="D10" s="16">
        <v>0.49149999999999999</v>
      </c>
      <c r="E10" s="16">
        <v>0.47810000000000002</v>
      </c>
      <c r="F10" s="16">
        <v>0.42099999999999999</v>
      </c>
      <c r="G10" s="16">
        <v>0.39439999999999997</v>
      </c>
      <c r="H10" s="16">
        <v>0.37780000000000002</v>
      </c>
      <c r="I10" s="16">
        <v>0.34760000000000002</v>
      </c>
      <c r="J10" s="16">
        <v>0.32090000000000002</v>
      </c>
      <c r="K10" s="16">
        <v>0.28970000000000001</v>
      </c>
      <c r="L10" s="16">
        <v>0.26700000000000002</v>
      </c>
      <c r="M10" s="13">
        <v>0.27460000000000001</v>
      </c>
      <c r="N10" s="13">
        <v>0.28520000000000001</v>
      </c>
      <c r="O10" s="13">
        <v>0.29449999999999998</v>
      </c>
      <c r="P10" s="13">
        <v>0.30109999999999998</v>
      </c>
      <c r="Q10" s="13">
        <v>0.30880000000000002</v>
      </c>
      <c r="R10" s="14">
        <v>0.3165</v>
      </c>
      <c r="S10" s="11">
        <v>0.32329999999999998</v>
      </c>
      <c r="T10" s="14">
        <v>0.3296</v>
      </c>
      <c r="U10" s="11">
        <v>0.33539999999999998</v>
      </c>
      <c r="V10" s="14">
        <v>0.34110000000000001</v>
      </c>
      <c r="W10" s="11">
        <v>0.34639999999999999</v>
      </c>
      <c r="X10" s="11">
        <v>0.35160000000000002</v>
      </c>
      <c r="Y10" s="11">
        <v>0.35680000000000001</v>
      </c>
    </row>
    <row r="11" spans="1:29">
      <c r="A11" s="17"/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</row>
    <row r="12" spans="1:29" ht="19.5" customHeight="1">
      <c r="A12" s="22">
        <v>5</v>
      </c>
      <c r="B12" s="461" t="s">
        <v>40</v>
      </c>
      <c r="C12" s="461"/>
      <c r="D12" s="23">
        <f t="shared" ref="D12:Y13" si="0">D9-D7</f>
        <v>-2.0000000000000226E-4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0</v>
      </c>
    </row>
    <row r="13" spans="1:29" ht="19.5" customHeight="1">
      <c r="A13" s="22">
        <v>6</v>
      </c>
      <c r="B13" s="461" t="s">
        <v>41</v>
      </c>
      <c r="C13" s="461"/>
      <c r="D13" s="23">
        <f t="shared" si="0"/>
        <v>3.5299999999999998E-2</v>
      </c>
      <c r="E13" s="23">
        <f t="shared" si="0"/>
        <v>3.1100000000000017E-2</v>
      </c>
      <c r="F13" s="23">
        <f t="shared" si="0"/>
        <v>1.21E-2</v>
      </c>
      <c r="G13" s="23">
        <f t="shared" si="0"/>
        <v>1.2199999999999989E-2</v>
      </c>
      <c r="H13" s="23">
        <f t="shared" si="0"/>
        <v>1.2200000000000044E-2</v>
      </c>
      <c r="I13" s="23">
        <f t="shared" si="0"/>
        <v>1.2200000000000044E-2</v>
      </c>
      <c r="J13" s="23">
        <f t="shared" si="0"/>
        <v>1.2200000000000044E-2</v>
      </c>
      <c r="K13" s="23">
        <f t="shared" si="0"/>
        <v>-1.6999999999999793E-3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0</v>
      </c>
      <c r="Y13" s="23">
        <f t="shared" si="0"/>
        <v>0</v>
      </c>
    </row>
    <row r="14" spans="1:29">
      <c r="A14" s="24"/>
      <c r="B14" s="25"/>
      <c r="C14" s="26"/>
      <c r="D14" s="27"/>
      <c r="E14" s="27"/>
      <c r="F14" s="27"/>
      <c r="G14" s="28"/>
      <c r="H14" s="11"/>
      <c r="I14" s="11"/>
      <c r="J14" s="11"/>
      <c r="K14" s="11"/>
      <c r="L14" s="11"/>
      <c r="M14" s="12"/>
      <c r="N14" s="11"/>
      <c r="O14" s="11"/>
      <c r="P14" s="11"/>
      <c r="Q14" s="11"/>
      <c r="R14" s="11"/>
      <c r="S14" s="13"/>
      <c r="T14" s="13"/>
      <c r="U14" s="13"/>
      <c r="V14" s="13"/>
      <c r="W14" s="13"/>
      <c r="X14" s="14"/>
      <c r="Y14" s="14"/>
      <c r="Z14" s="29"/>
      <c r="AA14" s="29"/>
      <c r="AB14" s="29"/>
      <c r="AC14" s="29"/>
    </row>
    <row r="15" spans="1:29" ht="19.5" customHeight="1">
      <c r="A15" s="30">
        <v>7</v>
      </c>
      <c r="B15" s="461" t="s">
        <v>42</v>
      </c>
      <c r="C15" s="461"/>
      <c r="D15" s="23">
        <f t="shared" ref="D15:Y15" si="1">D8-D7</f>
        <v>0.42819999999999997</v>
      </c>
      <c r="E15" s="23">
        <f t="shared" si="1"/>
        <v>0.4249</v>
      </c>
      <c r="F15" s="23">
        <f t="shared" si="1"/>
        <v>0.3866</v>
      </c>
      <c r="G15" s="23">
        <f t="shared" si="1"/>
        <v>0.36119999999999997</v>
      </c>
      <c r="H15" s="23">
        <f t="shared" si="1"/>
        <v>0.3463</v>
      </c>
      <c r="I15" s="23">
        <f t="shared" si="1"/>
        <v>0.31679999999999997</v>
      </c>
      <c r="J15" s="23">
        <f t="shared" si="1"/>
        <v>0.29039999999999999</v>
      </c>
      <c r="K15" s="23">
        <f t="shared" si="1"/>
        <v>0.27389999999999998</v>
      </c>
      <c r="L15" s="23">
        <f t="shared" si="1"/>
        <v>0.25040000000000001</v>
      </c>
      <c r="M15" s="23">
        <f t="shared" si="1"/>
        <v>0.25880000000000003</v>
      </c>
      <c r="N15" s="23">
        <f t="shared" si="1"/>
        <v>0.2702</v>
      </c>
      <c r="O15" s="23">
        <f t="shared" si="1"/>
        <v>0.27989999999999998</v>
      </c>
      <c r="P15" s="23">
        <f t="shared" si="1"/>
        <v>0.29039999999999999</v>
      </c>
      <c r="Q15" s="23">
        <f t="shared" si="1"/>
        <v>0.29860000000000003</v>
      </c>
      <c r="R15" s="23">
        <f t="shared" si="1"/>
        <v>0.30670000000000003</v>
      </c>
      <c r="S15" s="23">
        <f t="shared" si="1"/>
        <v>0.314</v>
      </c>
      <c r="T15" s="23">
        <f t="shared" si="1"/>
        <v>0.32130000000000003</v>
      </c>
      <c r="U15" s="23">
        <f t="shared" si="1"/>
        <v>0.32849999999999996</v>
      </c>
      <c r="V15" s="23">
        <f t="shared" si="1"/>
        <v>0.33550000000000002</v>
      </c>
      <c r="W15" s="23">
        <f t="shared" si="1"/>
        <v>0.34329999999999999</v>
      </c>
      <c r="X15" s="23">
        <f t="shared" si="1"/>
        <v>0.35150000000000003</v>
      </c>
      <c r="Y15" s="23">
        <f t="shared" si="1"/>
        <v>0.35680000000000001</v>
      </c>
      <c r="Z15" s="31"/>
      <c r="AA15" s="31"/>
      <c r="AB15" s="31"/>
      <c r="AC15" s="31"/>
    </row>
    <row r="16" spans="1:29" ht="19.5" customHeight="1">
      <c r="A16" s="30">
        <v>8</v>
      </c>
      <c r="B16" s="462" t="s">
        <v>43</v>
      </c>
      <c r="C16" s="463"/>
      <c r="D16" s="32">
        <f t="shared" ref="D16:Y16" si="2">D10-D9</f>
        <v>0.4637</v>
      </c>
      <c r="E16" s="32">
        <f t="shared" si="2"/>
        <v>0.45600000000000002</v>
      </c>
      <c r="F16" s="32">
        <f t="shared" si="2"/>
        <v>0.3987</v>
      </c>
      <c r="G16" s="32">
        <f t="shared" si="2"/>
        <v>0.37339999999999995</v>
      </c>
      <c r="H16" s="32">
        <f t="shared" si="2"/>
        <v>0.35850000000000004</v>
      </c>
      <c r="I16" s="32">
        <f t="shared" si="2"/>
        <v>0.32900000000000001</v>
      </c>
      <c r="J16" s="32">
        <f t="shared" si="2"/>
        <v>0.30260000000000004</v>
      </c>
      <c r="K16" s="32">
        <f t="shared" si="2"/>
        <v>0.2722</v>
      </c>
      <c r="L16" s="32">
        <f t="shared" si="2"/>
        <v>0.25040000000000001</v>
      </c>
      <c r="M16" s="32">
        <f t="shared" si="2"/>
        <v>0.25880000000000003</v>
      </c>
      <c r="N16" s="32">
        <f t="shared" si="2"/>
        <v>0.2702</v>
      </c>
      <c r="O16" s="32">
        <f t="shared" si="2"/>
        <v>0.27989999999999998</v>
      </c>
      <c r="P16" s="32">
        <f t="shared" si="2"/>
        <v>0.29039999999999999</v>
      </c>
      <c r="Q16" s="32">
        <f t="shared" si="2"/>
        <v>0.29860000000000003</v>
      </c>
      <c r="R16" s="33">
        <f t="shared" si="2"/>
        <v>0.30670000000000003</v>
      </c>
      <c r="S16" s="33">
        <f t="shared" si="2"/>
        <v>0.314</v>
      </c>
      <c r="T16" s="33">
        <f t="shared" si="2"/>
        <v>0.32130000000000003</v>
      </c>
      <c r="U16" s="33">
        <f t="shared" si="2"/>
        <v>0.32849999999999996</v>
      </c>
      <c r="V16" s="33">
        <f t="shared" si="2"/>
        <v>0.33550000000000002</v>
      </c>
      <c r="W16" s="33">
        <f t="shared" si="2"/>
        <v>0.34329999999999999</v>
      </c>
      <c r="X16" s="33">
        <f t="shared" si="2"/>
        <v>0.35150000000000003</v>
      </c>
      <c r="Y16" s="33">
        <f t="shared" si="2"/>
        <v>0.35680000000000001</v>
      </c>
    </row>
    <row r="17" spans="1:25" ht="16.5" customHeight="1">
      <c r="A17" s="24"/>
      <c r="B17" s="25"/>
      <c r="C17" s="26"/>
      <c r="D17" s="27"/>
      <c r="E17" s="27"/>
      <c r="F17" s="27"/>
      <c r="G17" s="28"/>
      <c r="H17" s="28"/>
      <c r="I17" s="28"/>
      <c r="J17" s="28"/>
      <c r="K17" s="28"/>
      <c r="L17" s="28"/>
      <c r="M17" s="20"/>
      <c r="N17" s="20"/>
      <c r="O17" s="20"/>
      <c r="P17" s="20"/>
      <c r="Q17" s="20"/>
      <c r="R17" s="21"/>
      <c r="S17" s="21"/>
      <c r="T17" s="21"/>
      <c r="U17" s="21"/>
      <c r="V17" s="21"/>
      <c r="W17" s="21"/>
      <c r="X17" s="21"/>
      <c r="Y17" s="21"/>
    </row>
    <row r="18" spans="1:25" ht="21" customHeight="1">
      <c r="A18" s="22">
        <v>9</v>
      </c>
      <c r="B18" s="461" t="s">
        <v>44</v>
      </c>
      <c r="C18" s="461"/>
      <c r="D18" s="23">
        <f t="shared" ref="D18:Y18" si="3">D16-D15</f>
        <v>3.5500000000000032E-2</v>
      </c>
      <c r="E18" s="23">
        <f t="shared" si="3"/>
        <v>3.1100000000000017E-2</v>
      </c>
      <c r="F18" s="23">
        <f t="shared" si="3"/>
        <v>1.21E-2</v>
      </c>
      <c r="G18" s="23">
        <f t="shared" si="3"/>
        <v>1.2199999999999989E-2</v>
      </c>
      <c r="H18" s="23">
        <f t="shared" si="3"/>
        <v>1.2200000000000044E-2</v>
      </c>
      <c r="I18" s="23">
        <f t="shared" si="3"/>
        <v>1.2200000000000044E-2</v>
      </c>
      <c r="J18" s="23">
        <f t="shared" si="3"/>
        <v>1.2200000000000044E-2</v>
      </c>
      <c r="K18" s="23">
        <f t="shared" si="3"/>
        <v>-1.6999999999999793E-3</v>
      </c>
      <c r="L18" s="23">
        <f t="shared" si="3"/>
        <v>0</v>
      </c>
      <c r="M18" s="23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0</v>
      </c>
      <c r="S18" s="23">
        <f t="shared" si="3"/>
        <v>0</v>
      </c>
      <c r="T18" s="23">
        <f t="shared" si="3"/>
        <v>0</v>
      </c>
      <c r="U18" s="23">
        <f t="shared" si="3"/>
        <v>0</v>
      </c>
      <c r="V18" s="23">
        <f t="shared" si="3"/>
        <v>0</v>
      </c>
      <c r="W18" s="23">
        <f t="shared" si="3"/>
        <v>0</v>
      </c>
      <c r="X18" s="23">
        <f t="shared" si="3"/>
        <v>0</v>
      </c>
      <c r="Y18" s="23">
        <f t="shared" si="3"/>
        <v>0</v>
      </c>
    </row>
    <row r="19" spans="1:25" ht="25.5" customHeight="1">
      <c r="A19" s="34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>
      <c r="A20" s="37" t="s">
        <v>50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s="40" customFormat="1" ht="12.75">
      <c r="A22" s="8" t="s">
        <v>11</v>
      </c>
      <c r="B22" s="458" t="s">
        <v>37</v>
      </c>
      <c r="C22" s="459"/>
      <c r="D22" s="460"/>
      <c r="E22" s="39">
        <v>2025</v>
      </c>
      <c r="F22" s="8">
        <v>2026</v>
      </c>
      <c r="G22" s="39">
        <v>2027</v>
      </c>
      <c r="H22" s="8">
        <v>2028</v>
      </c>
      <c r="I22" s="39">
        <v>2029</v>
      </c>
      <c r="J22" s="8">
        <v>2030</v>
      </c>
      <c r="K22" s="39">
        <v>2031</v>
      </c>
      <c r="L22" s="8">
        <v>2032</v>
      </c>
      <c r="M22" s="39">
        <v>2033</v>
      </c>
      <c r="N22" s="8">
        <v>2034</v>
      </c>
      <c r="O22" s="39">
        <v>2035</v>
      </c>
      <c r="P22" s="8">
        <v>2036</v>
      </c>
      <c r="Q22" s="39">
        <v>2037</v>
      </c>
      <c r="R22" s="8">
        <v>2038</v>
      </c>
      <c r="S22" s="39">
        <v>2039</v>
      </c>
      <c r="T22" s="8">
        <v>2040</v>
      </c>
      <c r="U22" s="39">
        <v>2041</v>
      </c>
      <c r="V22" s="8">
        <v>2042</v>
      </c>
      <c r="W22" s="39">
        <v>2043</v>
      </c>
      <c r="X22" s="8">
        <v>2044</v>
      </c>
      <c r="Y22" s="39">
        <v>2045</v>
      </c>
    </row>
    <row r="23" spans="1:25" ht="23.25" customHeight="1">
      <c r="A23" s="22">
        <v>1</v>
      </c>
      <c r="B23" s="455" t="s">
        <v>59</v>
      </c>
      <c r="C23" s="456"/>
      <c r="D23" s="457"/>
      <c r="E23" s="41">
        <v>135390315</v>
      </c>
      <c r="F23" s="41">
        <v>254892832</v>
      </c>
      <c r="G23" s="41">
        <v>268365963</v>
      </c>
      <c r="H23" s="41">
        <v>271645326</v>
      </c>
      <c r="I23" s="41">
        <v>271164265</v>
      </c>
      <c r="J23" s="41">
        <v>280940834</v>
      </c>
      <c r="K23" s="41">
        <v>280463463</v>
      </c>
      <c r="L23" s="41">
        <v>279627835</v>
      </c>
      <c r="M23" s="41">
        <v>278596907</v>
      </c>
      <c r="N23" s="41">
        <v>293693333</v>
      </c>
      <c r="O23" s="41">
        <v>294778500</v>
      </c>
      <c r="P23" s="41">
        <v>294778500</v>
      </c>
      <c r="Q23" s="41">
        <v>294778500</v>
      </c>
      <c r="R23" s="41">
        <v>294778500</v>
      </c>
      <c r="S23" s="41">
        <v>294778500</v>
      </c>
      <c r="T23" s="41">
        <v>294778500</v>
      </c>
      <c r="U23" s="41">
        <v>294778500</v>
      </c>
      <c r="V23" s="41">
        <v>294778500</v>
      </c>
      <c r="W23" s="41">
        <v>294778500</v>
      </c>
      <c r="X23" s="41">
        <v>294778500</v>
      </c>
      <c r="Y23" s="41">
        <v>294778500</v>
      </c>
    </row>
    <row r="24" spans="1:25" ht="24.75" customHeight="1">
      <c r="A24" s="22">
        <v>2</v>
      </c>
      <c r="B24" s="455" t="s">
        <v>94</v>
      </c>
      <c r="C24" s="456"/>
      <c r="D24" s="457"/>
      <c r="E24" s="41">
        <v>112698130</v>
      </c>
      <c r="F24" s="41">
        <v>231158040</v>
      </c>
      <c r="G24" s="41">
        <v>243455963</v>
      </c>
      <c r="H24" s="41">
        <v>271626051</v>
      </c>
      <c r="I24" s="41">
        <v>271164265</v>
      </c>
      <c r="J24" s="41">
        <v>280940834</v>
      </c>
      <c r="K24" s="41">
        <v>280463463</v>
      </c>
      <c r="L24" s="41">
        <v>279627835</v>
      </c>
      <c r="M24" s="41">
        <v>278596907</v>
      </c>
      <c r="N24" s="41">
        <v>293693333</v>
      </c>
      <c r="O24" s="41">
        <v>294778500</v>
      </c>
      <c r="P24" s="41">
        <v>294778500</v>
      </c>
      <c r="Q24" s="41">
        <v>294778500</v>
      </c>
      <c r="R24" s="41">
        <v>294778500</v>
      </c>
      <c r="S24" s="41">
        <v>294778500</v>
      </c>
      <c r="T24" s="41">
        <v>294778500</v>
      </c>
      <c r="U24" s="41">
        <v>294778500</v>
      </c>
      <c r="V24" s="41">
        <v>294778500</v>
      </c>
      <c r="W24" s="41">
        <v>294778500</v>
      </c>
      <c r="X24" s="41">
        <v>294778500</v>
      </c>
      <c r="Y24" s="41">
        <v>294778500</v>
      </c>
    </row>
    <row r="25" spans="1:25" ht="25.5" customHeight="1">
      <c r="A25" s="22">
        <v>3</v>
      </c>
      <c r="B25" s="455" t="s">
        <v>18</v>
      </c>
      <c r="C25" s="456"/>
      <c r="D25" s="457"/>
      <c r="E25" s="42">
        <f t="shared" ref="E25:Y25" si="4">E24-E23</f>
        <v>-22692185</v>
      </c>
      <c r="F25" s="42">
        <f t="shared" si="4"/>
        <v>-23734792</v>
      </c>
      <c r="G25" s="42">
        <f t="shared" si="4"/>
        <v>-24910000</v>
      </c>
      <c r="H25" s="42">
        <f t="shared" si="4"/>
        <v>-19275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0</v>
      </c>
      <c r="X25" s="42">
        <f t="shared" si="4"/>
        <v>0</v>
      </c>
      <c r="Y25" s="42">
        <f t="shared" si="4"/>
        <v>0</v>
      </c>
    </row>
    <row r="26" spans="1:25" ht="25.5" customHeight="1">
      <c r="A26" s="34"/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7" t="s">
        <v>51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5" s="40" customFormat="1" ht="12.75">
      <c r="A29" s="8" t="s">
        <v>11</v>
      </c>
      <c r="B29" s="458" t="s">
        <v>37</v>
      </c>
      <c r="C29" s="459"/>
      <c r="D29" s="460"/>
      <c r="E29" s="39">
        <v>2025</v>
      </c>
      <c r="F29" s="8">
        <v>2026</v>
      </c>
      <c r="G29" s="39">
        <v>2027</v>
      </c>
      <c r="H29" s="8">
        <v>2028</v>
      </c>
      <c r="I29" s="39">
        <v>2029</v>
      </c>
      <c r="J29" s="8">
        <v>2030</v>
      </c>
      <c r="K29" s="39">
        <v>2031</v>
      </c>
      <c r="L29" s="8">
        <v>2032</v>
      </c>
      <c r="M29" s="39">
        <v>2033</v>
      </c>
      <c r="N29" s="8">
        <v>2034</v>
      </c>
      <c r="O29" s="39">
        <v>2035</v>
      </c>
      <c r="P29" s="8">
        <v>2036</v>
      </c>
      <c r="Q29" s="39">
        <v>2037</v>
      </c>
      <c r="R29" s="8">
        <v>2038</v>
      </c>
      <c r="S29" s="39">
        <v>2039</v>
      </c>
      <c r="T29" s="8">
        <v>2040</v>
      </c>
      <c r="U29" s="39">
        <v>2041</v>
      </c>
      <c r="V29" s="8">
        <v>2042</v>
      </c>
      <c r="W29" s="39">
        <v>2043</v>
      </c>
      <c r="X29" s="8">
        <v>2044</v>
      </c>
      <c r="Y29" s="39">
        <v>2045</v>
      </c>
    </row>
    <row r="30" spans="1:25" ht="23.25" customHeight="1">
      <c r="A30" s="22">
        <v>1</v>
      </c>
      <c r="B30" s="455" t="s">
        <v>59</v>
      </c>
      <c r="C30" s="456"/>
      <c r="D30" s="457"/>
      <c r="E30" s="41">
        <v>157459191</v>
      </c>
      <c r="F30" s="41">
        <v>116910076</v>
      </c>
      <c r="G30" s="41">
        <v>154432409</v>
      </c>
      <c r="H30" s="41">
        <v>238228630</v>
      </c>
      <c r="I30" s="41">
        <v>353296751</v>
      </c>
      <c r="J30" s="41">
        <v>396710197</v>
      </c>
      <c r="K30" s="41">
        <v>428896474</v>
      </c>
      <c r="L30" s="41">
        <v>463197695</v>
      </c>
      <c r="M30" s="41">
        <v>499174117</v>
      </c>
      <c r="N30" s="41">
        <v>547765390</v>
      </c>
      <c r="O30" s="41">
        <v>576274536</v>
      </c>
      <c r="P30" s="41">
        <v>624566225</v>
      </c>
      <c r="Q30" s="41">
        <v>664425812</v>
      </c>
      <c r="R30" s="41">
        <v>704850663</v>
      </c>
      <c r="S30" s="41">
        <v>747273570</v>
      </c>
      <c r="T30" s="41">
        <v>793556972</v>
      </c>
      <c r="U30" s="41">
        <v>837809355</v>
      </c>
      <c r="V30" s="41">
        <v>882544470</v>
      </c>
      <c r="W30" s="41">
        <v>932293564</v>
      </c>
      <c r="X30" s="41">
        <v>985399796</v>
      </c>
      <c r="Y30" s="41">
        <v>1032949716</v>
      </c>
    </row>
    <row r="31" spans="1:25" ht="24.75" customHeight="1">
      <c r="A31" s="22">
        <v>2</v>
      </c>
      <c r="B31" s="455" t="s">
        <v>94</v>
      </c>
      <c r="C31" s="456"/>
      <c r="D31" s="457"/>
      <c r="E31" s="41">
        <v>106842351</v>
      </c>
      <c r="F31" s="41">
        <v>100000000</v>
      </c>
      <c r="G31" s="41">
        <v>148816277</v>
      </c>
      <c r="H31" s="41">
        <v>238228630</v>
      </c>
      <c r="I31" s="41">
        <v>353296751</v>
      </c>
      <c r="J31" s="41">
        <v>396710197</v>
      </c>
      <c r="K31" s="41">
        <v>428896474</v>
      </c>
      <c r="L31" s="41">
        <v>463197695</v>
      </c>
      <c r="M31" s="41">
        <v>499174117</v>
      </c>
      <c r="N31" s="41">
        <v>547765390</v>
      </c>
      <c r="O31" s="41">
        <v>576274536</v>
      </c>
      <c r="P31" s="41">
        <v>624566225</v>
      </c>
      <c r="Q31" s="41">
        <v>664425812</v>
      </c>
      <c r="R31" s="41">
        <v>704850663</v>
      </c>
      <c r="S31" s="41">
        <v>747273570</v>
      </c>
      <c r="T31" s="41">
        <v>793556972</v>
      </c>
      <c r="U31" s="41">
        <v>837809355</v>
      </c>
      <c r="V31" s="41">
        <v>882544470</v>
      </c>
      <c r="W31" s="41">
        <v>932293564</v>
      </c>
      <c r="X31" s="41">
        <v>985399796</v>
      </c>
      <c r="Y31" s="41">
        <v>1032949716</v>
      </c>
    </row>
    <row r="32" spans="1:25" ht="25.5" customHeight="1">
      <c r="A32" s="22">
        <v>3</v>
      </c>
      <c r="B32" s="455" t="s">
        <v>18</v>
      </c>
      <c r="C32" s="456"/>
      <c r="D32" s="457"/>
      <c r="E32" s="42">
        <f t="shared" ref="E32:Y32" si="5">E31-E30</f>
        <v>-50616840</v>
      </c>
      <c r="F32" s="42">
        <f t="shared" si="5"/>
        <v>-16910076</v>
      </c>
      <c r="G32" s="42">
        <f t="shared" si="5"/>
        <v>-5616132</v>
      </c>
      <c r="H32" s="42">
        <f t="shared" si="5"/>
        <v>0</v>
      </c>
      <c r="I32" s="42">
        <f t="shared" si="5"/>
        <v>0</v>
      </c>
      <c r="J32" s="42">
        <f t="shared" si="5"/>
        <v>0</v>
      </c>
      <c r="K32" s="42">
        <f t="shared" si="5"/>
        <v>0</v>
      </c>
      <c r="L32" s="42">
        <f t="shared" si="5"/>
        <v>0</v>
      </c>
      <c r="M32" s="42">
        <f t="shared" si="5"/>
        <v>0</v>
      </c>
      <c r="N32" s="42">
        <f t="shared" si="5"/>
        <v>0</v>
      </c>
      <c r="O32" s="42">
        <f t="shared" si="5"/>
        <v>0</v>
      </c>
      <c r="P32" s="42">
        <f t="shared" si="5"/>
        <v>0</v>
      </c>
      <c r="Q32" s="42">
        <f t="shared" si="5"/>
        <v>0</v>
      </c>
      <c r="R32" s="42">
        <f t="shared" si="5"/>
        <v>0</v>
      </c>
      <c r="S32" s="42">
        <f t="shared" si="5"/>
        <v>0</v>
      </c>
      <c r="T32" s="42">
        <f t="shared" si="5"/>
        <v>0</v>
      </c>
      <c r="U32" s="42">
        <f t="shared" si="5"/>
        <v>0</v>
      </c>
      <c r="V32" s="42">
        <f t="shared" si="5"/>
        <v>0</v>
      </c>
      <c r="W32" s="42">
        <f t="shared" si="5"/>
        <v>0</v>
      </c>
      <c r="X32" s="42">
        <f t="shared" si="5"/>
        <v>0</v>
      </c>
      <c r="Y32" s="42">
        <f t="shared" si="5"/>
        <v>0</v>
      </c>
    </row>
    <row r="52" spans="6:6">
      <c r="F52" s="3">
        <v>1745594</v>
      </c>
    </row>
  </sheetData>
  <mergeCells count="20">
    <mergeCell ref="B7:B8"/>
    <mergeCell ref="B32:D32"/>
    <mergeCell ref="B31:D31"/>
    <mergeCell ref="B30:D30"/>
    <mergeCell ref="B29:D29"/>
    <mergeCell ref="B9:B10"/>
    <mergeCell ref="B12:C12"/>
    <mergeCell ref="B13:C13"/>
    <mergeCell ref="B15:C15"/>
    <mergeCell ref="B16:C16"/>
    <mergeCell ref="B18:C18"/>
    <mergeCell ref="B22:D22"/>
    <mergeCell ref="B23:D23"/>
    <mergeCell ref="B24:D24"/>
    <mergeCell ref="B25:D25"/>
    <mergeCell ref="D2:G2"/>
    <mergeCell ref="I2:L2"/>
    <mergeCell ref="N2:Q2"/>
    <mergeCell ref="U2:Y2"/>
    <mergeCell ref="A4:W4"/>
  </mergeCells>
  <printOptions horizontalCentered="1"/>
  <pageMargins left="0" right="0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</vt:lpstr>
      <vt:lpstr>'Zał. nr 1'!Obszar_wydruku</vt:lpstr>
      <vt:lpstr>'Zał. nr 2'!Obszar_wydruku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2024-03-12T08:04:34Z</cp:lastPrinted>
  <dcterms:created xsi:type="dcterms:W3CDTF">2022-11-03T13:36:52Z</dcterms:created>
  <dcterms:modified xsi:type="dcterms:W3CDTF">2024-03-12T08:08:21Z</dcterms:modified>
</cp:coreProperties>
</file>