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4\STYCZEŃ 2024\uchwała 2 styczeń 2024\"/>
    </mc:Choice>
  </mc:AlternateContent>
  <xr:revisionPtr revIDLastSave="0" documentId="13_ncr:1_{F4C697EC-C059-4191-BD62-923BC9913B89}" xr6:coauthVersionLast="36" xr6:coauthVersionMax="47" xr10:uidLastSave="{00000000-0000-0000-0000-000000000000}"/>
  <bookViews>
    <workbookView xWindow="7230" yWindow="345" windowWidth="18465" windowHeight="13935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1'!$A$1:$F$21</definedName>
    <definedName name="_xlnm.Print_Area" localSheetId="1">'Załącznik Nr 2 '!$A$1:$F$64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F63" i="11" l="1"/>
  <c r="F64" i="11" l="1"/>
  <c r="F61" i="11"/>
  <c r="D63" i="11" l="1"/>
  <c r="F11" i="11" l="1"/>
  <c r="F9" i="11"/>
  <c r="F13" i="11"/>
  <c r="D61" i="11" l="1"/>
  <c r="F21" i="10"/>
  <c r="F20" i="10"/>
  <c r="F18" i="10"/>
  <c r="D20" i="10"/>
  <c r="D18" i="10" l="1"/>
  <c r="F38" i="11"/>
  <c r="F36" i="11"/>
  <c r="F20" i="11"/>
  <c r="F9" i="10"/>
  <c r="F17" i="11"/>
  <c r="F65" i="11" l="1"/>
  <c r="D65" i="11"/>
  <c r="F66" i="11" l="1"/>
  <c r="D66" i="11"/>
  <c r="D22" i="10" l="1"/>
  <c r="F22" i="10"/>
  <c r="D23" i="10" l="1"/>
  <c r="F23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<sst xmlns="http://schemas.openxmlformats.org/spreadsheetml/2006/main" count="97" uniqueCount="76">
  <si>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</si>
  <si>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</si>
  <si>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</si>
  <si>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</si>
  <si>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</si>
  <si>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</si>
  <si>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</si>
  <si>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</si>
  <si>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</si>
  <si>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</si>
  <si>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</si>
  <si>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</si>
  <si>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</si>
  <si>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</si>
  <si>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</si>
  <si>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</si>
  <si>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</si>
  <si>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</si>
  <si>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</si>
  <si>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</si>
  <si>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</si>
  <si>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</si>
  <si>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</si>
  <si>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</si>
  <si>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</si>
  <si>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</si>
  <si>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</si>
  <si>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</si>
  <si>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</si>
  <si>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</si>
  <si>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</si>
  <si>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</si>
  <si>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</si>
  <si>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</si>
  <si>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</si>
  <si>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</si>
  <si>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</si>
  <si>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</si>
  <si>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</si>
  <si>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</si>
  <si>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</si>
  <si>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</si>
  <si>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</si>
  <si>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60013</t>
  </si>
  <si>
    <t>600</t>
  </si>
  <si>
    <t>700</t>
  </si>
  <si>
    <t>70005</t>
  </si>
  <si>
    <t>801</t>
  </si>
  <si>
    <t>75866</t>
  </si>
  <si>
    <t>852</t>
  </si>
  <si>
    <t>85295</t>
  </si>
  <si>
    <t>921</t>
  </si>
  <si>
    <t>758</t>
  </si>
  <si>
    <t>60001</t>
  </si>
  <si>
    <t>851</t>
  </si>
  <si>
    <t>85111</t>
  </si>
  <si>
    <t>85112</t>
  </si>
  <si>
    <t>92195</t>
  </si>
  <si>
    <t>Załącznik  Nr 1
do projektu 
Uchwały Sejmiku 
w sprawie zmian w budżecie 
Województwa Podkarpackiego 
na 2024 r.</t>
  </si>
  <si>
    <t>Załącznik  Nr 2
do projektu 
Uchwały Sejmiku 
w sprawie zmian w budżecie 
Województwa Podkarpackiego 
na 2024 r.</t>
  </si>
  <si>
    <t>85120</t>
  </si>
  <si>
    <t>75865</t>
  </si>
  <si>
    <t>6258</t>
  </si>
  <si>
    <t>2009</t>
  </si>
  <si>
    <t>2059</t>
  </si>
  <si>
    <t>6207</t>
  </si>
  <si>
    <t>6209</t>
  </si>
  <si>
    <t>750</t>
  </si>
  <si>
    <t>75018</t>
  </si>
  <si>
    <t>2710</t>
  </si>
  <si>
    <t>60016</t>
  </si>
  <si>
    <t>60017</t>
  </si>
  <si>
    <t>0770</t>
  </si>
  <si>
    <t>80130</t>
  </si>
  <si>
    <t>2057</t>
  </si>
  <si>
    <t>6257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</si>
</sst>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59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49" fontId="19" fillId="0" borderId="27" xfId="0" applyNumberFormat="1" applyFont="1" applyFill="1" applyBorder="1" applyAlignment="1">
      <alignment horizontal="center" vertical="top" wrapText="1"/>
    </xf>
    <xf numFmtId="3" fontId="30" fillId="0" borderId="3" xfId="0" applyNumberFormat="1" applyFont="1" applyFill="1" applyBorder="1" applyAlignment="1">
      <alignment horizontal="right" vertical="top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3" fontId="19" fillId="0" borderId="15" xfId="0" applyNumberFormat="1" applyFont="1" applyFill="1" applyBorder="1" applyAlignment="1">
      <alignment horizontal="righ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5" xfId="0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top" wrapText="1"/>
    </xf>
    <xf numFmtId="49" fontId="19" fillId="0" borderId="30" xfId="0" applyNumberFormat="1" applyFont="1" applyFill="1" applyBorder="1" applyAlignment="1">
      <alignment horizontal="center" vertical="top" wrapText="1"/>
    </xf>
    <xf numFmtId="3" fontId="30" fillId="0" borderId="2" xfId="0" applyNumberFormat="1" applyFont="1" applyFill="1" applyBorder="1" applyAlignment="1">
      <alignment horizontal="right" vertical="top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9"/>
  <sheetViews>
    <sheetView tabSelected="1" view="pageBreakPreview" zoomScaleSheetLayoutView="100" workbookViewId="0">
      <selection activeCell="H6" sqref="H6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7" ht="74.25" customHeight="1">
      <c r="A1" s="137" t="s">
        <v>58</v>
      </c>
      <c r="B1" s="137"/>
      <c r="C1" s="137"/>
      <c r="D1" s="137"/>
      <c r="E1" s="137"/>
      <c r="F1" s="137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8" t="s">
        <v>39</v>
      </c>
      <c r="B3" s="138"/>
      <c r="C3" s="138"/>
      <c r="D3" s="138"/>
      <c r="E3" s="138"/>
      <c r="F3" s="138"/>
    </row>
    <row r="4" spans="1:7" ht="13.5" customHeight="1" thickBot="1">
      <c r="A4" s="139"/>
      <c r="B4" s="139"/>
      <c r="C4" s="139"/>
      <c r="D4" s="139"/>
      <c r="E4" s="139"/>
      <c r="F4" s="139"/>
    </row>
    <row r="5" spans="1:7" ht="24.75" customHeight="1" thickBot="1">
      <c r="A5" s="140" t="s">
        <v>40</v>
      </c>
      <c r="B5" s="141"/>
      <c r="C5" s="141"/>
      <c r="D5" s="141"/>
      <c r="E5" s="141"/>
      <c r="F5" s="142"/>
    </row>
    <row r="6" spans="1:7" ht="19.5" customHeight="1" thickBot="1">
      <c r="A6" s="143" t="s">
        <v>0</v>
      </c>
      <c r="B6" s="145" t="s">
        <v>1</v>
      </c>
      <c r="C6" s="147" t="s">
        <v>7</v>
      </c>
      <c r="D6" s="147"/>
      <c r="E6" s="148" t="s">
        <v>6</v>
      </c>
      <c r="F6" s="149"/>
    </row>
    <row r="7" spans="1:7" ht="18.75" customHeight="1" thickBot="1">
      <c r="A7" s="144"/>
      <c r="B7" s="146"/>
      <c r="C7" s="54" t="s">
        <v>5</v>
      </c>
      <c r="D7" s="56" t="s">
        <v>4</v>
      </c>
      <c r="E7" s="56" t="s">
        <v>5</v>
      </c>
      <c r="F7" s="55" t="s">
        <v>4</v>
      </c>
    </row>
    <row r="8" spans="1:7" ht="18.75" customHeight="1" thickBot="1">
      <c r="A8" s="93" t="s">
        <v>44</v>
      </c>
      <c r="B8" s="12" t="s">
        <v>43</v>
      </c>
      <c r="C8" s="94"/>
      <c r="D8" s="100">
        <v>0</v>
      </c>
      <c r="E8" s="95" t="s">
        <v>69</v>
      </c>
      <c r="F8" s="88">
        <v>200000</v>
      </c>
    </row>
    <row r="9" spans="1:7" ht="18.75" customHeight="1" thickBot="1">
      <c r="A9" s="93" t="s">
        <v>45</v>
      </c>
      <c r="B9" s="12" t="s">
        <v>46</v>
      </c>
      <c r="C9" s="98"/>
      <c r="D9" s="88">
        <v>0</v>
      </c>
      <c r="E9" s="95" t="s">
        <v>72</v>
      </c>
      <c r="F9" s="88">
        <f>36636+198545</f>
        <v>235181</v>
      </c>
    </row>
    <row r="10" spans="1:7" ht="18.75" customHeight="1">
      <c r="A10" s="126" t="s">
        <v>52</v>
      </c>
      <c r="B10" s="126" t="s">
        <v>61</v>
      </c>
      <c r="C10" s="156">
        <v>2058</v>
      </c>
      <c r="D10" s="117">
        <v>-27200</v>
      </c>
      <c r="E10" s="157" t="s">
        <v>75</v>
      </c>
      <c r="F10" s="158">
        <v>10187320</v>
      </c>
    </row>
    <row r="11" spans="1:7" ht="18.75" customHeight="1" thickBot="1">
      <c r="A11" s="131"/>
      <c r="B11" s="127"/>
      <c r="C11" s="101"/>
      <c r="D11" s="102">
        <v>0</v>
      </c>
      <c r="E11" s="103" t="s">
        <v>62</v>
      </c>
      <c r="F11" s="102">
        <v>27200</v>
      </c>
    </row>
    <row r="12" spans="1:7" ht="18.75" customHeight="1">
      <c r="A12" s="131"/>
      <c r="B12" s="126" t="s">
        <v>48</v>
      </c>
      <c r="C12" s="97">
        <v>2007</v>
      </c>
      <c r="D12" s="104">
        <v>-1379770</v>
      </c>
      <c r="E12" s="99" t="s">
        <v>63</v>
      </c>
      <c r="F12" s="96">
        <v>709474</v>
      </c>
    </row>
    <row r="13" spans="1:7" ht="18.75" customHeight="1">
      <c r="A13" s="131"/>
      <c r="B13" s="131"/>
      <c r="C13" s="109">
        <v>2057</v>
      </c>
      <c r="D13" s="110">
        <v>-137703</v>
      </c>
      <c r="E13" s="111" t="s">
        <v>64</v>
      </c>
      <c r="F13" s="110">
        <v>186199</v>
      </c>
    </row>
    <row r="14" spans="1:7" ht="18.75" customHeight="1">
      <c r="A14" s="131"/>
      <c r="B14" s="131"/>
      <c r="C14" s="112"/>
      <c r="D14" s="113">
        <v>0</v>
      </c>
      <c r="E14" s="114" t="s">
        <v>65</v>
      </c>
      <c r="F14" s="113">
        <v>375954</v>
      </c>
    </row>
    <row r="15" spans="1:7" ht="18.75" customHeight="1" thickBot="1">
      <c r="A15" s="127"/>
      <c r="B15" s="127"/>
      <c r="C15" s="101"/>
      <c r="D15" s="102">
        <v>0</v>
      </c>
      <c r="E15" s="103" t="s">
        <v>66</v>
      </c>
      <c r="F15" s="102">
        <v>97901</v>
      </c>
      <c r="G15" s="1"/>
    </row>
    <row r="16" spans="1:7" ht="18.75" customHeight="1">
      <c r="A16" s="126" t="s">
        <v>47</v>
      </c>
      <c r="B16" s="126" t="s">
        <v>73</v>
      </c>
      <c r="C16" s="116"/>
      <c r="D16" s="117">
        <v>0</v>
      </c>
      <c r="E16" s="99" t="s">
        <v>74</v>
      </c>
      <c r="F16" s="96">
        <v>723010</v>
      </c>
      <c r="G16" s="1"/>
    </row>
    <row r="17" spans="1:9" ht="18.75" customHeight="1" thickBot="1">
      <c r="A17" s="127"/>
      <c r="B17" s="127"/>
      <c r="C17" s="101"/>
      <c r="D17" s="102">
        <v>0</v>
      </c>
      <c r="E17" s="103" t="s">
        <v>75</v>
      </c>
      <c r="F17" s="102">
        <v>1401369</v>
      </c>
      <c r="G17" s="1"/>
    </row>
    <row r="18" spans="1:9" ht="21" customHeight="1" thickBot="1">
      <c r="A18" s="132" t="s">
        <v>3</v>
      </c>
      <c r="B18" s="133"/>
      <c r="C18" s="65"/>
      <c r="D18" s="60">
        <f>SUM(D8:D17)</f>
        <v>-1544673</v>
      </c>
      <c r="E18" s="11"/>
      <c r="F18" s="60">
        <f>SUM(F8:F17)</f>
        <v>14143608</v>
      </c>
      <c r="G18" s="1"/>
      <c r="I18" s="4"/>
    </row>
    <row r="19" spans="1:9" ht="19.5" customHeight="1" thickBot="1">
      <c r="A19" s="134" t="s">
        <v>2</v>
      </c>
      <c r="B19" s="135"/>
      <c r="C19" s="66"/>
      <c r="D19" s="57"/>
      <c r="E19" s="61"/>
      <c r="F19" s="92"/>
      <c r="G19" s="1"/>
      <c r="I19" s="4"/>
    </row>
    <row r="20" spans="1:9" ht="19.5" customHeight="1" thickBot="1">
      <c r="A20" s="136" t="s">
        <v>41</v>
      </c>
      <c r="B20" s="136"/>
      <c r="C20" s="67"/>
      <c r="D20" s="64">
        <f>SUM(D10:D13)</f>
        <v>-1544673</v>
      </c>
      <c r="E20" s="62"/>
      <c r="F20" s="58">
        <f>SUM(F8,F12,F13,F16)</f>
        <v>1818683</v>
      </c>
      <c r="G20" s="1"/>
      <c r="I20" s="4"/>
    </row>
    <row r="21" spans="1:9" ht="21.75" customHeight="1" thickBot="1">
      <c r="A21" s="128" t="s">
        <v>42</v>
      </c>
      <c r="B21" s="129"/>
      <c r="C21" s="68"/>
      <c r="D21" s="59">
        <v>0</v>
      </c>
      <c r="E21" s="63"/>
      <c r="F21" s="59">
        <f>SUM(F9,F10,F11,F14,F15,F17)</f>
        <v>12324925</v>
      </c>
      <c r="G21" s="1"/>
      <c r="H21" s="1"/>
    </row>
    <row r="22" spans="1:9" ht="15">
      <c r="B22" s="3"/>
      <c r="C22" s="8"/>
      <c r="D22" s="7">
        <f>SUM(D20:D21)</f>
        <v>-1544673</v>
      </c>
      <c r="E22" s="7"/>
      <c r="F22" s="7">
        <f>SUM(F20:F21)</f>
        <v>14143608</v>
      </c>
      <c r="G22" s="1"/>
      <c r="H22" s="1"/>
    </row>
    <row r="23" spans="1:9" ht="15">
      <c r="B23" s="2"/>
      <c r="C23" s="2"/>
      <c r="D23" s="7">
        <f>D18-D22</f>
        <v>0</v>
      </c>
      <c r="E23" s="7"/>
      <c r="F23" s="7">
        <f t="shared" ref="F23" si="0">F18-F22</f>
        <v>0</v>
      </c>
      <c r="H23" s="1"/>
    </row>
    <row r="24" spans="1:9" ht="15">
      <c r="C24" s="1"/>
      <c r="D24" s="7"/>
      <c r="E24" s="7"/>
      <c r="F24" s="7"/>
      <c r="G24" s="1"/>
    </row>
    <row r="25" spans="1:9">
      <c r="C25" s="6"/>
      <c r="D25" s="1"/>
      <c r="E25" s="1"/>
    </row>
    <row r="26" spans="1:9">
      <c r="C26" s="5"/>
      <c r="D26" s="5"/>
      <c r="E26" s="1"/>
    </row>
    <row r="27" spans="1:9" ht="198" customHeight="1">
      <c r="A27" s="130"/>
      <c r="B27" s="130"/>
      <c r="C27" s="130"/>
      <c r="D27" s="130"/>
      <c r="E27" s="130"/>
      <c r="F27" s="130"/>
    </row>
    <row r="28" spans="1:9">
      <c r="E28" s="1"/>
    </row>
    <row r="29" spans="1:9">
      <c r="C29" s="5"/>
    </row>
  </sheetData>
  <mergeCells count="18">
    <mergeCell ref="A1:F1"/>
    <mergeCell ref="A3:F3"/>
    <mergeCell ref="A4:F4"/>
    <mergeCell ref="A5:F5"/>
    <mergeCell ref="A6:A7"/>
    <mergeCell ref="B6:B7"/>
    <mergeCell ref="C6:D6"/>
    <mergeCell ref="E6:F6"/>
    <mergeCell ref="A16:A17"/>
    <mergeCell ref="B16:B17"/>
    <mergeCell ref="B10:B11"/>
    <mergeCell ref="A21:B21"/>
    <mergeCell ref="A27:F27"/>
    <mergeCell ref="A10:A15"/>
    <mergeCell ref="A18:B18"/>
    <mergeCell ref="A19:B19"/>
    <mergeCell ref="A20:B20"/>
    <mergeCell ref="B12:B15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72"/>
  <sheetViews>
    <sheetView view="pageBreakPreview" topLeftCell="A34" zoomScaleSheetLayoutView="100" workbookViewId="0">
      <selection activeCell="J23" sqref="J23:J24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37" t="s">
        <v>59</v>
      </c>
      <c r="B1" s="137"/>
      <c r="C1" s="137"/>
      <c r="D1" s="137"/>
      <c r="E1" s="137"/>
      <c r="F1" s="137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8" t="s">
        <v>9</v>
      </c>
      <c r="B3" s="138"/>
      <c r="C3" s="138"/>
      <c r="D3" s="138"/>
      <c r="E3" s="138"/>
      <c r="F3" s="138"/>
    </row>
    <row r="4" spans="1:7" ht="6.75" customHeight="1" thickBot="1">
      <c r="A4" s="139"/>
      <c r="B4" s="139"/>
      <c r="C4" s="139"/>
      <c r="D4" s="139"/>
      <c r="E4" s="139"/>
      <c r="F4" s="139"/>
    </row>
    <row r="5" spans="1:7" ht="24.75" customHeight="1" thickBot="1">
      <c r="A5" s="140" t="s">
        <v>8</v>
      </c>
      <c r="B5" s="141"/>
      <c r="C5" s="141"/>
      <c r="D5" s="141"/>
      <c r="E5" s="141"/>
      <c r="F5" s="142"/>
    </row>
    <row r="6" spans="1:7" ht="19.5" customHeight="1" thickBot="1">
      <c r="A6" s="143" t="s">
        <v>0</v>
      </c>
      <c r="B6" s="145" t="s">
        <v>1</v>
      </c>
      <c r="C6" s="147" t="s">
        <v>7</v>
      </c>
      <c r="D6" s="147"/>
      <c r="E6" s="148" t="s">
        <v>6</v>
      </c>
      <c r="F6" s="149"/>
    </row>
    <row r="7" spans="1:7" ht="18.75" customHeight="1" thickBot="1">
      <c r="A7" s="144"/>
      <c r="B7" s="146"/>
      <c r="C7" s="54" t="s">
        <v>5</v>
      </c>
      <c r="D7" s="56" t="s">
        <v>4</v>
      </c>
      <c r="E7" s="56" t="s">
        <v>5</v>
      </c>
      <c r="F7" s="55" t="s">
        <v>4</v>
      </c>
    </row>
    <row r="8" spans="1:7" ht="15.75" customHeight="1">
      <c r="A8" s="131" t="s">
        <v>44</v>
      </c>
      <c r="B8" s="131" t="s">
        <v>53</v>
      </c>
      <c r="C8" s="89"/>
      <c r="D8" s="90">
        <v>0</v>
      </c>
      <c r="E8" s="91">
        <v>6067</v>
      </c>
      <c r="F8" s="90">
        <v>27200</v>
      </c>
    </row>
    <row r="9" spans="1:7" ht="15.75" customHeight="1" thickBot="1">
      <c r="A9" s="131"/>
      <c r="B9" s="127"/>
      <c r="C9" s="81"/>
      <c r="D9" s="74">
        <v>0</v>
      </c>
      <c r="E9" s="73">
        <v>6069</v>
      </c>
      <c r="F9" s="74">
        <f>4800+7360</f>
        <v>12160</v>
      </c>
      <c r="G9" s="1"/>
    </row>
    <row r="10" spans="1:7" ht="15.75" customHeight="1">
      <c r="A10" s="131"/>
      <c r="B10" s="126" t="s">
        <v>43</v>
      </c>
      <c r="C10" s="84">
        <v>4270</v>
      </c>
      <c r="D10" s="71">
        <v>-200000</v>
      </c>
      <c r="E10" s="80">
        <v>4270</v>
      </c>
      <c r="F10" s="71">
        <v>200000</v>
      </c>
    </row>
    <row r="11" spans="1:7" ht="15.75" customHeight="1">
      <c r="A11" s="131"/>
      <c r="B11" s="131"/>
      <c r="C11" s="89"/>
      <c r="D11" s="90">
        <v>0</v>
      </c>
      <c r="E11" s="91">
        <v>6050</v>
      </c>
      <c r="F11" s="90">
        <f>20729887</f>
        <v>20729887</v>
      </c>
      <c r="G11" s="1"/>
    </row>
    <row r="12" spans="1:7" ht="15.75" customHeight="1">
      <c r="A12" s="131"/>
      <c r="B12" s="131"/>
      <c r="C12" s="81"/>
      <c r="D12" s="74">
        <v>0</v>
      </c>
      <c r="E12" s="73">
        <v>6057</v>
      </c>
      <c r="F12" s="74">
        <v>6787320</v>
      </c>
      <c r="G12" s="1"/>
    </row>
    <row r="13" spans="1:7" ht="15.75" customHeight="1">
      <c r="A13" s="131"/>
      <c r="B13" s="131"/>
      <c r="C13" s="81"/>
      <c r="D13" s="74">
        <v>0</v>
      </c>
      <c r="E13" s="73">
        <v>6059</v>
      </c>
      <c r="F13" s="74">
        <f>1197763+21000</f>
        <v>1218763</v>
      </c>
    </row>
    <row r="14" spans="1:7" ht="15.75" customHeight="1">
      <c r="A14" s="131"/>
      <c r="B14" s="131"/>
      <c r="C14" s="81"/>
      <c r="D14" s="74">
        <v>0</v>
      </c>
      <c r="E14" s="73">
        <v>6060</v>
      </c>
      <c r="F14" s="74">
        <v>1904255</v>
      </c>
    </row>
    <row r="15" spans="1:7" ht="15.75" customHeight="1">
      <c r="A15" s="131"/>
      <c r="B15" s="131"/>
      <c r="C15" s="85"/>
      <c r="D15" s="72">
        <v>0</v>
      </c>
      <c r="E15" s="78">
        <v>6067</v>
      </c>
      <c r="F15" s="72">
        <v>3400000</v>
      </c>
    </row>
    <row r="16" spans="1:7" ht="15.75" customHeight="1">
      <c r="A16" s="131"/>
      <c r="B16" s="131"/>
      <c r="C16" s="81"/>
      <c r="D16" s="74">
        <v>0</v>
      </c>
      <c r="E16" s="73">
        <v>6069</v>
      </c>
      <c r="F16" s="74">
        <v>600000</v>
      </c>
      <c r="G16" s="1"/>
    </row>
    <row r="17" spans="1:8" ht="15.75" customHeight="1" thickBot="1">
      <c r="A17" s="131"/>
      <c r="B17" s="127"/>
      <c r="C17" s="86"/>
      <c r="D17" s="76">
        <v>0</v>
      </c>
      <c r="E17" s="86">
        <v>6610</v>
      </c>
      <c r="F17" s="76">
        <f>288865+575000</f>
        <v>863865</v>
      </c>
      <c r="G17" s="1"/>
    </row>
    <row r="18" spans="1:8" ht="15.75" customHeight="1" thickBot="1">
      <c r="A18" s="131"/>
      <c r="B18" s="108" t="s">
        <v>70</v>
      </c>
      <c r="C18" s="87"/>
      <c r="D18" s="77">
        <v>0</v>
      </c>
      <c r="E18" s="79">
        <v>6300</v>
      </c>
      <c r="F18" s="77">
        <v>1000000</v>
      </c>
    </row>
    <row r="19" spans="1:8" ht="15.75" customHeight="1" thickBot="1">
      <c r="A19" s="127"/>
      <c r="B19" s="108" t="s">
        <v>71</v>
      </c>
      <c r="C19" s="87"/>
      <c r="D19" s="77">
        <v>0</v>
      </c>
      <c r="E19" s="79">
        <v>6050</v>
      </c>
      <c r="F19" s="77">
        <v>157900</v>
      </c>
      <c r="G19" s="1"/>
    </row>
    <row r="20" spans="1:8" ht="15.75" customHeight="1" thickBot="1">
      <c r="A20" s="12" t="s">
        <v>45</v>
      </c>
      <c r="B20" s="12" t="s">
        <v>46</v>
      </c>
      <c r="C20" s="83"/>
      <c r="D20" s="70">
        <v>0</v>
      </c>
      <c r="E20" s="82">
        <v>6060</v>
      </c>
      <c r="F20" s="70">
        <f>43727+145209</f>
        <v>188936</v>
      </c>
    </row>
    <row r="21" spans="1:8" ht="15.75" customHeight="1">
      <c r="A21" s="126" t="s">
        <v>67</v>
      </c>
      <c r="B21" s="126" t="s">
        <v>68</v>
      </c>
      <c r="C21" s="84">
        <v>4308</v>
      </c>
      <c r="D21" s="71">
        <v>-27200</v>
      </c>
      <c r="E21" s="80">
        <v>6068</v>
      </c>
      <c r="F21" s="71">
        <v>27200</v>
      </c>
    </row>
    <row r="22" spans="1:8" ht="15.75" customHeight="1" thickBot="1">
      <c r="A22" s="127"/>
      <c r="B22" s="127"/>
      <c r="C22" s="86">
        <v>4309</v>
      </c>
      <c r="D22" s="76">
        <v>-4800</v>
      </c>
      <c r="E22" s="75">
        <v>6069</v>
      </c>
      <c r="F22" s="76">
        <v>4800</v>
      </c>
    </row>
    <row r="23" spans="1:8" ht="15.75" customHeight="1">
      <c r="A23" s="126" t="s">
        <v>47</v>
      </c>
      <c r="B23" s="126" t="s">
        <v>73</v>
      </c>
      <c r="C23" s="84"/>
      <c r="D23" s="71">
        <v>0</v>
      </c>
      <c r="E23" s="80">
        <v>4217</v>
      </c>
      <c r="F23" s="71">
        <v>234349</v>
      </c>
    </row>
    <row r="24" spans="1:8" ht="15.75" customHeight="1">
      <c r="A24" s="131"/>
      <c r="B24" s="131"/>
      <c r="C24" s="89"/>
      <c r="D24" s="90">
        <v>0</v>
      </c>
      <c r="E24" s="91">
        <v>4219</v>
      </c>
      <c r="F24" s="90">
        <v>53900</v>
      </c>
    </row>
    <row r="25" spans="1:8" ht="15.75" customHeight="1">
      <c r="A25" s="131"/>
      <c r="B25" s="131"/>
      <c r="C25" s="81"/>
      <c r="D25" s="74">
        <v>0</v>
      </c>
      <c r="E25" s="73">
        <v>4247</v>
      </c>
      <c r="F25" s="74">
        <v>25000</v>
      </c>
    </row>
    <row r="26" spans="1:8" ht="15.75" customHeight="1">
      <c r="A26" s="131"/>
      <c r="B26" s="131"/>
      <c r="C26" s="81"/>
      <c r="D26" s="74">
        <v>0</v>
      </c>
      <c r="E26" s="73">
        <v>4249</v>
      </c>
      <c r="F26" s="74">
        <v>5750</v>
      </c>
    </row>
    <row r="27" spans="1:8" ht="15.75" customHeight="1">
      <c r="A27" s="131"/>
      <c r="B27" s="131"/>
      <c r="C27" s="85"/>
      <c r="D27" s="72">
        <v>0</v>
      </c>
      <c r="E27" s="78">
        <v>4267</v>
      </c>
      <c r="F27" s="72">
        <v>33000</v>
      </c>
      <c r="G27" s="1"/>
    </row>
    <row r="28" spans="1:8" ht="15.75" customHeight="1">
      <c r="A28" s="131"/>
      <c r="B28" s="131"/>
      <c r="C28" s="81"/>
      <c r="D28" s="74">
        <v>0</v>
      </c>
      <c r="E28" s="73">
        <v>4269</v>
      </c>
      <c r="F28" s="74">
        <v>7590</v>
      </c>
    </row>
    <row r="29" spans="1:8" ht="15.75" customHeight="1">
      <c r="A29" s="131"/>
      <c r="B29" s="131"/>
      <c r="C29" s="85"/>
      <c r="D29" s="72">
        <v>0</v>
      </c>
      <c r="E29" s="78">
        <v>4307</v>
      </c>
      <c r="F29" s="72">
        <v>430661</v>
      </c>
      <c r="G29" s="1"/>
    </row>
    <row r="30" spans="1:8" ht="15.75" customHeight="1">
      <c r="A30" s="131"/>
      <c r="B30" s="131"/>
      <c r="C30" s="81"/>
      <c r="D30" s="74">
        <v>0</v>
      </c>
      <c r="E30" s="73">
        <v>4309</v>
      </c>
      <c r="F30" s="74">
        <v>99052</v>
      </c>
      <c r="G30" s="1"/>
      <c r="H30" s="1"/>
    </row>
    <row r="31" spans="1:8" ht="15.75" customHeight="1">
      <c r="A31" s="131"/>
      <c r="B31" s="131"/>
      <c r="C31" s="85"/>
      <c r="D31" s="72">
        <v>0</v>
      </c>
      <c r="E31" s="78">
        <v>6057</v>
      </c>
      <c r="F31" s="72">
        <v>917307</v>
      </c>
    </row>
    <row r="32" spans="1:8" ht="15.75" customHeight="1">
      <c r="A32" s="131"/>
      <c r="B32" s="131"/>
      <c r="C32" s="81"/>
      <c r="D32" s="74">
        <v>0</v>
      </c>
      <c r="E32" s="73">
        <v>6059</v>
      </c>
      <c r="F32" s="74">
        <v>210981</v>
      </c>
      <c r="G32" s="1"/>
    </row>
    <row r="33" spans="1:7" ht="15.75" customHeight="1">
      <c r="A33" s="131"/>
      <c r="B33" s="131"/>
      <c r="C33" s="85"/>
      <c r="D33" s="72">
        <v>0</v>
      </c>
      <c r="E33" s="78">
        <v>6067</v>
      </c>
      <c r="F33" s="72">
        <v>484062</v>
      </c>
      <c r="G33" s="1"/>
    </row>
    <row r="34" spans="1:7" ht="15.75" customHeight="1" thickBot="1">
      <c r="A34" s="127"/>
      <c r="B34" s="127"/>
      <c r="C34" s="81"/>
      <c r="D34" s="74">
        <v>0</v>
      </c>
      <c r="E34" s="73">
        <v>6069</v>
      </c>
      <c r="F34" s="74">
        <v>111334</v>
      </c>
      <c r="G34" s="1"/>
    </row>
    <row r="35" spans="1:7" ht="15.75" customHeight="1">
      <c r="A35" s="126" t="s">
        <v>54</v>
      </c>
      <c r="B35" s="126" t="s">
        <v>55</v>
      </c>
      <c r="C35" s="84"/>
      <c r="D35" s="71">
        <v>0</v>
      </c>
      <c r="E35" s="80">
        <v>2560</v>
      </c>
      <c r="F35" s="71">
        <v>47559</v>
      </c>
    </row>
    <row r="36" spans="1:7" ht="15.75" customHeight="1" thickBot="1">
      <c r="A36" s="131"/>
      <c r="B36" s="131"/>
      <c r="C36" s="89"/>
      <c r="D36" s="90">
        <v>0</v>
      </c>
      <c r="E36" s="91">
        <v>6220</v>
      </c>
      <c r="F36" s="90">
        <f>793760+397575+276414</f>
        <v>1467749</v>
      </c>
      <c r="G36" s="1"/>
    </row>
    <row r="37" spans="1:7" ht="15.75" customHeight="1" thickBot="1">
      <c r="A37" s="131"/>
      <c r="B37" s="12" t="s">
        <v>56</v>
      </c>
      <c r="C37" s="83"/>
      <c r="D37" s="70">
        <v>0</v>
      </c>
      <c r="E37" s="82">
        <v>6220</v>
      </c>
      <c r="F37" s="70">
        <v>6596858</v>
      </c>
    </row>
    <row r="38" spans="1:7" ht="15.75" customHeight="1" thickBot="1">
      <c r="A38" s="127"/>
      <c r="B38" s="12" t="s">
        <v>60</v>
      </c>
      <c r="C38" s="83"/>
      <c r="D38" s="70">
        <v>0</v>
      </c>
      <c r="E38" s="82">
        <v>6220</v>
      </c>
      <c r="F38" s="70">
        <f>890250+297420</f>
        <v>1187670</v>
      </c>
      <c r="G38" s="1"/>
    </row>
    <row r="39" spans="1:7" ht="15.75" customHeight="1">
      <c r="A39" s="126" t="s">
        <v>49</v>
      </c>
      <c r="B39" s="126" t="s">
        <v>50</v>
      </c>
      <c r="C39" s="84">
        <v>2007</v>
      </c>
      <c r="D39" s="71">
        <v>-349860</v>
      </c>
      <c r="E39" s="80">
        <v>2009</v>
      </c>
      <c r="F39" s="71">
        <v>308460</v>
      </c>
      <c r="G39" s="1"/>
    </row>
    <row r="40" spans="1:7" ht="15.75" customHeight="1">
      <c r="A40" s="131"/>
      <c r="B40" s="131"/>
      <c r="C40" s="89">
        <v>2057</v>
      </c>
      <c r="D40" s="90">
        <v>-1029910</v>
      </c>
      <c r="E40" s="91">
        <v>2059</v>
      </c>
      <c r="F40" s="90">
        <v>401014</v>
      </c>
      <c r="G40" s="1"/>
    </row>
    <row r="41" spans="1:7" ht="15.75" customHeight="1">
      <c r="A41" s="131"/>
      <c r="B41" s="131"/>
      <c r="C41" s="81">
        <v>4177</v>
      </c>
      <c r="D41" s="74">
        <v>-418</v>
      </c>
      <c r="E41" s="73">
        <v>4017</v>
      </c>
      <c r="F41" s="74">
        <v>5519</v>
      </c>
      <c r="G41" s="1"/>
    </row>
    <row r="42" spans="1:7" ht="15.75" customHeight="1">
      <c r="A42" s="131"/>
      <c r="B42" s="131"/>
      <c r="C42" s="85">
        <v>4307</v>
      </c>
      <c r="D42" s="72">
        <v>-143978</v>
      </c>
      <c r="E42" s="78">
        <v>4019</v>
      </c>
      <c r="F42" s="72">
        <v>51231</v>
      </c>
      <c r="G42" s="1"/>
    </row>
    <row r="43" spans="1:7" ht="15.75" customHeight="1">
      <c r="A43" s="131"/>
      <c r="B43" s="131"/>
      <c r="C43" s="81">
        <v>4417</v>
      </c>
      <c r="D43" s="74">
        <v>-481</v>
      </c>
      <c r="E43" s="73">
        <v>4117</v>
      </c>
      <c r="F43" s="74">
        <v>953</v>
      </c>
      <c r="G43" s="1"/>
    </row>
    <row r="44" spans="1:7" ht="15.75" customHeight="1" thickBot="1">
      <c r="A44" s="127"/>
      <c r="B44" s="127"/>
      <c r="C44" s="87"/>
      <c r="D44" s="77">
        <v>0</v>
      </c>
      <c r="E44" s="79">
        <v>4119</v>
      </c>
      <c r="F44" s="77">
        <v>8848</v>
      </c>
      <c r="G44" s="1"/>
    </row>
    <row r="45" spans="1:7" ht="15.75" customHeight="1">
      <c r="A45" s="126" t="s">
        <v>49</v>
      </c>
      <c r="B45" s="126" t="s">
        <v>50</v>
      </c>
      <c r="C45" s="105"/>
      <c r="D45" s="106">
        <v>0</v>
      </c>
      <c r="E45" s="107">
        <v>4127</v>
      </c>
      <c r="F45" s="106">
        <v>135</v>
      </c>
      <c r="G45" s="1"/>
    </row>
    <row r="46" spans="1:7" ht="15.75" customHeight="1">
      <c r="A46" s="131"/>
      <c r="B46" s="131"/>
      <c r="C46" s="85"/>
      <c r="D46" s="72">
        <v>0</v>
      </c>
      <c r="E46" s="85">
        <v>4129</v>
      </c>
      <c r="F46" s="72">
        <v>1255</v>
      </c>
    </row>
    <row r="47" spans="1:7" ht="15.75" customHeight="1">
      <c r="A47" s="131"/>
      <c r="B47" s="131"/>
      <c r="C47" s="81"/>
      <c r="D47" s="74">
        <v>0</v>
      </c>
      <c r="E47" s="73">
        <v>4179</v>
      </c>
      <c r="F47" s="74">
        <v>418</v>
      </c>
    </row>
    <row r="48" spans="1:7" ht="15.75" customHeight="1">
      <c r="A48" s="131"/>
      <c r="B48" s="131"/>
      <c r="C48" s="85"/>
      <c r="D48" s="72">
        <v>0</v>
      </c>
      <c r="E48" s="78">
        <v>4217</v>
      </c>
      <c r="F48" s="72">
        <v>215</v>
      </c>
      <c r="G48" s="1"/>
    </row>
    <row r="49" spans="1:9" ht="15.75" customHeight="1">
      <c r="A49" s="131"/>
      <c r="B49" s="131"/>
      <c r="C49" s="81"/>
      <c r="D49" s="74">
        <v>0</v>
      </c>
      <c r="E49" s="73">
        <v>4219</v>
      </c>
      <c r="F49" s="74">
        <v>585</v>
      </c>
      <c r="G49" s="1"/>
    </row>
    <row r="50" spans="1:9" ht="15.75" customHeight="1">
      <c r="A50" s="131"/>
      <c r="B50" s="131"/>
      <c r="C50" s="85"/>
      <c r="D50" s="120">
        <v>0</v>
      </c>
      <c r="E50" s="85">
        <v>4287</v>
      </c>
      <c r="F50" s="121">
        <v>158</v>
      </c>
      <c r="G50" s="1"/>
    </row>
    <row r="51" spans="1:9" ht="15.75" customHeight="1">
      <c r="A51" s="131"/>
      <c r="B51" s="131"/>
      <c r="C51" s="81"/>
      <c r="D51" s="124">
        <v>0</v>
      </c>
      <c r="E51" s="81">
        <v>4289</v>
      </c>
      <c r="F51" s="125">
        <v>42</v>
      </c>
      <c r="G51" s="1"/>
    </row>
    <row r="52" spans="1:9" ht="15.75" customHeight="1">
      <c r="A52" s="131"/>
      <c r="B52" s="131"/>
      <c r="C52" s="85"/>
      <c r="D52" s="120">
        <v>0</v>
      </c>
      <c r="E52" s="85">
        <v>4309</v>
      </c>
      <c r="F52" s="121">
        <v>121158</v>
      </c>
      <c r="G52" s="1"/>
    </row>
    <row r="53" spans="1:9" ht="15.75" customHeight="1">
      <c r="A53" s="131"/>
      <c r="B53" s="131"/>
      <c r="C53" s="81"/>
      <c r="D53" s="124">
        <v>0</v>
      </c>
      <c r="E53" s="81">
        <v>4419</v>
      </c>
      <c r="F53" s="125">
        <v>481</v>
      </c>
      <c r="G53" s="1"/>
    </row>
    <row r="54" spans="1:9" ht="15.75" customHeight="1">
      <c r="A54" s="131"/>
      <c r="B54" s="131"/>
      <c r="C54" s="85"/>
      <c r="D54" s="120">
        <v>0</v>
      </c>
      <c r="E54" s="85">
        <v>4447</v>
      </c>
      <c r="F54" s="121">
        <v>56</v>
      </c>
      <c r="G54" s="1"/>
    </row>
    <row r="55" spans="1:9" ht="15.75" customHeight="1">
      <c r="A55" s="131"/>
      <c r="B55" s="131"/>
      <c r="C55" s="81"/>
      <c r="D55" s="124">
        <v>0</v>
      </c>
      <c r="E55" s="81">
        <v>4449</v>
      </c>
      <c r="F55" s="125">
        <v>900</v>
      </c>
      <c r="G55" s="1"/>
    </row>
    <row r="56" spans="1:9" ht="15.75" customHeight="1">
      <c r="A56" s="131"/>
      <c r="B56" s="131"/>
      <c r="C56" s="85"/>
      <c r="D56" s="120">
        <v>0</v>
      </c>
      <c r="E56" s="85">
        <v>4717</v>
      </c>
      <c r="F56" s="121">
        <v>138</v>
      </c>
      <c r="G56" s="1"/>
      <c r="H56" s="1"/>
    </row>
    <row r="57" spans="1:9" ht="15.75" customHeight="1">
      <c r="A57" s="131"/>
      <c r="B57" s="131"/>
      <c r="C57" s="81"/>
      <c r="D57" s="124">
        <v>0</v>
      </c>
      <c r="E57" s="81">
        <v>4719</v>
      </c>
      <c r="F57" s="125">
        <v>1281</v>
      </c>
      <c r="G57" s="1"/>
    </row>
    <row r="58" spans="1:9" ht="15.75" customHeight="1">
      <c r="A58" s="131"/>
      <c r="B58" s="131"/>
      <c r="C58" s="81"/>
      <c r="D58" s="124">
        <v>0</v>
      </c>
      <c r="E58" s="81">
        <v>6257</v>
      </c>
      <c r="F58" s="125">
        <v>375954</v>
      </c>
      <c r="G58" s="1"/>
      <c r="H58" s="1"/>
    </row>
    <row r="59" spans="1:9" ht="15.75" customHeight="1" thickBot="1">
      <c r="A59" s="127"/>
      <c r="B59" s="127"/>
      <c r="C59" s="87"/>
      <c r="D59" s="122">
        <v>0</v>
      </c>
      <c r="E59" s="87">
        <v>6259</v>
      </c>
      <c r="F59" s="123">
        <v>97901</v>
      </c>
      <c r="G59" s="1"/>
    </row>
    <row r="60" spans="1:9" ht="15.75" customHeight="1" thickBot="1">
      <c r="A60" s="115" t="s">
        <v>51</v>
      </c>
      <c r="B60" s="108" t="s">
        <v>57</v>
      </c>
      <c r="C60" s="83"/>
      <c r="D60" s="118">
        <v>0</v>
      </c>
      <c r="E60" s="83">
        <v>6300</v>
      </c>
      <c r="F60" s="119">
        <v>2000000</v>
      </c>
      <c r="G60" s="1"/>
    </row>
    <row r="61" spans="1:9" ht="21" customHeight="1" thickBot="1">
      <c r="A61" s="132" t="s">
        <v>3</v>
      </c>
      <c r="B61" s="133"/>
      <c r="C61" s="65"/>
      <c r="D61" s="11">
        <f>SUM(D8:D60)</f>
        <v>-1756647</v>
      </c>
      <c r="E61" s="60"/>
      <c r="F61" s="10">
        <f>SUM(F8:F60)</f>
        <v>52411810</v>
      </c>
      <c r="G61" s="1"/>
      <c r="I61" s="4"/>
    </row>
    <row r="62" spans="1:9" ht="19.5" customHeight="1" thickBot="1">
      <c r="A62" s="134" t="s">
        <v>2</v>
      </c>
      <c r="B62" s="135"/>
      <c r="C62" s="66"/>
      <c r="D62" s="57"/>
      <c r="E62" s="61"/>
      <c r="F62" s="57"/>
      <c r="G62" s="1"/>
      <c r="I62" s="4"/>
    </row>
    <row r="63" spans="1:9" ht="19.5" customHeight="1" thickBot="1">
      <c r="A63" s="136" t="s">
        <v>10</v>
      </c>
      <c r="B63" s="136"/>
      <c r="C63" s="67"/>
      <c r="D63" s="64">
        <f>SUM(D10,D21:D22,D39:D43)</f>
        <v>-1756647</v>
      </c>
      <c r="E63" s="62"/>
      <c r="F63" s="58">
        <f>SUM(F10,F23:F30,F35,F39:F44,F45:F57)</f>
        <v>2039708</v>
      </c>
      <c r="G63" s="1"/>
      <c r="I63" s="4"/>
    </row>
    <row r="64" spans="1:9" ht="21.75" customHeight="1" thickBot="1">
      <c r="A64" s="128" t="s">
        <v>11</v>
      </c>
      <c r="B64" s="129"/>
      <c r="C64" s="68"/>
      <c r="D64" s="59">
        <v>0</v>
      </c>
      <c r="E64" s="63"/>
      <c r="F64" s="59">
        <f>SUM(F8:F9,F11:F17,F18:F22,F31:F34,F36:F38,F58:F60)</f>
        <v>50372102</v>
      </c>
      <c r="G64" s="1"/>
      <c r="H64" s="1"/>
    </row>
    <row r="65" spans="1:8" ht="15">
      <c r="B65" s="3"/>
      <c r="C65" s="8"/>
      <c r="D65" s="7">
        <f>SUM(D63:D64)</f>
        <v>-1756647</v>
      </c>
      <c r="E65" s="7"/>
      <c r="F65" s="7">
        <f>SUM(F63:F64)</f>
        <v>52411810</v>
      </c>
      <c r="G65" s="1"/>
      <c r="H65" s="1"/>
    </row>
    <row r="66" spans="1:8" ht="15">
      <c r="B66" s="2"/>
      <c r="C66" s="2"/>
      <c r="D66" s="7">
        <f>D61-D65</f>
        <v>0</v>
      </c>
      <c r="E66" s="7"/>
      <c r="F66" s="7">
        <f t="shared" ref="F66" si="0">F61-F65</f>
        <v>0</v>
      </c>
      <c r="H66" s="1"/>
    </row>
    <row r="67" spans="1:8" ht="15">
      <c r="C67" s="1"/>
      <c r="D67" s="7"/>
      <c r="E67" s="7"/>
      <c r="F67" s="7"/>
      <c r="G67" s="1"/>
    </row>
    <row r="68" spans="1:8">
      <c r="C68" s="6"/>
      <c r="D68" s="1"/>
      <c r="E68" s="1"/>
    </row>
    <row r="69" spans="1:8">
      <c r="C69" s="5"/>
      <c r="D69" s="5"/>
      <c r="E69" s="1"/>
    </row>
    <row r="70" spans="1:8" ht="198" customHeight="1">
      <c r="A70" s="130"/>
      <c r="B70" s="130"/>
      <c r="C70" s="130"/>
      <c r="D70" s="130"/>
      <c r="E70" s="130"/>
      <c r="F70" s="130"/>
    </row>
    <row r="71" spans="1:8">
      <c r="E71" s="1"/>
    </row>
    <row r="72" spans="1:8">
      <c r="C72" s="5"/>
    </row>
  </sheetData>
  <mergeCells count="26">
    <mergeCell ref="B8:B9"/>
    <mergeCell ref="A8:A19"/>
    <mergeCell ref="B39:B44"/>
    <mergeCell ref="A39:A44"/>
    <mergeCell ref="B45:B59"/>
    <mergeCell ref="A45:A59"/>
    <mergeCell ref="A35:A38"/>
    <mergeCell ref="B35:B36"/>
    <mergeCell ref="B23:B34"/>
    <mergeCell ref="A23:A34"/>
    <mergeCell ref="A21:A22"/>
    <mergeCell ref="B21:B22"/>
    <mergeCell ref="B10:B17"/>
    <mergeCell ref="A1:F1"/>
    <mergeCell ref="A3:F3"/>
    <mergeCell ref="A4:F4"/>
    <mergeCell ref="A5:F5"/>
    <mergeCell ref="A6:A7"/>
    <mergeCell ref="B6:B7"/>
    <mergeCell ref="C6:D6"/>
    <mergeCell ref="E6:F6"/>
    <mergeCell ref="A70:F70"/>
    <mergeCell ref="A61:B61"/>
    <mergeCell ref="A62:B62"/>
    <mergeCell ref="A63:B63"/>
    <mergeCell ref="A64:B64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8" fitToHeight="0" orientation="portrait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4" t="s">
        <v>12</v>
      </c>
      <c r="C1" s="154"/>
      <c r="D1" s="154"/>
    </row>
    <row r="2" spans="1:5" ht="63" customHeight="1" thickBot="1">
      <c r="A2" s="155" t="s">
        <v>13</v>
      </c>
      <c r="B2" s="155"/>
      <c r="C2" s="155"/>
      <c r="D2" s="155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0" t="s">
        <v>18</v>
      </c>
      <c r="B4" s="151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0" t="s">
        <v>21</v>
      </c>
      <c r="B7" s="151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0" t="s">
        <v>29</v>
      </c>
      <c r="B15" s="151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0" t="s">
        <v>31</v>
      </c>
      <c r="B17" s="151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0" t="s">
        <v>36</v>
      </c>
      <c r="B22" s="151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2" t="s">
        <v>38</v>
      </c>
      <c r="B24" s="153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2024-01-16T11:36:25Z</cp:lastPrinted>
  <dcterms:created xsi:type="dcterms:W3CDTF">2013-02-21T12:03:23Z</dcterms:created>
  <dcterms:modified xsi:type="dcterms:W3CDTF">2024-01-16T11:42:40Z</dcterms:modified>
</cp:coreProperties>
</file>