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3\AUTOPOPRAWKA 2024\"/>
    </mc:Choice>
  </mc:AlternateContent>
  <xr:revisionPtr revIDLastSave="0" documentId="13_ncr:1_{4A089ECE-BFAC-46BA-B283-5EB07DCF95EC}" xr6:coauthVersionLast="36" xr6:coauthVersionMax="36" xr10:uidLastSave="{00000000-0000-0000-0000-000000000000}"/>
  <bookViews>
    <workbookView xWindow="0" yWindow="0" windowWidth="28770" windowHeight="12360" activeTab="1" xr2:uid="{00000000-000D-0000-FFFF-FFFF00000000}"/>
  </bookViews>
  <sheets>
    <sheet name="dochody" sheetId="10" r:id="rId1"/>
    <sheet name="wydatki" sheetId="9" r:id="rId2"/>
  </sheets>
  <definedNames>
    <definedName name="_xlnm.Print_Area" localSheetId="0">dochody!$A$1:$F$18</definedName>
    <definedName name="_xlnm.Print_Area" localSheetId="1">wydatki!$A$1:$F$58</definedName>
    <definedName name="_xlnm.Print_Titles" localSheetId="0">dochody!$5:$7</definedName>
    <definedName name="_xlnm.Print_Titles" localSheetId="1">wydatki!$5:$7</definedName>
  </definedNames>
  <calcPr calcId="191029"/>
</workbook>
</file>

<file path=xl/calcChain.xml><?xml version="1.0" encoding="utf-8"?>
<calcChain xmlns="http://schemas.openxmlformats.org/spreadsheetml/2006/main">
  <c r="G50" i="9" l="1"/>
  <c r="G14" i="10" l="1"/>
  <c r="G12" i="10"/>
  <c r="F58" i="9" l="1"/>
  <c r="F57" i="9"/>
  <c r="D58" i="9"/>
  <c r="F17" i="10"/>
  <c r="F55" i="9" l="1"/>
  <c r="D55" i="9"/>
  <c r="F47" i="9"/>
  <c r="F43" i="9"/>
  <c r="F37" i="9"/>
  <c r="F35" i="9"/>
  <c r="F33" i="9"/>
  <c r="H50" i="9" s="1"/>
  <c r="F49" i="9"/>
  <c r="F29" i="9"/>
  <c r="F27" i="9"/>
  <c r="F25" i="9"/>
  <c r="F21" i="9"/>
  <c r="I50" i="9"/>
  <c r="F18" i="10"/>
  <c r="G17" i="10"/>
  <c r="F15" i="10"/>
  <c r="D15" i="10"/>
  <c r="F8" i="9"/>
  <c r="G17" i="9"/>
  <c r="D18" i="10"/>
  <c r="G18" i="10" l="1"/>
  <c r="G15" i="10"/>
  <c r="D19" i="10"/>
  <c r="D20" i="10" s="1"/>
  <c r="F19" i="10"/>
  <c r="F20" i="10" s="1"/>
  <c r="D59" i="9" l="1"/>
  <c r="G57" i="9" l="1"/>
  <c r="G58" i="9"/>
  <c r="F59" i="9" l="1"/>
  <c r="F60" i="9" s="1"/>
  <c r="D60" i="9"/>
  <c r="G55" i="9" l="1"/>
</calcChain>
</file>

<file path=xl/sharedStrings.xml><?xml version="1.0" encoding="utf-8"?>
<sst xmlns="http://schemas.openxmlformats.org/spreadsheetml/2006/main" count="50" uniqueCount="34">
  <si>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</si>
  <si>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</si>
  <si>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</si>
  <si>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</si>
  <si>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</si>
  <si>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</si>
  <si>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</si>
  <si>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</si>
  <si>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</si>
  <si>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</si>
  <si>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</si>
  <si>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</si>
  <si>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851</t>
  </si>
  <si>
    <t>85111</t>
  </si>
  <si>
    <t>921</t>
  </si>
  <si>
    <t>Załącznik Nr 1 
do  Autopoprawek 
do Projektu Uchwały Budżetowej 
Województwa Podkarpackiego 
na 2024 r.</t>
  </si>
  <si>
    <t>Załącznik Nr 2 
do  Autopoprawek 
do Projektu Uchwały Budżetowej 
Województwa Podkarpackiego 
na 2024 r.</t>
  </si>
  <si>
    <t>Zmiana planu dochodów w szczegółowości dział, rozdział, paragraf</t>
  </si>
  <si>
    <t>PLAN DOCHODÓW</t>
  </si>
  <si>
    <t>dochody bieżące</t>
  </si>
  <si>
    <t>dochody majątkowe</t>
  </si>
  <si>
    <t>600</t>
  </si>
  <si>
    <t>60095</t>
  </si>
  <si>
    <t>926</t>
  </si>
  <si>
    <t>92601</t>
  </si>
  <si>
    <t>730</t>
  </si>
  <si>
    <t>73095</t>
  </si>
  <si>
    <t>60013</t>
  </si>
  <si>
    <t>92118</t>
  </si>
  <si>
    <t>758</t>
  </si>
  <si>
    <t>75865</t>
  </si>
  <si>
    <t>75866</t>
  </si>
  <si>
    <t>852</t>
  </si>
  <si>
    <t>85295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</si>
</sst>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2" fillId="0" borderId="0"/>
  </cellStyleXfs>
  <cellXfs count="73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49" fontId="12" fillId="2" borderId="5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2" fillId="4" borderId="4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3" fontId="10" fillId="3" borderId="4" xfId="0" applyNumberFormat="1" applyFont="1" applyFill="1" applyBorder="1" applyAlignment="1">
      <alignment vertical="center"/>
    </xf>
    <xf numFmtId="0" fontId="11" fillId="4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12" fillId="4" borderId="5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3" fontId="12" fillId="2" borderId="9" xfId="0" applyNumberFormat="1" applyFont="1" applyFill="1" applyBorder="1" applyAlignment="1">
      <alignment horizontal="right" vertical="center" wrapText="1"/>
    </xf>
    <xf numFmtId="0" fontId="0" fillId="6" borderId="0" xfId="0" applyFill="1"/>
    <xf numFmtId="0" fontId="15" fillId="0" borderId="0" xfId="0" applyFont="1" applyBorder="1" applyAlignment="1">
      <alignment horizontal="right" vertical="center" wrapText="1"/>
    </xf>
    <xf numFmtId="0" fontId="14" fillId="6" borderId="10" xfId="0" applyFont="1" applyFill="1" applyBorder="1" applyAlignment="1">
      <alignment horizontal="center" vertical="center" wrapText="1"/>
    </xf>
    <xf numFmtId="3" fontId="14" fillId="6" borderId="11" xfId="0" applyNumberFormat="1" applyFont="1" applyFill="1" applyBorder="1" applyAlignment="1">
      <alignment horizontal="right" vertical="center" wrapText="1"/>
    </xf>
    <xf numFmtId="0" fontId="14" fillId="6" borderId="5" xfId="0" applyFont="1" applyFill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right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3" fontId="14" fillId="6" borderId="12" xfId="0" applyNumberFormat="1" applyFont="1" applyFill="1" applyBorder="1" applyAlignment="1">
      <alignment horizontal="right" vertical="center" wrapText="1"/>
    </xf>
    <xf numFmtId="49" fontId="12" fillId="6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49" fontId="12" fillId="6" borderId="2" xfId="0" applyNumberFormat="1" applyFont="1" applyFill="1" applyBorder="1" applyAlignment="1">
      <alignment horizontal="center" vertical="center" wrapText="1"/>
    </xf>
    <xf numFmtId="49" fontId="12" fillId="6" borderId="13" xfId="0" applyNumberFormat="1" applyFont="1" applyFill="1" applyBorder="1" applyAlignment="1">
      <alignment horizontal="center" vertical="center" wrapText="1"/>
    </xf>
    <xf numFmtId="49" fontId="12" fillId="6" borderId="3" xfId="0" applyNumberFormat="1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3" fontId="14" fillId="6" borderId="15" xfId="0" applyNumberFormat="1" applyFont="1" applyFill="1" applyBorder="1" applyAlignment="1">
      <alignment horizontal="right" vertical="center" wrapText="1"/>
    </xf>
    <xf numFmtId="0" fontId="14" fillId="6" borderId="16" xfId="0" applyFont="1" applyFill="1" applyBorder="1" applyAlignment="1">
      <alignment horizontal="center" vertical="center" wrapText="1"/>
    </xf>
    <xf numFmtId="3" fontId="0" fillId="6" borderId="0" xfId="0" applyNumberFormat="1" applyFill="1"/>
    <xf numFmtId="0" fontId="14" fillId="6" borderId="17" xfId="0" applyFont="1" applyFill="1" applyBorder="1" applyAlignment="1">
      <alignment horizontal="center" vertical="center" wrapText="1"/>
    </xf>
    <xf numFmtId="3" fontId="14" fillId="6" borderId="18" xfId="0" applyNumberFormat="1" applyFont="1" applyFill="1" applyBorder="1" applyAlignment="1">
      <alignment horizontal="right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3" fontId="14" fillId="6" borderId="20" xfId="0" applyNumberFormat="1" applyFont="1" applyFill="1" applyBorder="1" applyAlignment="1">
      <alignment horizontal="right" vertical="center" wrapText="1"/>
    </xf>
    <xf numFmtId="49" fontId="12" fillId="6" borderId="21" xfId="0" applyNumberFormat="1" applyFont="1" applyFill="1" applyBorder="1" applyAlignment="1">
      <alignment horizontal="center" vertical="center" wrapText="1"/>
    </xf>
    <xf numFmtId="49" fontId="12" fillId="6" borderId="22" xfId="0" applyNumberFormat="1" applyFont="1" applyFill="1" applyBorder="1" applyAlignment="1">
      <alignment horizontal="center" vertical="center" wrapText="1"/>
    </xf>
  </cellXfs>
  <cellStyles count="13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Procentowy 2" xfId="9" xr:uid="{00000000-0005-0000-0000-00000B000000}"/>
    <cellStyle name="Walutowy 2" xfId="10" xr:uid="{00000000-0005-0000-0000-00000C000000}"/>
  </cellStyles>
  <dxfs count="0"/>
  <tableStyles count="0" defaultTableStyle="TableStyleMedium9" defaultPivotStyle="PivotStyleLight16"/>
  <colors>
    <mruColors>
      <color rgb="FFCCFFFF"/>
      <color rgb="FFCCFF33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D649-4909-4578-A0B2-0544C9C295CB}">
  <dimension ref="A1:I26"/>
  <sheetViews>
    <sheetView view="pageBreakPreview" zoomScaleSheetLayoutView="100" workbookViewId="0">
      <selection activeCell="K17" sqref="K17"/>
    </sheetView>
  </sheetViews>
  <sheetFormatPr defaultRowHeight="14.25"/>
  <cols>
    <col min="1" max="1" width="7" customWidth="1"/>
    <col min="2" max="2" width="12.2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69" customHeight="1">
      <c r="A1" s="46" t="s">
        <v>15</v>
      </c>
      <c r="B1" s="46"/>
      <c r="C1" s="46"/>
      <c r="D1" s="46"/>
      <c r="E1" s="46"/>
      <c r="F1" s="46"/>
    </row>
    <row r="2" spans="1:9" ht="29.25" customHeight="1">
      <c r="A2" s="12"/>
      <c r="B2" s="12"/>
      <c r="C2" s="37"/>
      <c r="D2" s="37"/>
      <c r="E2" s="37"/>
      <c r="F2" s="37"/>
    </row>
    <row r="3" spans="1:9" ht="33.75" customHeight="1">
      <c r="A3" s="47" t="s">
        <v>17</v>
      </c>
      <c r="B3" s="47"/>
      <c r="C3" s="47"/>
      <c r="D3" s="47"/>
      <c r="E3" s="47"/>
      <c r="F3" s="47"/>
    </row>
    <row r="4" spans="1:9" ht="13.5" customHeight="1" thickBot="1">
      <c r="A4" s="48"/>
      <c r="B4" s="48"/>
      <c r="C4" s="48"/>
      <c r="D4" s="48"/>
      <c r="E4" s="48"/>
      <c r="F4" s="48"/>
    </row>
    <row r="5" spans="1:9" ht="24.75" customHeight="1" thickBot="1">
      <c r="A5" s="49" t="s">
        <v>18</v>
      </c>
      <c r="B5" s="50"/>
      <c r="C5" s="50"/>
      <c r="D5" s="50"/>
      <c r="E5" s="50"/>
      <c r="F5" s="51"/>
    </row>
    <row r="6" spans="1:9" ht="27.75" customHeight="1" thickBot="1">
      <c r="A6" s="52" t="s">
        <v>0</v>
      </c>
      <c r="B6" s="54" t="s">
        <v>1</v>
      </c>
      <c r="C6" s="56" t="s">
        <v>7</v>
      </c>
      <c r="D6" s="56"/>
      <c r="E6" s="57" t="s">
        <v>6</v>
      </c>
      <c r="F6" s="58"/>
    </row>
    <row r="7" spans="1:9" ht="18.75" customHeight="1" thickBot="1">
      <c r="A7" s="53"/>
      <c r="B7" s="55"/>
      <c r="C7" s="24" t="s">
        <v>5</v>
      </c>
      <c r="D7" s="13" t="s">
        <v>4</v>
      </c>
      <c r="E7" s="25" t="s">
        <v>5</v>
      </c>
      <c r="F7" s="13" t="s">
        <v>4</v>
      </c>
    </row>
    <row r="8" spans="1:9" s="27" customFormat="1" ht="29.25" customHeight="1">
      <c r="A8" s="59" t="s">
        <v>29</v>
      </c>
      <c r="B8" s="59" t="s">
        <v>30</v>
      </c>
      <c r="C8" s="29"/>
      <c r="D8" s="30">
        <v>0</v>
      </c>
      <c r="E8" s="29">
        <v>2057</v>
      </c>
      <c r="F8" s="30">
        <v>1900000</v>
      </c>
    </row>
    <row r="9" spans="1:9" s="27" customFormat="1" ht="27.75" customHeight="1" thickBot="1">
      <c r="A9" s="60"/>
      <c r="B9" s="61"/>
      <c r="C9" s="66"/>
      <c r="D9" s="67">
        <v>0</v>
      </c>
      <c r="E9" s="68">
        <v>6257</v>
      </c>
      <c r="F9" s="67">
        <v>25000</v>
      </c>
    </row>
    <row r="10" spans="1:9" s="27" customFormat="1" ht="27.75" customHeight="1">
      <c r="A10" s="60"/>
      <c r="B10" s="59" t="s">
        <v>31</v>
      </c>
      <c r="C10" s="34"/>
      <c r="D10" s="35">
        <v>0</v>
      </c>
      <c r="E10" s="34">
        <v>2007</v>
      </c>
      <c r="F10" s="35">
        <v>7459356</v>
      </c>
    </row>
    <row r="11" spans="1:9" s="27" customFormat="1" ht="27.75" customHeight="1">
      <c r="A11" s="60"/>
      <c r="B11" s="60"/>
      <c r="C11" s="62"/>
      <c r="D11" s="63">
        <v>0</v>
      </c>
      <c r="E11" s="64">
        <v>2057</v>
      </c>
      <c r="F11" s="63">
        <v>1733257</v>
      </c>
    </row>
    <row r="12" spans="1:9" s="27" customFormat="1" ht="27.75" customHeight="1" thickBot="1">
      <c r="A12" s="60"/>
      <c r="B12" s="60"/>
      <c r="C12" s="34"/>
      <c r="D12" s="35">
        <v>0</v>
      </c>
      <c r="E12" s="34">
        <v>6207</v>
      </c>
      <c r="F12" s="35">
        <v>462975</v>
      </c>
      <c r="G12" s="65">
        <f>SUM(F8:F12)</f>
        <v>11580588</v>
      </c>
    </row>
    <row r="13" spans="1:9" s="27" customFormat="1" ht="27.75" customHeight="1">
      <c r="A13" s="72" t="s">
        <v>32</v>
      </c>
      <c r="B13" s="59" t="s">
        <v>33</v>
      </c>
      <c r="C13" s="29"/>
      <c r="D13" s="30">
        <v>0</v>
      </c>
      <c r="E13" s="29">
        <v>2057</v>
      </c>
      <c r="F13" s="30">
        <v>5409340</v>
      </c>
    </row>
    <row r="14" spans="1:9" s="27" customFormat="1" ht="27.75" customHeight="1" thickBot="1">
      <c r="A14" s="71"/>
      <c r="B14" s="61"/>
      <c r="C14" s="66"/>
      <c r="D14" s="67">
        <v>0</v>
      </c>
      <c r="E14" s="68">
        <v>2059</v>
      </c>
      <c r="F14" s="67">
        <v>1145847</v>
      </c>
      <c r="G14" s="65">
        <f>SUM(F13:F14)</f>
        <v>6555187</v>
      </c>
    </row>
    <row r="15" spans="1:9" ht="20.25" customHeight="1" thickBot="1">
      <c r="A15" s="42" t="s">
        <v>3</v>
      </c>
      <c r="B15" s="43"/>
      <c r="C15" s="11"/>
      <c r="D15" s="18">
        <f>SUM(D8:D14)</f>
        <v>0</v>
      </c>
      <c r="E15" s="26"/>
      <c r="F15" s="18">
        <f>SUM(F8:F14)</f>
        <v>18135775</v>
      </c>
      <c r="G15" s="1">
        <f>SUM(D15:F15)</f>
        <v>18135775</v>
      </c>
      <c r="I15" s="6"/>
    </row>
    <row r="16" spans="1:9" ht="16.5" thickBot="1">
      <c r="A16" s="44" t="s">
        <v>2</v>
      </c>
      <c r="B16" s="45"/>
      <c r="C16" s="22"/>
      <c r="D16" s="19"/>
      <c r="E16" s="15"/>
      <c r="F16" s="19"/>
      <c r="G16" s="1"/>
      <c r="I16" s="6"/>
    </row>
    <row r="17" spans="1:9" ht="22.5" customHeight="1" thickBot="1">
      <c r="A17" s="38" t="s">
        <v>19</v>
      </c>
      <c r="B17" s="38"/>
      <c r="C17" s="14"/>
      <c r="D17" s="20">
        <v>0</v>
      </c>
      <c r="E17" s="16"/>
      <c r="F17" s="20">
        <f>SUM(F8,F10,F11,F13:F14)</f>
        <v>17647800</v>
      </c>
      <c r="G17" s="1">
        <f>SUM(D17:F17)</f>
        <v>17647800</v>
      </c>
      <c r="I17" s="6"/>
    </row>
    <row r="18" spans="1:9" ht="24.75" customHeight="1" thickBot="1">
      <c r="A18" s="39" t="s">
        <v>20</v>
      </c>
      <c r="B18" s="40"/>
      <c r="C18" s="23"/>
      <c r="D18" s="21">
        <f>SUM(D8)</f>
        <v>0</v>
      </c>
      <c r="E18" s="17"/>
      <c r="F18" s="21">
        <f>SUM(F9,F12)</f>
        <v>487975</v>
      </c>
      <c r="G18" s="3">
        <f>SUM(D18:F18)</f>
        <v>487975</v>
      </c>
      <c r="H18" s="1"/>
    </row>
    <row r="19" spans="1:9" ht="15">
      <c r="A19" s="2"/>
      <c r="B19" s="5"/>
      <c r="C19" s="10"/>
      <c r="D19" s="9">
        <f>SUM(D17:D18)</f>
        <v>0</v>
      </c>
      <c r="E19" s="3"/>
      <c r="F19" s="9">
        <f>SUM(F17:F18)</f>
        <v>18135775</v>
      </c>
      <c r="G19" s="3"/>
      <c r="H19" s="1"/>
    </row>
    <row r="20" spans="1:9" ht="15">
      <c r="A20" s="2"/>
      <c r="B20" s="4"/>
      <c r="C20" s="4"/>
      <c r="D20" s="9">
        <f>SUM(D15-D19)</f>
        <v>0</v>
      </c>
      <c r="E20" s="9"/>
      <c r="F20" s="9">
        <f>F15-F19</f>
        <v>0</v>
      </c>
      <c r="G20" s="2"/>
      <c r="H20" s="1"/>
    </row>
    <row r="21" spans="1:9" ht="15">
      <c r="A21" s="2"/>
      <c r="B21" s="2"/>
      <c r="C21" s="3"/>
      <c r="D21" s="9"/>
      <c r="E21" s="9"/>
      <c r="F21" s="9"/>
      <c r="G21" s="3"/>
    </row>
    <row r="22" spans="1:9">
      <c r="A22" s="2"/>
      <c r="B22" s="2"/>
      <c r="C22" s="8"/>
      <c r="D22" s="3"/>
      <c r="E22" s="3"/>
      <c r="F22" s="2"/>
      <c r="G22" s="2"/>
    </row>
    <row r="23" spans="1:9">
      <c r="A23" s="2"/>
      <c r="B23" s="2"/>
      <c r="C23" s="7"/>
      <c r="D23" s="7"/>
      <c r="E23" s="3"/>
      <c r="F23" s="2"/>
      <c r="G23" s="2"/>
    </row>
    <row r="24" spans="1:9" ht="198" customHeight="1">
      <c r="A24" s="41"/>
      <c r="B24" s="41"/>
      <c r="C24" s="41"/>
      <c r="D24" s="41"/>
      <c r="E24" s="41"/>
      <c r="F24" s="41"/>
      <c r="G24" s="2"/>
    </row>
    <row r="25" spans="1:9">
      <c r="A25" s="2"/>
      <c r="B25" s="2"/>
      <c r="C25" s="2"/>
      <c r="D25" s="2"/>
      <c r="E25" s="3"/>
      <c r="F25" s="2"/>
      <c r="G25" s="2"/>
    </row>
    <row r="26" spans="1:9">
      <c r="A26" s="2"/>
      <c r="B26" s="2"/>
      <c r="C26" s="7"/>
      <c r="D26" s="2"/>
      <c r="E26" s="2"/>
      <c r="F26" s="2"/>
      <c r="G26" s="2"/>
    </row>
  </sheetData>
  <mergeCells count="18">
    <mergeCell ref="A15:B15"/>
    <mergeCell ref="A16:B16"/>
    <mergeCell ref="A17:B17"/>
    <mergeCell ref="A18:B18"/>
    <mergeCell ref="A24:F24"/>
    <mergeCell ref="B8:B9"/>
    <mergeCell ref="B10:B12"/>
    <mergeCell ref="A8:A12"/>
    <mergeCell ref="A13:A14"/>
    <mergeCell ref="B13:B14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view="pageBreakPreview" topLeftCell="A28" zoomScaleSheetLayoutView="100" workbookViewId="0">
      <selection activeCell="Q34" sqref="Q34"/>
    </sheetView>
  </sheetViews>
  <sheetFormatPr defaultRowHeight="14.25"/>
  <cols>
    <col min="1" max="1" width="7" customWidth="1"/>
    <col min="2" max="2" width="12.2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6" ht="69" customHeight="1">
      <c r="A1" s="46" t="s">
        <v>16</v>
      </c>
      <c r="B1" s="46"/>
      <c r="C1" s="46"/>
      <c r="D1" s="46"/>
      <c r="E1" s="46"/>
      <c r="F1" s="46"/>
    </row>
    <row r="2" spans="1:6" ht="29.25" customHeight="1">
      <c r="A2" s="12"/>
      <c r="B2" s="12"/>
      <c r="C2" s="28"/>
      <c r="D2" s="28"/>
      <c r="E2" s="28"/>
      <c r="F2" s="28"/>
    </row>
    <row r="3" spans="1:6" ht="33.75" customHeight="1">
      <c r="A3" s="47" t="s">
        <v>9</v>
      </c>
      <c r="B3" s="47"/>
      <c r="C3" s="47"/>
      <c r="D3" s="47"/>
      <c r="E3" s="47"/>
      <c r="F3" s="47"/>
    </row>
    <row r="4" spans="1:6" ht="13.5" customHeight="1" thickBot="1">
      <c r="A4" s="48"/>
      <c r="B4" s="48"/>
      <c r="C4" s="48"/>
      <c r="D4" s="48"/>
      <c r="E4" s="48"/>
      <c r="F4" s="48"/>
    </row>
    <row r="5" spans="1:6" ht="24.75" customHeight="1" thickBot="1">
      <c r="A5" s="49" t="s">
        <v>8</v>
      </c>
      <c r="B5" s="50"/>
      <c r="C5" s="50"/>
      <c r="D5" s="50"/>
      <c r="E5" s="50"/>
      <c r="F5" s="51"/>
    </row>
    <row r="6" spans="1:6" ht="27.75" customHeight="1" thickBot="1">
      <c r="A6" s="52" t="s">
        <v>0</v>
      </c>
      <c r="B6" s="54" t="s">
        <v>1</v>
      </c>
      <c r="C6" s="56" t="s">
        <v>7</v>
      </c>
      <c r="D6" s="56"/>
      <c r="E6" s="57" t="s">
        <v>6</v>
      </c>
      <c r="F6" s="58"/>
    </row>
    <row r="7" spans="1:6" ht="18.75" customHeight="1" thickBot="1">
      <c r="A7" s="53"/>
      <c r="B7" s="55"/>
      <c r="C7" s="24" t="s">
        <v>5</v>
      </c>
      <c r="D7" s="13" t="s">
        <v>4</v>
      </c>
      <c r="E7" s="25" t="s">
        <v>5</v>
      </c>
      <c r="F7" s="13" t="s">
        <v>4</v>
      </c>
    </row>
    <row r="8" spans="1:6" s="27" customFormat="1" ht="29.25" customHeight="1">
      <c r="A8" s="59" t="s">
        <v>21</v>
      </c>
      <c r="B8" s="59" t="s">
        <v>27</v>
      </c>
      <c r="C8" s="29">
        <v>6050</v>
      </c>
      <c r="D8" s="30">
        <v>-3547150</v>
      </c>
      <c r="E8" s="29">
        <v>6050</v>
      </c>
      <c r="F8" s="30">
        <f>200000</f>
        <v>200000</v>
      </c>
    </row>
    <row r="9" spans="1:6" s="27" customFormat="1" ht="29.25" customHeight="1" thickBot="1">
      <c r="A9" s="60"/>
      <c r="B9" s="61"/>
      <c r="C9" s="66"/>
      <c r="D9" s="67">
        <v>0</v>
      </c>
      <c r="E9" s="68">
        <v>6610</v>
      </c>
      <c r="F9" s="67">
        <v>510000</v>
      </c>
    </row>
    <row r="10" spans="1:6" s="27" customFormat="1" ht="29.25" customHeight="1" thickBot="1">
      <c r="A10" s="61"/>
      <c r="B10" s="36" t="s">
        <v>22</v>
      </c>
      <c r="C10" s="29"/>
      <c r="D10" s="30">
        <v>0</v>
      </c>
      <c r="E10" s="29">
        <v>6010</v>
      </c>
      <c r="F10" s="30">
        <v>10000000</v>
      </c>
    </row>
    <row r="11" spans="1:6" s="27" customFormat="1" ht="23.25" customHeight="1">
      <c r="A11" s="59" t="s">
        <v>25</v>
      </c>
      <c r="B11" s="59" t="s">
        <v>26</v>
      </c>
      <c r="C11" s="29"/>
      <c r="D11" s="30">
        <v>0</v>
      </c>
      <c r="E11" s="29">
        <v>4217</v>
      </c>
      <c r="F11" s="30">
        <v>100000</v>
      </c>
    </row>
    <row r="12" spans="1:6" s="27" customFormat="1" ht="24.75" customHeight="1">
      <c r="A12" s="60"/>
      <c r="B12" s="60"/>
      <c r="C12" s="62"/>
      <c r="D12" s="63">
        <v>0</v>
      </c>
      <c r="E12" s="64">
        <v>4307</v>
      </c>
      <c r="F12" s="63">
        <v>1180000</v>
      </c>
    </row>
    <row r="13" spans="1:6" s="27" customFormat="1" ht="25.5" customHeight="1">
      <c r="A13" s="60"/>
      <c r="B13" s="60"/>
      <c r="C13" s="34"/>
      <c r="D13" s="35">
        <v>0</v>
      </c>
      <c r="E13" s="34">
        <v>4397</v>
      </c>
      <c r="F13" s="35">
        <v>400000</v>
      </c>
    </row>
    <row r="14" spans="1:6" s="27" customFormat="1" ht="25.5" customHeight="1">
      <c r="A14" s="60"/>
      <c r="B14" s="60"/>
      <c r="C14" s="62"/>
      <c r="D14" s="63">
        <v>0</v>
      </c>
      <c r="E14" s="64">
        <v>4417</v>
      </c>
      <c r="F14" s="63">
        <v>40000</v>
      </c>
    </row>
    <row r="15" spans="1:6" s="27" customFormat="1" ht="21.75" customHeight="1">
      <c r="A15" s="60"/>
      <c r="B15" s="60"/>
      <c r="C15" s="34"/>
      <c r="D15" s="35">
        <v>0</v>
      </c>
      <c r="E15" s="34">
        <v>4427</v>
      </c>
      <c r="F15" s="35">
        <v>170000</v>
      </c>
    </row>
    <row r="16" spans="1:6" s="27" customFormat="1" ht="27" customHeight="1">
      <c r="A16" s="60"/>
      <c r="B16" s="60"/>
      <c r="C16" s="62"/>
      <c r="D16" s="63">
        <v>0</v>
      </c>
      <c r="E16" s="64">
        <v>4437</v>
      </c>
      <c r="F16" s="63">
        <v>10000</v>
      </c>
    </row>
    <row r="17" spans="1:7" s="27" customFormat="1" ht="25.5" customHeight="1" thickBot="1">
      <c r="A17" s="61"/>
      <c r="B17" s="61"/>
      <c r="C17" s="34"/>
      <c r="D17" s="35">
        <v>0</v>
      </c>
      <c r="E17" s="34">
        <v>6057</v>
      </c>
      <c r="F17" s="35">
        <v>25000</v>
      </c>
      <c r="G17" s="65">
        <f>SUM(F11:F17)</f>
        <v>1925000</v>
      </c>
    </row>
    <row r="18" spans="1:7" s="27" customFormat="1" ht="23.25" customHeight="1" thickBot="1">
      <c r="A18" s="36" t="s">
        <v>12</v>
      </c>
      <c r="B18" s="36" t="s">
        <v>13</v>
      </c>
      <c r="C18" s="29"/>
      <c r="D18" s="30">
        <v>0</v>
      </c>
      <c r="E18" s="29">
        <v>6220</v>
      </c>
      <c r="F18" s="30">
        <v>2910645</v>
      </c>
    </row>
    <row r="19" spans="1:7" s="27" customFormat="1" ht="23.25" customHeight="1">
      <c r="A19" s="59" t="s">
        <v>32</v>
      </c>
      <c r="B19" s="59" t="s">
        <v>33</v>
      </c>
      <c r="C19" s="29"/>
      <c r="D19" s="30">
        <v>0</v>
      </c>
      <c r="E19" s="29">
        <v>2007</v>
      </c>
      <c r="F19" s="30">
        <v>2993099</v>
      </c>
    </row>
    <row r="20" spans="1:7" s="27" customFormat="1" ht="23.25" customHeight="1">
      <c r="A20" s="60"/>
      <c r="B20" s="60"/>
      <c r="C20" s="62"/>
      <c r="D20" s="63">
        <v>0</v>
      </c>
      <c r="E20" s="64">
        <v>2057</v>
      </c>
      <c r="F20" s="63">
        <v>4466257</v>
      </c>
    </row>
    <row r="21" spans="1:7" s="27" customFormat="1" ht="23.25" customHeight="1">
      <c r="A21" s="60"/>
      <c r="B21" s="60"/>
      <c r="C21" s="34"/>
      <c r="D21" s="35">
        <v>0</v>
      </c>
      <c r="E21" s="34">
        <v>4017</v>
      </c>
      <c r="F21" s="35">
        <f>1760654+433483</f>
        <v>2194137</v>
      </c>
    </row>
    <row r="22" spans="1:7" s="27" customFormat="1" ht="23.25" customHeight="1">
      <c r="A22" s="60"/>
      <c r="B22" s="60"/>
      <c r="C22" s="62"/>
      <c r="D22" s="63">
        <v>0</v>
      </c>
      <c r="E22" s="64">
        <v>4019</v>
      </c>
      <c r="F22" s="63">
        <v>372955</v>
      </c>
    </row>
    <row r="23" spans="1:7" s="27" customFormat="1" ht="23.25" customHeight="1">
      <c r="A23" s="60"/>
      <c r="B23" s="60"/>
      <c r="C23" s="34"/>
      <c r="D23" s="35">
        <v>0</v>
      </c>
      <c r="E23" s="34">
        <v>4047</v>
      </c>
      <c r="F23" s="35">
        <v>15938</v>
      </c>
    </row>
    <row r="24" spans="1:7" s="27" customFormat="1" ht="23.25" customHeight="1">
      <c r="A24" s="60"/>
      <c r="B24" s="60"/>
      <c r="C24" s="62"/>
      <c r="D24" s="63">
        <v>0</v>
      </c>
      <c r="E24" s="64">
        <v>4049</v>
      </c>
      <c r="F24" s="63">
        <v>3376</v>
      </c>
    </row>
    <row r="25" spans="1:7" s="27" customFormat="1" ht="23.25" customHeight="1">
      <c r="A25" s="60"/>
      <c r="B25" s="60"/>
      <c r="C25" s="34"/>
      <c r="D25" s="35">
        <v>0</v>
      </c>
      <c r="E25" s="34">
        <v>4117</v>
      </c>
      <c r="F25" s="35">
        <f>306817+74863</f>
        <v>381680</v>
      </c>
    </row>
    <row r="26" spans="1:7" s="27" customFormat="1" ht="23.25" customHeight="1">
      <c r="A26" s="60"/>
      <c r="B26" s="60"/>
      <c r="C26" s="62"/>
      <c r="D26" s="63">
        <v>0</v>
      </c>
      <c r="E26" s="64">
        <v>4119</v>
      </c>
      <c r="F26" s="63">
        <v>64992</v>
      </c>
    </row>
    <row r="27" spans="1:7" s="27" customFormat="1" ht="23.25" customHeight="1">
      <c r="A27" s="60"/>
      <c r="B27" s="60"/>
      <c r="C27" s="34"/>
      <c r="D27" s="35">
        <v>0</v>
      </c>
      <c r="E27" s="34">
        <v>4127</v>
      </c>
      <c r="F27" s="35">
        <f>43526+10620</f>
        <v>54146</v>
      </c>
    </row>
    <row r="28" spans="1:7" s="27" customFormat="1" ht="23.25" customHeight="1">
      <c r="A28" s="60"/>
      <c r="B28" s="60"/>
      <c r="C28" s="62"/>
      <c r="D28" s="63">
        <v>0</v>
      </c>
      <c r="E28" s="64">
        <v>4129</v>
      </c>
      <c r="F28" s="63">
        <v>9220</v>
      </c>
    </row>
    <row r="29" spans="1:7" s="27" customFormat="1" ht="23.25" customHeight="1">
      <c r="A29" s="60"/>
      <c r="B29" s="60"/>
      <c r="C29" s="62"/>
      <c r="D29" s="63">
        <v>0</v>
      </c>
      <c r="E29" s="64">
        <v>4177</v>
      </c>
      <c r="F29" s="63">
        <f>118829+4000</f>
        <v>122829</v>
      </c>
    </row>
    <row r="30" spans="1:7" s="27" customFormat="1" ht="23.25" customHeight="1" thickBot="1">
      <c r="A30" s="61"/>
      <c r="B30" s="61"/>
      <c r="C30" s="69"/>
      <c r="D30" s="70">
        <v>0</v>
      </c>
      <c r="E30" s="69">
        <v>4179</v>
      </c>
      <c r="F30" s="70">
        <v>25171</v>
      </c>
    </row>
    <row r="31" spans="1:7" s="27" customFormat="1" ht="23.25" customHeight="1">
      <c r="A31" s="59" t="s">
        <v>32</v>
      </c>
      <c r="B31" s="59" t="s">
        <v>33</v>
      </c>
      <c r="C31" s="34"/>
      <c r="D31" s="35">
        <v>0</v>
      </c>
      <c r="E31" s="34">
        <v>4197</v>
      </c>
      <c r="F31" s="35">
        <v>52153</v>
      </c>
    </row>
    <row r="32" spans="1:7" s="27" customFormat="1" ht="23.25" customHeight="1">
      <c r="A32" s="60"/>
      <c r="B32" s="60"/>
      <c r="C32" s="62"/>
      <c r="D32" s="63">
        <v>0</v>
      </c>
      <c r="E32" s="64">
        <v>4199</v>
      </c>
      <c r="F32" s="63">
        <v>11047</v>
      </c>
    </row>
    <row r="33" spans="1:6" s="27" customFormat="1" ht="23.25" customHeight="1">
      <c r="A33" s="60"/>
      <c r="B33" s="60"/>
      <c r="C33" s="34"/>
      <c r="D33" s="35">
        <v>0</v>
      </c>
      <c r="E33" s="34">
        <v>4217</v>
      </c>
      <c r="F33" s="35">
        <f>94139+4800</f>
        <v>98939</v>
      </c>
    </row>
    <row r="34" spans="1:6" s="27" customFormat="1" ht="23.25" customHeight="1">
      <c r="A34" s="60"/>
      <c r="B34" s="60"/>
      <c r="C34" s="62"/>
      <c r="D34" s="63">
        <v>0</v>
      </c>
      <c r="E34" s="64">
        <v>4219</v>
      </c>
      <c r="F34" s="63">
        <v>19941</v>
      </c>
    </row>
    <row r="35" spans="1:6" s="27" customFormat="1" ht="23.25" customHeight="1">
      <c r="A35" s="60"/>
      <c r="B35" s="60"/>
      <c r="C35" s="34"/>
      <c r="D35" s="35">
        <v>0</v>
      </c>
      <c r="E35" s="34">
        <v>4287</v>
      </c>
      <c r="F35" s="35">
        <f>3952+200</f>
        <v>4152</v>
      </c>
    </row>
    <row r="36" spans="1:6" s="27" customFormat="1" ht="23.25" customHeight="1">
      <c r="A36" s="60"/>
      <c r="B36" s="60"/>
      <c r="C36" s="62"/>
      <c r="D36" s="63">
        <v>0</v>
      </c>
      <c r="E36" s="64">
        <v>4289</v>
      </c>
      <c r="F36" s="63">
        <v>837</v>
      </c>
    </row>
    <row r="37" spans="1:6" s="27" customFormat="1" ht="23.25" customHeight="1">
      <c r="A37" s="60"/>
      <c r="B37" s="60"/>
      <c r="C37" s="34"/>
      <c r="D37" s="35">
        <v>0</v>
      </c>
      <c r="E37" s="34">
        <v>4307</v>
      </c>
      <c r="F37" s="35">
        <f>2684632+1182197</f>
        <v>3866829</v>
      </c>
    </row>
    <row r="38" spans="1:6" s="27" customFormat="1" ht="23.25" customHeight="1">
      <c r="A38" s="60"/>
      <c r="B38" s="60"/>
      <c r="C38" s="62"/>
      <c r="D38" s="63">
        <v>0</v>
      </c>
      <c r="E38" s="64">
        <v>4309</v>
      </c>
      <c r="F38" s="63">
        <v>568680</v>
      </c>
    </row>
    <row r="39" spans="1:6" s="27" customFormat="1" ht="23.25" customHeight="1">
      <c r="A39" s="60"/>
      <c r="B39" s="60"/>
      <c r="C39" s="34"/>
      <c r="D39" s="35">
        <v>0</v>
      </c>
      <c r="E39" s="34">
        <v>4367</v>
      </c>
      <c r="F39" s="35">
        <v>7427</v>
      </c>
    </row>
    <row r="40" spans="1:6" s="27" customFormat="1" ht="23.25" customHeight="1">
      <c r="A40" s="60"/>
      <c r="B40" s="60"/>
      <c r="C40" s="62"/>
      <c r="D40" s="63">
        <v>0</v>
      </c>
      <c r="E40" s="64">
        <v>4369</v>
      </c>
      <c r="F40" s="63">
        <v>1573</v>
      </c>
    </row>
    <row r="41" spans="1:6" s="27" customFormat="1" ht="23.25" customHeight="1">
      <c r="A41" s="60"/>
      <c r="B41" s="60"/>
      <c r="C41" s="34"/>
      <c r="D41" s="35">
        <v>0</v>
      </c>
      <c r="E41" s="34">
        <v>4397</v>
      </c>
      <c r="F41" s="35">
        <v>93825</v>
      </c>
    </row>
    <row r="42" spans="1:6" s="27" customFormat="1" ht="23.25" customHeight="1">
      <c r="A42" s="60"/>
      <c r="B42" s="60"/>
      <c r="C42" s="62"/>
      <c r="D42" s="63">
        <v>0</v>
      </c>
      <c r="E42" s="64">
        <v>4399</v>
      </c>
      <c r="F42" s="63">
        <v>19875</v>
      </c>
    </row>
    <row r="43" spans="1:6" s="27" customFormat="1" ht="23.25" customHeight="1">
      <c r="A43" s="60"/>
      <c r="B43" s="60"/>
      <c r="C43" s="34"/>
      <c r="D43" s="35">
        <v>0</v>
      </c>
      <c r="E43" s="34">
        <v>4417</v>
      </c>
      <c r="F43" s="35">
        <f>150506+4600</f>
        <v>155106</v>
      </c>
    </row>
    <row r="44" spans="1:6" s="27" customFormat="1" ht="23.25" customHeight="1">
      <c r="A44" s="60"/>
      <c r="B44" s="60"/>
      <c r="C44" s="62"/>
      <c r="D44" s="63">
        <v>0</v>
      </c>
      <c r="E44" s="64">
        <v>4419</v>
      </c>
      <c r="F44" s="63">
        <v>31881</v>
      </c>
    </row>
    <row r="45" spans="1:6" s="27" customFormat="1" ht="23.25" customHeight="1">
      <c r="A45" s="60"/>
      <c r="B45" s="60"/>
      <c r="C45" s="34"/>
      <c r="D45" s="35">
        <v>0</v>
      </c>
      <c r="E45" s="34">
        <v>4427</v>
      </c>
      <c r="F45" s="35">
        <v>1650</v>
      </c>
    </row>
    <row r="46" spans="1:6" s="27" customFormat="1" ht="23.25" customHeight="1">
      <c r="A46" s="60"/>
      <c r="B46" s="60"/>
      <c r="C46" s="62"/>
      <c r="D46" s="63">
        <v>0</v>
      </c>
      <c r="E46" s="64">
        <v>4429</v>
      </c>
      <c r="F46" s="63">
        <v>350</v>
      </c>
    </row>
    <row r="47" spans="1:6" s="27" customFormat="1" ht="23.25" customHeight="1">
      <c r="A47" s="60"/>
      <c r="B47" s="60"/>
      <c r="C47" s="34"/>
      <c r="D47" s="35">
        <v>0</v>
      </c>
      <c r="E47" s="34">
        <v>4447</v>
      </c>
      <c r="F47" s="35">
        <f>32596+7657</f>
        <v>40253</v>
      </c>
    </row>
    <row r="48" spans="1:6" s="27" customFormat="1" ht="23.25" customHeight="1">
      <c r="A48" s="60"/>
      <c r="B48" s="60"/>
      <c r="C48" s="62"/>
      <c r="D48" s="63">
        <v>0</v>
      </c>
      <c r="E48" s="64">
        <v>4449</v>
      </c>
      <c r="F48" s="63">
        <v>6905</v>
      </c>
    </row>
    <row r="49" spans="1:9" s="27" customFormat="1" ht="23.25" customHeight="1">
      <c r="A49" s="60"/>
      <c r="B49" s="60"/>
      <c r="C49" s="34"/>
      <c r="D49" s="35">
        <v>0</v>
      </c>
      <c r="E49" s="34">
        <v>4717</v>
      </c>
      <c r="F49" s="35">
        <f>42696+10837</f>
        <v>53533</v>
      </c>
      <c r="H49" s="27">
        <v>7</v>
      </c>
      <c r="I49" s="27">
        <v>9</v>
      </c>
    </row>
    <row r="50" spans="1:9" s="27" customFormat="1" ht="23.25" customHeight="1">
      <c r="A50" s="60"/>
      <c r="B50" s="60"/>
      <c r="C50" s="62"/>
      <c r="D50" s="63">
        <v>0</v>
      </c>
      <c r="E50" s="64">
        <v>4719</v>
      </c>
      <c r="F50" s="63">
        <v>9044</v>
      </c>
      <c r="G50" s="65">
        <f>SUM(F19:F51)</f>
        <v>16210775</v>
      </c>
      <c r="H50" s="65">
        <f>SUM(F21,F23,F25,F27,F29,F31,F33,F35,F37,F39,F41,F43,F45,F47,F49)</f>
        <v>7142597</v>
      </c>
      <c r="I50" s="65">
        <f>SUM(F22,F24,F26,F28,F30,F32,F34,F36,F38,F40,F42,F44,F46,F48,F50)</f>
        <v>1145847</v>
      </c>
    </row>
    <row r="51" spans="1:9" s="27" customFormat="1" ht="23.25" customHeight="1" thickBot="1">
      <c r="A51" s="61"/>
      <c r="B51" s="61"/>
      <c r="C51" s="34"/>
      <c r="D51" s="35">
        <v>0</v>
      </c>
      <c r="E51" s="34">
        <v>6257</v>
      </c>
      <c r="F51" s="35">
        <v>462975</v>
      </c>
    </row>
    <row r="52" spans="1:9" s="27" customFormat="1" ht="24.75" customHeight="1">
      <c r="A52" s="59" t="s">
        <v>14</v>
      </c>
      <c r="B52" s="59" t="s">
        <v>28</v>
      </c>
      <c r="C52" s="29"/>
      <c r="D52" s="30">
        <v>0</v>
      </c>
      <c r="E52" s="29">
        <v>2480</v>
      </c>
      <c r="F52" s="30">
        <v>358541</v>
      </c>
    </row>
    <row r="53" spans="1:9" s="27" customFormat="1" ht="27.75" customHeight="1" thickBot="1">
      <c r="A53" s="61"/>
      <c r="B53" s="61"/>
      <c r="C53" s="66"/>
      <c r="D53" s="67">
        <v>0</v>
      </c>
      <c r="E53" s="68">
        <v>6220</v>
      </c>
      <c r="F53" s="67">
        <v>1413792</v>
      </c>
    </row>
    <row r="54" spans="1:9" s="27" customFormat="1" ht="27.75" customHeight="1" thickBot="1">
      <c r="A54" s="33" t="s">
        <v>23</v>
      </c>
      <c r="B54" s="33" t="s">
        <v>24</v>
      </c>
      <c r="C54" s="31">
        <v>6300</v>
      </c>
      <c r="D54" s="32">
        <v>-13000000</v>
      </c>
      <c r="E54" s="31"/>
      <c r="F54" s="32">
        <v>0</v>
      </c>
    </row>
    <row r="55" spans="1:9" ht="20.25" customHeight="1" thickBot="1">
      <c r="A55" s="42" t="s">
        <v>3</v>
      </c>
      <c r="B55" s="43"/>
      <c r="C55" s="11"/>
      <c r="D55" s="18">
        <f>SUM(D8:D54)</f>
        <v>-16547150</v>
      </c>
      <c r="E55" s="26"/>
      <c r="F55" s="18">
        <f>SUM(F8:F54)</f>
        <v>33528753</v>
      </c>
      <c r="G55" s="1">
        <f>SUM(D55:F55)</f>
        <v>16981603</v>
      </c>
      <c r="I55" s="6"/>
    </row>
    <row r="56" spans="1:9" ht="16.5" thickBot="1">
      <c r="A56" s="44" t="s">
        <v>2</v>
      </c>
      <c r="B56" s="45"/>
      <c r="C56" s="22"/>
      <c r="D56" s="19"/>
      <c r="E56" s="15"/>
      <c r="F56" s="19"/>
      <c r="G56" s="1"/>
      <c r="I56" s="6"/>
    </row>
    <row r="57" spans="1:9" ht="16.5" thickBot="1">
      <c r="A57" s="38" t="s">
        <v>10</v>
      </c>
      <c r="B57" s="38"/>
      <c r="C57" s="14"/>
      <c r="D57" s="20">
        <v>0</v>
      </c>
      <c r="E57" s="16"/>
      <c r="F57" s="20">
        <f>SUM(F11:F16,F19:F50,F52)</f>
        <v>18006341</v>
      </c>
      <c r="G57" s="1">
        <f>SUM(D57:F57)</f>
        <v>18006341</v>
      </c>
      <c r="I57" s="6"/>
    </row>
    <row r="58" spans="1:9" ht="24.75" customHeight="1" thickBot="1">
      <c r="A58" s="39" t="s">
        <v>11</v>
      </c>
      <c r="B58" s="40"/>
      <c r="C58" s="23"/>
      <c r="D58" s="21">
        <f>SUM(D8,D54)</f>
        <v>-16547150</v>
      </c>
      <c r="E58" s="17"/>
      <c r="F58" s="21">
        <f>SUM(F8,F9:F10,F17:F18,F51,F53)</f>
        <v>15522412</v>
      </c>
      <c r="G58" s="3">
        <f>SUM(D58:F58)</f>
        <v>-1024738</v>
      </c>
      <c r="H58" s="1"/>
    </row>
    <row r="59" spans="1:9" ht="15">
      <c r="A59" s="2"/>
      <c r="B59" s="5"/>
      <c r="C59" s="10"/>
      <c r="D59" s="9">
        <f>SUM(D57:D58)</f>
        <v>-16547150</v>
      </c>
      <c r="E59" s="3"/>
      <c r="F59" s="9">
        <f>SUM(F57:F58)</f>
        <v>33528753</v>
      </c>
      <c r="G59" s="3"/>
      <c r="H59" s="1"/>
    </row>
    <row r="60" spans="1:9" ht="15">
      <c r="A60" s="2"/>
      <c r="B60" s="4"/>
      <c r="C60" s="4"/>
      <c r="D60" s="9">
        <f>SUM(D55-D59)</f>
        <v>0</v>
      </c>
      <c r="E60" s="9"/>
      <c r="F60" s="9">
        <f>F55-F59</f>
        <v>0</v>
      </c>
      <c r="G60" s="2"/>
      <c r="H60" s="1"/>
    </row>
    <row r="61" spans="1:9" ht="15">
      <c r="A61" s="2"/>
      <c r="B61" s="2"/>
      <c r="C61" s="3"/>
      <c r="D61" s="9"/>
      <c r="E61" s="9"/>
      <c r="F61" s="9"/>
      <c r="G61" s="3"/>
    </row>
    <row r="62" spans="1:9">
      <c r="A62" s="2"/>
      <c r="B62" s="2"/>
      <c r="C62" s="8"/>
      <c r="D62" s="3"/>
      <c r="E62" s="3"/>
      <c r="F62" s="2"/>
      <c r="G62" s="2"/>
    </row>
    <row r="63" spans="1:9">
      <c r="A63" s="2"/>
      <c r="B63" s="2"/>
      <c r="C63" s="7"/>
      <c r="D63" s="7"/>
      <c r="E63" s="3"/>
      <c r="F63" s="2"/>
      <c r="G63" s="2"/>
    </row>
    <row r="64" spans="1:9" ht="198" customHeight="1">
      <c r="A64" s="41"/>
      <c r="B64" s="41"/>
      <c r="C64" s="41"/>
      <c r="D64" s="41"/>
      <c r="E64" s="41"/>
      <c r="F64" s="41"/>
      <c r="G64" s="2"/>
    </row>
    <row r="65" spans="1:7">
      <c r="A65" s="2"/>
      <c r="B65" s="2"/>
      <c r="C65" s="2"/>
      <c r="D65" s="2"/>
      <c r="E65" s="3"/>
      <c r="F65" s="2"/>
      <c r="G65" s="2"/>
    </row>
    <row r="66" spans="1:7">
      <c r="A66" s="2"/>
      <c r="B66" s="2"/>
      <c r="C66" s="7"/>
      <c r="D66" s="2"/>
      <c r="E66" s="2"/>
      <c r="F66" s="2"/>
      <c r="G66" s="2"/>
    </row>
  </sheetData>
  <mergeCells count="23">
    <mergeCell ref="B11:B17"/>
    <mergeCell ref="A11:A17"/>
    <mergeCell ref="B52:B53"/>
    <mergeCell ref="A52:A53"/>
    <mergeCell ref="B8:B9"/>
    <mergeCell ref="A8:A10"/>
    <mergeCell ref="B19:B30"/>
    <mergeCell ref="A19:A30"/>
    <mergeCell ref="B31:B51"/>
    <mergeCell ref="A31:A51"/>
    <mergeCell ref="A1:F1"/>
    <mergeCell ref="A3:F3"/>
    <mergeCell ref="A4:F4"/>
    <mergeCell ref="A5:F5"/>
    <mergeCell ref="A6:A7"/>
    <mergeCell ref="B6:B7"/>
    <mergeCell ref="C6:D6"/>
    <mergeCell ref="E6:F6"/>
    <mergeCell ref="A57:B57"/>
    <mergeCell ref="A58:B58"/>
    <mergeCell ref="A64:F64"/>
    <mergeCell ref="A55:B55"/>
    <mergeCell ref="A56:B56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dochody</vt:lpstr>
      <vt:lpstr>wydatki</vt:lpstr>
      <vt:lpstr>dochody!Obszar_wydruku</vt:lpstr>
      <vt:lpstr>wydatki!Obszar_wydruku</vt:lpstr>
      <vt:lpstr>dochody!Tytuły_wydruku</vt:lpstr>
      <vt:lpstr>wydatki!Tytuły_wydruku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2023-12-01T10:56:33Z</cp:lastPrinted>
  <dcterms:created xsi:type="dcterms:W3CDTF">2013-02-21T12:03:23Z</dcterms:created>
  <dcterms:modified xsi:type="dcterms:W3CDTF">2023-12-01T14:17:15Z</dcterms:modified>
</cp:coreProperties>
</file>