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en_skoroszyt"/>
  <mc:AlternateContent xmlns:mc="http://schemas.openxmlformats.org/markup-compatibility/2006">
    <mc:Choice Requires="x15">
      <x15ac:absPath xmlns:x15ac="http://schemas.microsoft.com/office/spreadsheetml/2010/11/ac" url="C:\Users\f.kowal\Desktop\do wysłania\2023\kwiecień\US zmiany w budżecie\"/>
    </mc:Choice>
  </mc:AlternateContent>
  <xr:revisionPtr revIDLastSave="0" documentId="13_ncr:1_{66750A2A-84DB-4E14-956F-6677D9F5CA54}" xr6:coauthVersionLast="36" xr6:coauthVersionMax="36" xr10:uidLastSave="{00000000-0000-0000-0000-000000000000}"/>
  <bookViews>
    <workbookView xWindow="0" yWindow="0" windowWidth="23040" windowHeight="9195" activeTab="1" xr2:uid="{00000000-000D-0000-FFFF-FFFF00000000}"/>
  </bookViews>
  <sheets>
    <sheet name="dochody " sheetId="4" r:id="rId1"/>
    <sheet name="wydatki" sheetId="3" r:id="rId2"/>
  </sheets>
  <definedNames>
    <definedName name="_xlnm.Print_Area" localSheetId="0">'dochody '!$A$1:$F$11</definedName>
    <definedName name="_xlnm.Print_Area" localSheetId="1">wydatki!$A$1:$H$48</definedName>
    <definedName name="_xlnm.Print_Titles" localSheetId="0">'dochody '!$2:$3</definedName>
    <definedName name="_xlnm.Print_Titles" localSheetId="1">wydatki!$1:$2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3" l="1"/>
  <c r="D46" i="3"/>
  <c r="C11" i="4" l="1"/>
  <c r="D10" i="4"/>
  <c r="C10" i="4"/>
  <c r="E38" i="3"/>
  <c r="I35" i="3"/>
  <c r="E15" i="3" l="1"/>
  <c r="D10" i="3" l="1"/>
  <c r="I10" i="3" l="1"/>
  <c r="E27" i="3"/>
  <c r="I27" i="3" s="1"/>
  <c r="D7" i="4" l="1"/>
  <c r="E3" i="3" l="1"/>
  <c r="E4" i="3"/>
  <c r="E30" i="3" l="1"/>
  <c r="D30" i="3"/>
  <c r="D8" i="4"/>
  <c r="E21" i="3" l="1"/>
  <c r="C4" i="4"/>
  <c r="E18" i="3" l="1"/>
  <c r="D47" i="3" l="1"/>
  <c r="Y18" i="3" l="1"/>
</calcChain>
</file>

<file path=xl/sharedStrings.xml><?xml version="1.0" encoding="utf-8"?>
<sst xmlns="http://schemas.openxmlformats.org/spreadsheetml/2006/main" count="149" uniqueCount="109">
  <si>
    <t>Dział</t>
  </si>
  <si>
    <t>Rozdział</t>
  </si>
  <si>
    <t>Zmniejszenia
/kwota w zł/</t>
  </si>
  <si>
    <t>Zwiększenia
/kwota w zł/</t>
  </si>
  <si>
    <t>Jednostka realizująca</t>
  </si>
  <si>
    <t>Suma</t>
  </si>
  <si>
    <t>WYDATKI</t>
  </si>
  <si>
    <t>Lp.</t>
  </si>
  <si>
    <t>Przeznaczenie</t>
  </si>
  <si>
    <t>Ogółem plan wydatków</t>
  </si>
  <si>
    <t>DOCHODY</t>
  </si>
  <si>
    <t>Źródło</t>
  </si>
  <si>
    <t>Ogółem plan dochodów</t>
  </si>
  <si>
    <t>921</t>
  </si>
  <si>
    <t>852</t>
  </si>
  <si>
    <t>900</t>
  </si>
  <si>
    <t>ROPS</t>
  </si>
  <si>
    <t>KS</t>
  </si>
  <si>
    <t>Dep. GR</t>
  </si>
  <si>
    <t>Dep. DT</t>
  </si>
  <si>
    <t>Dep. OZ</t>
  </si>
  <si>
    <r>
      <rPr>
        <b/>
        <u/>
        <sz val="17"/>
        <color theme="1"/>
        <rFont val="Arial"/>
        <family val="2"/>
        <charset val="238"/>
      </rPr>
      <t>Zwiększenie planu wydatków</t>
    </r>
    <r>
      <rPr>
        <sz val="17"/>
        <color theme="1"/>
        <rFont val="Arial"/>
        <family val="2"/>
        <charset val="238"/>
      </rPr>
      <t xml:space="preserve"> na wpłatę na Fundusz Wsparcia Policji - koszty utrzymania i funkcjonowania jednostek organizacyjnych Policji, a także zakupu niezbędnych dla ich potrzeb towarów i usług.</t>
    </r>
  </si>
  <si>
    <t>Oddział OT</t>
  </si>
  <si>
    <t>750
921</t>
  </si>
  <si>
    <t>75095
92195</t>
  </si>
  <si>
    <t>Dep. RP</t>
  </si>
  <si>
    <t>853</t>
  </si>
  <si>
    <t>WUP</t>
  </si>
  <si>
    <t>PZDW</t>
  </si>
  <si>
    <t>Dochody z tytułu środków pochodzących z budżetu UE na realizację projektu pn. "Budowa Podmiejskiej Kolei Aglomeracyjnej - PKA":budowa zaplecza technicznego" w ramach Programu Operacyjnego Infrastruktura i Środowisko na lata 2014-2020.</t>
  </si>
  <si>
    <t>700
750
851</t>
  </si>
  <si>
    <t>70005
75095
85111</t>
  </si>
  <si>
    <t>Dep. RR</t>
  </si>
  <si>
    <t>801
852</t>
  </si>
  <si>
    <t>80195
85295</t>
  </si>
  <si>
    <t>Zmiany planu wydatków PZDW w Rzeszowie dotyczących realizacji zadań w ramach:</t>
  </si>
  <si>
    <t>Rządowego Funduszu Rozwoju Dróg, w tym:</t>
  </si>
  <si>
    <t>010</t>
  </si>
  <si>
    <t>01042</t>
  </si>
  <si>
    <t>Dep. RG</t>
  </si>
  <si>
    <t>Dochody dotyczące realizacji projektu pn. "Punkty Informacyjne Funduszy Europejskich" w ramach Programu Pomoc Techniczna dla Funduszy Europejskich 2021-2027, w tym z tytułu:
1) środków pochodzących z budżetu UE - 977.500,-zł,
2) dotacji celowej z budżetu państwa - 172.500,-zł.</t>
  </si>
  <si>
    <t>Biuro BI</t>
  </si>
  <si>
    <t>Dep. DO/
instytucje kultury</t>
  </si>
  <si>
    <t>Regionalnego Programu Operacyjnego Województwa Podkarpackiego na lata 2014-2020</t>
  </si>
  <si>
    <r>
      <rPr>
        <b/>
        <u/>
        <sz val="17"/>
        <color theme="1"/>
        <rFont val="Arial"/>
        <family val="2"/>
        <charset val="238"/>
      </rPr>
      <t>Zmiana klasyfikacji budżetowej</t>
    </r>
    <r>
      <rPr>
        <sz val="17"/>
        <color theme="1"/>
        <rFont val="Arial"/>
        <family val="2"/>
        <charset val="238"/>
      </rPr>
      <t xml:space="preserve"> dotacji dla beneficjentów realizujących projekty o charakterze rewitalizacyjnym w ramach RPO WP na lata 2014-2020.</t>
    </r>
  </si>
  <si>
    <t>Dochody z tytułu dotacji celowej otrzymanej z tytułu pomocy finansowej udzielanej między jednostkami samorządu terytorialnego na dofinansowanie własnych zadań inwestycyjnych i zakupów inwestycyjnych.</t>
  </si>
  <si>
    <t>Dochody z tytułu dotacji celowej z budżetu państwa na finansowanie wydatków objętych Pomocą Techniczną Regionalnego Programu Operacyjnego Województwa Podkarpackiego na lata 2014-2020.</t>
  </si>
  <si>
    <t>Dep. OR</t>
  </si>
  <si>
    <t>Dochody z tytułu środków z państwowych funduszy celowych na finansowanie lub dofinansowanie kosztów realizacji inwestycji i zakupów inwestycyjnych jednostek sektora finansów publicznych (RFRD).</t>
  </si>
  <si>
    <r>
      <rPr>
        <b/>
        <u/>
        <sz val="17"/>
        <rFont val="Arial"/>
        <family val="2"/>
        <charset val="238"/>
      </rPr>
      <t>Zmiany w planie wydatków</t>
    </r>
    <r>
      <rPr>
        <sz val="17"/>
        <rFont val="Arial"/>
        <family val="2"/>
        <charset val="238"/>
      </rPr>
      <t xml:space="preserve"> finansowane ze środków pochodzących z opłat za wyłączenie z produkcji gruntów rolnych, w tym:
1) zmiana klasyfikacji wydatków przeznaczonych na zakup sprzętu pomiarowego i informatycznego (przeniesienie z bieżących na majątkowe) - 5.000,-zł
2) zwiększenie planu wydatków na dotacje celowe dla gmin na budowę i modernizację dróg dojazdowych do gruntów rolnych oraz renowację zbiorników wodnych służących małej retencji - 6.930.517,-zł.</t>
    </r>
  </si>
  <si>
    <t>Programu Operacyjnego Polska Wschodnia na lata 2014-2020</t>
  </si>
  <si>
    <t>Załącznik do uzasadnienia 
do projektu uchwały Sejmiku 
w sprawie zmian w budżecie 
Województwa Podkarpackiego na 2023 r</t>
  </si>
  <si>
    <t>Finansowanie wydatków</t>
  </si>
  <si>
    <t>środki własne Samorządu Województwa</t>
  </si>
  <si>
    <r>
      <rPr>
        <b/>
        <u/>
        <sz val="17"/>
        <rFont val="Arial"/>
        <family val="2"/>
        <charset val="238"/>
      </rPr>
      <t>Zwiększenie planu wydatków</t>
    </r>
    <r>
      <rPr>
        <sz val="17"/>
        <rFont val="Arial"/>
        <family val="2"/>
        <charset val="238"/>
      </rPr>
      <t xml:space="preserve"> z przeznaczeniem na realizację projektu pn. "Budowa Podmiejskiej Kolei Aglomeracyjnej - PKA":budowa zaplecza technicznego" w ramach Programu Operacyjnego Infrastruktura i Środowisko na lata 2014-2020.
</t>
    </r>
    <r>
      <rPr>
        <b/>
        <sz val="17"/>
        <rFont val="Arial"/>
        <family val="2"/>
        <charset val="238"/>
      </rPr>
      <t>Dotyczy przedsięwzięcia ujętego w wykazie przedsięwzięć do WPF.</t>
    </r>
  </si>
  <si>
    <t>środki pochodzące z budżetu UE - 32.180,-zł,
środki własne Samorządu Województwa - 105.200,-zł</t>
  </si>
  <si>
    <r>
      <rPr>
        <b/>
        <u/>
        <sz val="17"/>
        <rFont val="Arial"/>
        <family val="2"/>
        <charset val="238"/>
      </rPr>
      <t xml:space="preserve">Zwiększenie planu wydatków </t>
    </r>
    <r>
      <rPr>
        <sz val="17"/>
        <rFont val="Arial"/>
        <family val="2"/>
        <charset val="238"/>
      </rPr>
      <t xml:space="preserve">z przeznaczeniem na dotacje celowe na wkład własny do zadań powierzonych gminom na realizację zadania pn. "Dofinansowanie zadań poprawiających stan techniczny oraz bezpieczeństwo ruchu na drogach wojewódzkich, realizowanych przez Gminy na terenie Województwa Podkarpackiego w ramach Rządowego Funduszu Polski Ład: Program inwestycji strategicznych oraz Funduszu Przeciwdziałania COVID-19".
</t>
    </r>
    <r>
      <rPr>
        <b/>
        <sz val="17"/>
        <rFont val="Arial"/>
        <family val="2"/>
        <charset val="238"/>
      </rPr>
      <t>Dotyczy przedsięwzięcia ujętego w wykazie przedsięwzięć do WPF.</t>
    </r>
  </si>
  <si>
    <r>
      <rPr>
        <b/>
        <u/>
        <sz val="17"/>
        <color theme="1"/>
        <rFont val="Arial"/>
        <family val="2"/>
        <charset val="238"/>
      </rPr>
      <t xml:space="preserve">Zwiększenie planu wydatków </t>
    </r>
    <r>
      <rPr>
        <sz val="17"/>
        <color theme="1"/>
        <rFont val="Arial"/>
        <family val="2"/>
        <charset val="238"/>
      </rPr>
      <t xml:space="preserve">z przeznaczeniem na realizację projektu pn. "Wsparcie działalności Regionalnego Obserwatorium Terytorialnego w procesie dostarczania niezbędnej wiedzy do zarządzania rozwojem regionu RPO WP 2014-2020" w ramach Pomocy Technicznej RPO WP 2014-2020.
</t>
    </r>
    <r>
      <rPr>
        <b/>
        <sz val="17"/>
        <color theme="1"/>
        <rFont val="Arial"/>
        <family val="2"/>
        <charset val="238"/>
      </rPr>
      <t>Dotyczy przedsięwzięcia ujętego w wykazie przedsięwzięć do WPF.</t>
    </r>
  </si>
  <si>
    <r>
      <rPr>
        <b/>
        <u/>
        <sz val="17"/>
        <color theme="1"/>
        <rFont val="Arial"/>
        <family val="2"/>
        <charset val="238"/>
      </rPr>
      <t>Zwiększenie planu wydatków</t>
    </r>
    <r>
      <rPr>
        <sz val="17"/>
        <color theme="1"/>
        <rFont val="Arial"/>
        <family val="2"/>
        <charset val="238"/>
      </rPr>
      <t xml:space="preserve"> z przeznaczeniem na realizację projektu pn. "Wsparcie procesu ewaluacji RPO WP 2014-2020 oraz przygotowań do perspektywy 2021-2027" w ramach Pomocy Technicznej RPO WP 2014-2020.
</t>
    </r>
    <r>
      <rPr>
        <b/>
        <sz val="17"/>
        <color theme="1"/>
        <rFont val="Arial"/>
        <family val="2"/>
        <charset val="238"/>
      </rPr>
      <t>Dotyczy przedsięwzięcia ujętego w wykazie przedsięwzięć do WPF</t>
    </r>
    <r>
      <rPr>
        <sz val="17"/>
        <color theme="1"/>
        <rFont val="Arial"/>
        <family val="2"/>
        <charset val="238"/>
      </rPr>
      <t>.</t>
    </r>
  </si>
  <si>
    <r>
      <rPr>
        <b/>
        <u/>
        <sz val="17"/>
        <color theme="1"/>
        <rFont val="Arial"/>
        <family val="2"/>
        <charset val="238"/>
      </rPr>
      <t>Ustalenie planu wydatków</t>
    </r>
    <r>
      <rPr>
        <sz val="17"/>
        <color theme="1"/>
        <rFont val="Arial"/>
        <family val="2"/>
        <charset val="238"/>
      </rPr>
      <t xml:space="preserve"> z przeznaczeniem na realizację projektu pn. "Dane satelitarne i Infrastruktura Danych Przestrzennych (SDI) dla zarządzania regionalnego opartego na dowodach" w ramach Programu INTERREG Europa 2021-2027.
</t>
    </r>
    <r>
      <rPr>
        <b/>
        <sz val="17"/>
        <color theme="1"/>
        <rFont val="Arial"/>
        <family val="2"/>
        <charset val="238"/>
      </rPr>
      <t>Wraz w wprowadzeniem przedsięwzięcia do wykazu przedsięwzięć ujętych w WPF.</t>
    </r>
  </si>
  <si>
    <r>
      <rPr>
        <b/>
        <u/>
        <sz val="17"/>
        <color theme="1"/>
        <rFont val="Arial"/>
        <family val="2"/>
        <charset val="238"/>
      </rPr>
      <t xml:space="preserve">Zwiększenie planu wydatków </t>
    </r>
    <r>
      <rPr>
        <sz val="17"/>
        <color theme="1"/>
        <rFont val="Arial"/>
        <family val="2"/>
        <charset val="238"/>
      </rPr>
      <t xml:space="preserve">z przeznaczeniem na realizację zadania pn. "Funkcjonowanie Oddziału Współpracy Transgranicznej EIS Polska-Białoruś-Ukraina 2014-2020 w Rzeszowie w latach 2022-2023" w ramach Programu Współpracy Transgranicznej Polska-Białoruś-Ukraina.
</t>
    </r>
    <r>
      <rPr>
        <b/>
        <sz val="17"/>
        <color theme="1"/>
        <rFont val="Arial"/>
        <family val="2"/>
        <charset val="238"/>
      </rPr>
      <t>Dotyczy przedsięwzięcia ujętego w wykazie przedsięwzięć do WPF.</t>
    </r>
  </si>
  <si>
    <r>
      <rPr>
        <b/>
        <i/>
        <u/>
        <sz val="17"/>
        <rFont val="Arial"/>
        <family val="2"/>
        <charset val="238"/>
      </rPr>
      <t>Ustalenie planu wydatków</t>
    </r>
    <r>
      <rPr>
        <sz val="17"/>
        <rFont val="Arial"/>
        <family val="2"/>
        <charset val="238"/>
      </rPr>
      <t xml:space="preserve"> z przeznaczeniem na realizacje projektu pn. "Punkty Informacyjne Funduszy Europejskich - PPT FE" w ramach Programu Pomoc Techniczna dla Funduszy Europejskich 2021-2027.
</t>
    </r>
    <r>
      <rPr>
        <b/>
        <sz val="17"/>
        <rFont val="Arial"/>
        <family val="2"/>
        <charset val="238"/>
      </rPr>
      <t>Wraz w wprowadzeniem przedsięwzięcia do wykazu przedsięwzięć ujętych w WPF.</t>
    </r>
  </si>
  <si>
    <r>
      <rPr>
        <b/>
        <u/>
        <sz val="17"/>
        <color theme="1"/>
        <rFont val="Arial"/>
        <family val="2"/>
        <charset val="238"/>
      </rPr>
      <t xml:space="preserve">Zmiana w planie dotacji celowych </t>
    </r>
    <r>
      <rPr>
        <sz val="17"/>
        <color theme="1"/>
        <rFont val="Arial"/>
        <family val="2"/>
        <charset val="238"/>
      </rPr>
      <t xml:space="preserve">dla beneficjentów realizujących projekty w ramach RPO WP na lata 2014-2020.
</t>
    </r>
    <r>
      <rPr>
        <b/>
        <sz val="17"/>
        <color theme="1"/>
        <rFont val="Arial"/>
        <family val="2"/>
        <charset val="238"/>
      </rPr>
      <t>Dotyczy przedsięwzięcia ujętego w wykazie przedsięwzięć do WPF.</t>
    </r>
  </si>
  <si>
    <r>
      <rPr>
        <b/>
        <u/>
        <sz val="17"/>
        <rFont val="Arial"/>
        <family val="2"/>
        <charset val="238"/>
      </rPr>
      <t xml:space="preserve">Ustalenie planu wydatków </t>
    </r>
    <r>
      <rPr>
        <sz val="17"/>
        <rFont val="Arial"/>
        <family val="2"/>
        <charset val="238"/>
      </rPr>
      <t xml:space="preserve">z przeznaczeniem na realizację projektu pn. "Women for Science, Technology, Engeneering and Mathematics in Europe (Kobiety dla nauki, technologii, inżynierii i matematyki w Europie)" w ramach Programu INTERREG Europa 2021-2027.
</t>
    </r>
    <r>
      <rPr>
        <b/>
        <sz val="17"/>
        <rFont val="Arial"/>
        <family val="2"/>
        <charset val="238"/>
      </rPr>
      <t>Wraz w wprowadzeniem przedsięwzięcia do wykazu przedsięwzięć ujętych w WPF.</t>
    </r>
  </si>
  <si>
    <r>
      <rPr>
        <b/>
        <i/>
        <u/>
        <sz val="17"/>
        <rFont val="Arial"/>
        <family val="2"/>
        <charset val="238"/>
      </rPr>
      <t xml:space="preserve">Zwiększenie planu wydatków </t>
    </r>
    <r>
      <rPr>
        <sz val="17"/>
        <rFont val="Arial"/>
        <family val="2"/>
        <charset val="238"/>
      </rPr>
      <t xml:space="preserve">z przeznaczeniem na realizację projektu pn. "Liderzy kooperacji" w ramach Programu Operacyjnego Wiedza Edukacja Rozwój 2014-2020.
</t>
    </r>
    <r>
      <rPr>
        <b/>
        <sz val="17"/>
        <rFont val="Arial"/>
        <family val="2"/>
        <charset val="238"/>
      </rPr>
      <t>Dotyczy przedsięwzięcia ujętego w wykazie przedsięwzięć do WPF.</t>
    </r>
  </si>
  <si>
    <r>
      <rPr>
        <b/>
        <u/>
        <sz val="17"/>
        <rFont val="Arial"/>
        <family val="2"/>
        <charset val="238"/>
      </rPr>
      <t>Zmniejszenie planu wydatków</t>
    </r>
    <r>
      <rPr>
        <sz val="17"/>
        <rFont val="Arial"/>
        <family val="2"/>
        <charset val="238"/>
      </rPr>
      <t xml:space="preserve"> przeznaczonych na realizację zadania pn. "Opracowanie koncepcji architektonicznej parkingu wielopoziomowego dla potrzeb Wojewódzkiego Urzędu Pracy w Rzeszowie i pozostałych jednostek organizacyjnych Województwa Podkarpackiego". Wraz ze zmianą nazwy zadania na "Opracowanie pełnobranżowej dokumentacji projektowej parkingu wielopoziomowego dla potrzeb Wojewódzkiego Urzędu Pracy w Rzeszowie i pozostałych jednostek organizacyjnych Województwa Podkarpackiego, wraz z pracami towarzyszącymi".
</t>
    </r>
    <r>
      <rPr>
        <b/>
        <sz val="17"/>
        <rFont val="Arial"/>
        <family val="2"/>
        <charset val="238"/>
      </rPr>
      <t>Wraz w wprowadzeniem przedsięwzięcia do wykazu przedsięwzięć ujętych w WPF.</t>
    </r>
  </si>
  <si>
    <r>
      <rPr>
        <b/>
        <u/>
        <sz val="17"/>
        <rFont val="Arial"/>
        <family val="2"/>
        <charset val="238"/>
      </rPr>
      <t>Ustalenie planu wydatków</t>
    </r>
    <r>
      <rPr>
        <sz val="17"/>
        <rFont val="Arial"/>
        <family val="2"/>
        <charset val="238"/>
      </rPr>
      <t xml:space="preserve"> z przeznaczeniem na realizację projektu pn. "Zrównoważone obszary chronione jako kluczowa wartość dla dobrobytu człowieka" w ramach Programu INTERREG Europa 2021-2027.
</t>
    </r>
    <r>
      <rPr>
        <b/>
        <sz val="17"/>
        <rFont val="Arial"/>
        <family val="2"/>
        <charset val="238"/>
      </rPr>
      <t>Wraz w wprowadzeniem przedsięwzięcia do wykazu przedsięwzięć ujętych w WPF.</t>
    </r>
  </si>
  <si>
    <r>
      <rPr>
        <b/>
        <u/>
        <sz val="17"/>
        <rFont val="Arial"/>
        <family val="2"/>
        <charset val="238"/>
      </rPr>
      <t xml:space="preserve">Zwiększenie planu dotacji </t>
    </r>
    <r>
      <rPr>
        <sz val="17"/>
        <rFont val="Arial"/>
        <family val="2"/>
        <charset val="238"/>
      </rPr>
      <t>dla organizacji pozarządowych na realizację zadań z zakresu kultury.</t>
    </r>
  </si>
  <si>
    <r>
      <rPr>
        <b/>
        <u/>
        <sz val="17"/>
        <rFont val="Arial"/>
        <family val="2"/>
        <charset val="238"/>
      </rPr>
      <t>Zwiększenie planu dotacji podmiotowej</t>
    </r>
    <r>
      <rPr>
        <sz val="17"/>
        <rFont val="Arial"/>
        <family val="2"/>
        <charset val="238"/>
      </rPr>
      <t xml:space="preserve"> dla Centrum Kulturalnego w Przemyślu z przeznaczeniem na dofinansowanie działalności bieżącej w zakresie realizowanych zadań statutowych.</t>
    </r>
  </si>
  <si>
    <r>
      <rPr>
        <b/>
        <u/>
        <sz val="17"/>
        <rFont val="Arial"/>
        <family val="2"/>
        <charset val="238"/>
      </rPr>
      <t>Ustalenie planu dotacji celowej</t>
    </r>
    <r>
      <rPr>
        <sz val="17"/>
        <rFont val="Arial"/>
        <family val="2"/>
        <charset val="238"/>
      </rPr>
      <t xml:space="preserve"> dla Arboretum i Zakładu Fizjografii w Bolestraszycach z przeznaczeniem na realizację zadania pn. "Utworzenie nowej strony internetowej Arboretum i Zakładu Fizjografii - pod adresem bolestrszyce.com.pl".</t>
    </r>
  </si>
  <si>
    <r>
      <rPr>
        <b/>
        <u/>
        <sz val="17"/>
        <rFont val="Arial"/>
        <family val="2"/>
        <charset val="238"/>
      </rPr>
      <t>Zwiększenie planu dotacji podmiotowej</t>
    </r>
    <r>
      <rPr>
        <sz val="17"/>
        <rFont val="Arial"/>
        <family val="2"/>
        <charset val="238"/>
      </rPr>
      <t xml:space="preserve"> dla Muzeum Podkarpackiego w Krośnie z przeznaczeniem na dofinansowanie działalności bieżącej w zakresie realizowanych zadań statutowych.</t>
    </r>
  </si>
  <si>
    <r>
      <rPr>
        <b/>
        <u/>
        <sz val="17"/>
        <rFont val="Arial"/>
        <family val="2"/>
        <charset val="238"/>
      </rPr>
      <t>Ustalenie planu dotacji celowej</t>
    </r>
    <r>
      <rPr>
        <sz val="17"/>
        <rFont val="Arial"/>
        <family val="2"/>
        <charset val="238"/>
      </rPr>
      <t xml:space="preserve"> dla Muzeum Narodowego Ziemi Przemyskiej w Przemyślu z przeznaczeniem na realizację na zadania pn. "Dostosowanie budynku przy ul. Kościuszki 2 do wymagań w zakresie ochrony przeciwpożarowej".</t>
    </r>
  </si>
  <si>
    <r>
      <rPr>
        <b/>
        <u/>
        <sz val="17"/>
        <color theme="1"/>
        <rFont val="Arial"/>
        <family val="2"/>
        <charset val="238"/>
      </rPr>
      <t xml:space="preserve">Ustalenie planu dotacji celowej </t>
    </r>
    <r>
      <rPr>
        <sz val="17"/>
        <color theme="1"/>
        <rFont val="Arial"/>
        <family val="2"/>
        <charset val="238"/>
      </rPr>
      <t xml:space="preserve">dla Muzeum Kultury Ludowej w Kolbuszowej na realizację zadań:
1) pn. Lasowiackie garncarstwo - 150.000 zł,
2) pn. Len u Lasowiaków z Sandomierskiej Puszczy - 60.000 zł.
</t>
    </r>
    <r>
      <rPr>
        <b/>
        <sz val="17"/>
        <color theme="1"/>
        <rFont val="Arial"/>
        <family val="2"/>
        <charset val="238"/>
      </rPr>
      <t>Wraz w wprowadzeniem przedsięwzięcia do wykazu przedsięwzięć ujętych w WPF.</t>
    </r>
  </si>
  <si>
    <r>
      <t xml:space="preserve">1) zwiększenie planu wydatków z przeznaczeniem na realizację zadania pn. "Budowa drogi wojewódzkiej nr 886 na odcinku pomiędzy planowaną obwodnicą miasta Sanoka a drogą krajową nr 28". 
</t>
    </r>
    <r>
      <rPr>
        <b/>
        <sz val="17"/>
        <rFont val="Arial"/>
        <family val="2"/>
        <charset val="238"/>
      </rPr>
      <t>Dotyczy przedsięwzięcia ujętego w wykazie przedsięwzięć do WPF.</t>
    </r>
  </si>
  <si>
    <r>
      <t xml:space="preserve">2) zwiększenie planu wydatków z przeznaczeniem na realizację zadania pn. "Budowa/przebudowa drogi wojewódzkiej nr 835 Lublin-Przeworsk-Grabownica Starzeńska na odcinku od DK 94 do miasta Kańczuga - etap I". 
</t>
    </r>
    <r>
      <rPr>
        <b/>
        <sz val="17"/>
        <rFont val="Arial"/>
        <family val="2"/>
        <charset val="238"/>
      </rPr>
      <t>Dotyczy przedsięwzięcia ujętego w wykazie przedsięwzięć do WPF.</t>
    </r>
  </si>
  <si>
    <r>
      <t xml:space="preserve">3) zwiększenie planu wydatków z przeznaczeniem na realizację zadania pn. "Budowa/przebudowa drogi wojewódzkiej nr 835 Lublin-Przeworsk-Grabownica Starzeńska na odcinku od DK 94 do miasta Kańczuga - etap II". 
</t>
    </r>
    <r>
      <rPr>
        <b/>
        <sz val="17"/>
        <rFont val="Arial"/>
        <family val="2"/>
        <charset val="238"/>
      </rPr>
      <t>Dotyczy przedsięwzięcia ujętego w wykazie przedsięwzięć do WPF.</t>
    </r>
  </si>
  <si>
    <r>
      <rPr>
        <b/>
        <i/>
        <u/>
        <sz val="17"/>
        <rFont val="Arial"/>
        <family val="2"/>
        <charset val="238"/>
      </rPr>
      <t>Zwiększenie planu wydatków</t>
    </r>
    <r>
      <rPr>
        <sz val="17"/>
        <rFont val="Arial"/>
        <family val="2"/>
        <charset val="238"/>
      </rPr>
      <t xml:space="preserve"> z przeznaczeniem na realizację zadania pn. "Rozbudowa DW 878 na odcinku od granicy miasta Rzeszowa (ul. Lubelska) do DW 869".
</t>
    </r>
    <r>
      <rPr>
        <b/>
        <sz val="17"/>
        <rFont val="Arial"/>
        <family val="2"/>
        <charset val="238"/>
      </rPr>
      <t>Dotyczy przedsięwzięcia ujętego w wykazie przedsięwzięć do WPF.</t>
    </r>
  </si>
  <si>
    <r>
      <rPr>
        <b/>
        <i/>
        <u/>
        <sz val="17"/>
        <rFont val="Arial"/>
        <family val="2"/>
        <charset val="238"/>
      </rPr>
      <t>Zwiększenie planu wydatków</t>
    </r>
    <r>
      <rPr>
        <sz val="17"/>
        <rFont val="Arial"/>
        <family val="2"/>
        <charset val="238"/>
      </rPr>
      <t xml:space="preserve"> z przeznaczeniem na realizację zadania pn. "Budowa wiaduktu kolejowego/tunelu drogowego w nowym śladzie drogi wojewódzkiej DW nr 877 w ul. Podzwierzyniec w Łańcucie w zamian za likwidację przejazdu kolejowo-drogowego kat. A km 174,744 linii kolejowej nr 91, w ramach projektu pn.: "Poprawa bezpieczeństwa na skrzyżowaniach linii kolejowych z drogami - Etap III".
</t>
    </r>
    <r>
      <rPr>
        <b/>
        <sz val="17"/>
        <rFont val="Arial"/>
        <family val="2"/>
        <charset val="238"/>
      </rPr>
      <t>Dotyczy przedsięwzięcia ujętego w wykazie przedsięwzięć do WPF.</t>
    </r>
  </si>
  <si>
    <r>
      <rPr>
        <b/>
        <u/>
        <sz val="17"/>
        <color theme="1"/>
        <rFont val="Arial"/>
        <family val="2"/>
        <charset val="238"/>
      </rPr>
      <t>Zwiększenie planu dotacji celowych</t>
    </r>
    <r>
      <rPr>
        <b/>
        <i/>
        <u/>
        <sz val="17"/>
        <color theme="1"/>
        <rFont val="Arial"/>
        <family val="2"/>
        <charset val="238"/>
      </rPr>
      <t xml:space="preserve"> </t>
    </r>
    <r>
      <rPr>
        <sz val="17"/>
        <color theme="1"/>
        <rFont val="Arial"/>
        <family val="2"/>
        <charset val="238"/>
      </rPr>
      <t xml:space="preserve">dla beneficjentów realizujących projekty w ramach RPO WP na lata 2014-2020, w tym:
1) realizujących projekty o charakterze rewitalizacyjnym - 207.666,-zł,
2) realizujących projekty o charakterze innym niż rewitalizacyjny - 240.040,-zł.
</t>
    </r>
    <r>
      <rPr>
        <b/>
        <sz val="17"/>
        <color theme="1"/>
        <rFont val="Arial"/>
        <family val="2"/>
        <charset val="238"/>
      </rPr>
      <t>Dotyczy przedsięwzięć ujętych w wykazie przedsięwzięć do WPF.</t>
    </r>
  </si>
  <si>
    <t>dotacja celowa z BP</t>
  </si>
  <si>
    <t>środki własne Samorządu Województwa, w tym do przyszłej refundacji ze środków UE - 184.860,-zł</t>
  </si>
  <si>
    <t>środki pochodzące z budżetu UE - 977.500,-zł,
dotacja celowa z BP - 172.500,-zł</t>
  </si>
  <si>
    <t>środki własne Samorządu Województwa, w tym do przyszłej refundacji ze środków UE - 174.130,-zł</t>
  </si>
  <si>
    <t>środki pochodzące z budżetu UE - 1.959.502,-zł,
środki własne Samorządu Województwa - 346.877,-zł</t>
  </si>
  <si>
    <t>środki pochodzące z budżetu UE - 2.995.038,-zł,
środki własne Samorządu Województwa - 4.627.184,-zł</t>
  </si>
  <si>
    <t>środki pochodzące z budżetu UE - 3.734.012,-zł,
środki własne Samorządu Województwa - 2.487.988,-zł</t>
  </si>
  <si>
    <t>środki pochodzące z budżetu UE - 1.018,-zł,
środki własne Samorządu Województwa - 1.043.179,-zł</t>
  </si>
  <si>
    <r>
      <rPr>
        <i/>
        <u/>
        <sz val="17"/>
        <color rgb="FF000000"/>
        <rFont val="Arial"/>
        <family val="2"/>
        <charset val="238"/>
      </rPr>
      <t>zmniejszenie:</t>
    </r>
    <r>
      <rPr>
        <sz val="17"/>
        <color indexed="8"/>
        <rFont val="Arial"/>
        <family val="2"/>
        <charset val="238"/>
      </rPr>
      <t xml:space="preserve">
środki pochodzące z budżetu UE - 1.084.144,-zł
</t>
    </r>
    <r>
      <rPr>
        <i/>
        <u/>
        <sz val="17"/>
        <color rgb="FF000000"/>
        <rFont val="Arial"/>
        <family val="2"/>
        <charset val="238"/>
      </rPr>
      <t>zwiększenie:</t>
    </r>
    <r>
      <rPr>
        <sz val="17"/>
        <color indexed="8"/>
        <rFont val="Arial"/>
        <family val="2"/>
        <charset val="238"/>
      </rPr>
      <t xml:space="preserve">
środki własne Samorządu Województwa - 3.965.402,-zł</t>
    </r>
  </si>
  <si>
    <t>środki własne Samorządu Województwa - 1.972.284,-zł,
pomoce finansowe otrzymane od JST - 2.000.000,-zł</t>
  </si>
  <si>
    <t>środki własne Samorządu Województwa, w tym do przyszłej refundacji ze środków UE - 128.559,-zł</t>
  </si>
  <si>
    <t>środki własne Samorządu Województwa, w tym do przyszłej refundacji ze środków UE - 93.679,-zł</t>
  </si>
  <si>
    <t>środki pochodzące z budżetu UE - 99.890,-zł, dotacja celowa z BP - 18.634,-zł</t>
  </si>
  <si>
    <t>środki pochodzące z budżetu UE - 87.614,-zł,
środki własne Samorządu Województwa - 15.461,-zł</t>
  </si>
  <si>
    <t>środki pochodzące z budżetu UE</t>
  </si>
  <si>
    <t>Dochody z tytułu:
1) dotacji celowej z budżetu państwa na współfinansowanie projektów realizowanych w ramach Regionalnego Programu Operacyjnego Województwa Podkarpackiego na lata 2014-2020 - 447.706,-zł,
2) środków pochodzących z budżetu UE na realizację projektów własnych w ramach Regionalnego Programu Operacyjnego Województwa Podkarpackiego na lata 2014-2020 - 5.645.924,-zł.</t>
  </si>
  <si>
    <r>
      <rPr>
        <i/>
        <u/>
        <sz val="17"/>
        <color rgb="FF000000"/>
        <rFont val="Arial"/>
        <family val="2"/>
        <charset val="238"/>
      </rPr>
      <t>zmniejszenie:</t>
    </r>
    <r>
      <rPr>
        <sz val="17"/>
        <color indexed="8"/>
        <rFont val="Arial"/>
        <family val="2"/>
        <charset val="238"/>
      </rPr>
      <t xml:space="preserve">
środki z RFRD
</t>
    </r>
    <r>
      <rPr>
        <i/>
        <u/>
        <sz val="17"/>
        <color rgb="FF000000"/>
        <rFont val="Arial"/>
        <family val="2"/>
        <charset val="238"/>
      </rPr>
      <t>zwiększenie:</t>
    </r>
    <r>
      <rPr>
        <sz val="17"/>
        <color indexed="8"/>
        <rFont val="Arial"/>
        <family val="2"/>
        <charset val="238"/>
      </rPr>
      <t xml:space="preserve">
środki własne Samorządu Województwa </t>
    </r>
  </si>
  <si>
    <r>
      <t xml:space="preserve">4) zwiększenie planu wydatków o kwotę 2.881.258,-zł z przeznaczeniem na realizację zadania pn. "Przebudowa /rozbudowa DW 895 na odcinku Solina – Myczków i DW 894 na odcinku Hoczew – Polańczyk". 
</t>
    </r>
    <r>
      <rPr>
        <b/>
        <sz val="17"/>
        <rFont val="Arial"/>
        <family val="2"/>
        <charset val="238"/>
      </rPr>
      <t>Dotyczy przedsięwzięcia ujętego w wykazie przedsięwzięć do WPF.</t>
    </r>
  </si>
  <si>
    <r>
      <rPr>
        <b/>
        <u/>
        <sz val="17"/>
        <color theme="1"/>
        <rFont val="Arial"/>
        <family val="2"/>
        <charset val="238"/>
      </rPr>
      <t>Ustalenie planu wydatków</t>
    </r>
    <r>
      <rPr>
        <sz val="17"/>
        <color theme="1"/>
        <rFont val="Arial"/>
        <family val="2"/>
        <charset val="238"/>
      </rPr>
      <t xml:space="preserve"> na pomoc finansową dla Powiatu Krośnieńskiego z przeznaczeniem na realizację zadania pn. "Budowa drogi publicznej relacji Potok-Jedlicze".</t>
    </r>
  </si>
  <si>
    <r>
      <rPr>
        <b/>
        <u/>
        <sz val="17"/>
        <rFont val="Arial"/>
        <family val="2"/>
        <charset val="238"/>
      </rPr>
      <t>Ustalenie planu dotacji celowej</t>
    </r>
    <r>
      <rPr>
        <sz val="17"/>
        <rFont val="Arial"/>
        <family val="2"/>
        <charset val="238"/>
      </rPr>
      <t xml:space="preserve"> dla Muzeum Kultury Ludowej w Kolbuszowej na zadanie pn. "Tradycja dostępna - internetowe upowszechnianie dziedzictwa kulturowego Lasowiaków".
</t>
    </r>
    <r>
      <rPr>
        <b/>
        <sz val="17"/>
        <rFont val="Arial"/>
        <family val="2"/>
        <charset val="238"/>
      </rPr>
      <t>Wraz w wprowadzeniem przedsięwzięcia do wykazu przedsięwzięć ujętych w WPF.</t>
    </r>
  </si>
  <si>
    <r>
      <t xml:space="preserve">Zwiększenie planu wydatków z przeznaczeniem na realizację zadania pn. "Budowa wschodniej obwodnicy Łańcuta w ciągu drogi wojewódzkiej nr 877 od węzła A4 "Łańcut" do drogi krajowej nr 94 w Głuchowie".
</t>
    </r>
    <r>
      <rPr>
        <b/>
        <sz val="17"/>
        <rFont val="Arial"/>
        <family val="2"/>
        <charset val="238"/>
      </rPr>
      <t>Dotyczy przedsięwzięcia ujętego w wykazie przedsięwzięć do WPF.</t>
    </r>
  </si>
  <si>
    <r>
      <t xml:space="preserve">Zmiany planu wydatków przeznaczonych na realizację zadania pn. "Rozbudowa drogi wojewódzkiej Nr 872 na odcinku od skrzyżowania z DK 9 w Nowej Dębie do skrzyżowania z DK 77 w Nisku wraz z niezbędną infrastrukturą techniczną, budowlami i urządzeniami budowlanymi". 
</t>
    </r>
    <r>
      <rPr>
        <b/>
        <sz val="17"/>
        <rFont val="Arial"/>
        <family val="2"/>
        <charset val="238"/>
      </rPr>
      <t>Dotyczy przedsięwzięcia ujętego w wykazie przedsięwzięć do WPF.</t>
    </r>
  </si>
  <si>
    <t xml:space="preserve">5) ustalenie planu wydatków z przeznaczeniem na realizację zadania pn. "Budowa obwodnicy Narola w ciągu DW 865". </t>
  </si>
  <si>
    <r>
      <rPr>
        <b/>
        <u/>
        <sz val="17"/>
        <rFont val="Arial"/>
        <family val="2"/>
        <charset val="238"/>
      </rPr>
      <t>Ustalenie planu wydatków</t>
    </r>
    <r>
      <rPr>
        <sz val="17"/>
        <rFont val="Arial"/>
        <family val="2"/>
        <charset val="238"/>
      </rPr>
      <t xml:space="preserve"> na pomoc finansową dla Gminy Miasta Rzeszów z przeznaczeniem na realizację zadania pn. "Budowa DW w Rzeszowie na odcinku od ul. Warszawskiej do ul. Krakowskiej - połączenie DK 97 z DK 94".</t>
    </r>
  </si>
  <si>
    <r>
      <rPr>
        <b/>
        <u/>
        <sz val="17"/>
        <color theme="1"/>
        <rFont val="Arial"/>
        <family val="2"/>
        <charset val="238"/>
      </rPr>
      <t xml:space="preserve">Zmiana klasyfikacji wydatków </t>
    </r>
    <r>
      <rPr>
        <sz val="17"/>
        <color theme="1"/>
        <rFont val="Arial"/>
        <family val="2"/>
        <charset val="238"/>
      </rPr>
      <t>zaplanowanych na organizację XI Podkarpackich Juwenaliów Studenckich pod Patronatem Sejmiku Województwa Podkarpackiego. Zmian dokonuje się poprzez:
1) zmniejszenie pozostałych wydatków bieżących,
2) ustalenie planu dotacji dla szkół wyższych, w tym:
1) Uniwersytetu Rzeszowskiego - 40.000,-zł,
2) Politechniki Rzeszowskiej im. Ignacego Łukasiewicza w Rzeszowie - 90.000,-zł,
3) Państwowej Wyższej Szkoły Techniczno-Ekonomicznej im. ks. Bronisława Markiewicza w Jarosławiu - 15.000,-zł,
4) Państwowej Akademii Nauk Stosowanych w Przemyślu - 8.000,-zł,
5) Uczelni Państwowej im. Jana Grodka w Sanoku - 8.000,-zł,
6) Państwowej Akademii Nauk Stosowanych w Krośnie - 16.000,-zł.</t>
    </r>
  </si>
  <si>
    <r>
      <rPr>
        <b/>
        <u/>
        <sz val="17"/>
        <color theme="1"/>
        <rFont val="Arial"/>
        <family val="2"/>
        <charset val="238"/>
      </rPr>
      <t>Ustalenie planu dotacji celowej</t>
    </r>
    <r>
      <rPr>
        <sz val="17"/>
        <color theme="1"/>
        <rFont val="Arial"/>
        <family val="2"/>
        <charset val="238"/>
      </rPr>
      <t xml:space="preserve"> dla Wojewódzkiego Szpitala Podkarpackiego im. Jana Pawła II w Krośnie na zadanie „Poprawa dostępności do świadczeń medycznych poprzez modernizację i rozwój e- usług w Wojewódzkim Szpitalu Podkarpackim im. Jana Pawła II w Krośnie”.</t>
    </r>
  </si>
  <si>
    <r>
      <rPr>
        <b/>
        <u/>
        <sz val="17"/>
        <color rgb="FF000000"/>
        <rFont val="Arial"/>
        <family val="2"/>
        <charset val="238"/>
      </rPr>
      <t xml:space="preserve">Zwiększenie planu dotacji </t>
    </r>
    <r>
      <rPr>
        <sz val="17"/>
        <color rgb="FF000000"/>
        <rFont val="Arial"/>
        <family val="2"/>
        <charset val="238"/>
      </rPr>
      <t>dla Podkarpackiego Centrum Medycznego w Rzeszowie SPZOZ z przeznaczeniem na realizację zadania pn. "Poprawa efektywności funkcjonowania podmiotów leczniczych poprzez wdrożenie scentralizowanej platformy zakupowej".</t>
    </r>
  </si>
  <si>
    <r>
      <rPr>
        <b/>
        <u/>
        <sz val="17"/>
        <rFont val="Arial"/>
        <family val="2"/>
        <charset val="238"/>
      </rPr>
      <t xml:space="preserve">Ustalenie planu dotacji celowej </t>
    </r>
    <r>
      <rPr>
        <sz val="17"/>
        <rFont val="Arial"/>
        <family val="2"/>
        <charset val="238"/>
      </rPr>
      <t>dla Wojewódzkiej i Miejskiej Biblioteki Publicznej w Rzeszowie z przeznaczeniem na realizację wskazanych zadań i programów - na zadanie pn. "O tradycjach lasowiackich w bibliotece".</t>
    </r>
  </si>
  <si>
    <t>Dep. GR/
ZKPK Krosno/
ZPK Przemyśl</t>
  </si>
  <si>
    <r>
      <rPr>
        <b/>
        <u/>
        <sz val="17"/>
        <rFont val="Arial"/>
        <family val="2"/>
        <charset val="238"/>
      </rPr>
      <t xml:space="preserve">Ustalenie planu wydatków </t>
    </r>
    <r>
      <rPr>
        <sz val="17"/>
        <rFont val="Arial"/>
        <family val="2"/>
        <charset val="238"/>
      </rPr>
      <t xml:space="preserve">z przeznaczeniem na realizację projektu pn. "Socio-economic Integration of Refugees and Migrants (Integracja społeczno-ekonomiczna uchodźców i migrantów)" w ramach Programu INTERREG Europa 2021-2027.
</t>
    </r>
    <r>
      <rPr>
        <b/>
        <sz val="17"/>
        <rFont val="Arial"/>
        <family val="2"/>
        <charset val="238"/>
      </rPr>
      <t>Wraz w wprowadzeniem przedsięwzięcia do wykazu przedsięwzięć ujętych w WPF.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</si>
</sst>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charset val="238"/>
      <scheme val="minor"/>
    </font>
    <font>
      <sz val="11"/>
      <color theme="1"/>
      <name val="Calibri"/>
      <family val="2"/>
      <charset val="238"/>
      <scheme val="minor"/>
    </font>
    <font>
      <b/>
      <sz val="17"/>
      <name val="Arial"/>
      <family val="2"/>
      <charset val="238"/>
    </font>
    <font>
      <b/>
      <sz val="17"/>
      <color theme="1"/>
      <name val="Arial"/>
      <family val="2"/>
      <charset val="238"/>
    </font>
    <font>
      <b/>
      <i/>
      <sz val="17"/>
      <name val="Arial"/>
      <family val="2"/>
      <charset val="238"/>
    </font>
    <font>
      <sz val="17"/>
      <color theme="1"/>
      <name val="Arial"/>
      <family val="2"/>
      <charset val="238"/>
    </font>
    <font>
      <sz val="11"/>
      <color theme="1"/>
      <name val="Czcionka tekstu podstawowego"/>
      <family val="2"/>
      <charset val="238"/>
    </font>
    <font>
      <b/>
      <sz val="14"/>
      <name val="Arial"/>
      <family val="2"/>
      <charset val="238"/>
    </font>
    <font>
      <b/>
      <i/>
      <sz val="14"/>
      <name val="Arial"/>
      <family val="2"/>
      <charset val="238"/>
    </font>
    <font>
      <sz val="14"/>
      <color indexed="10"/>
      <name val="Arial"/>
      <family val="2"/>
      <charset val="238"/>
    </font>
    <font>
      <sz val="14"/>
      <color theme="1"/>
      <name val="Arial"/>
      <family val="2"/>
      <charset val="238"/>
    </font>
    <font>
      <sz val="11"/>
      <color theme="1"/>
      <name val="Arial"/>
      <family val="2"/>
      <charset val="238"/>
    </font>
    <font>
      <sz val="14"/>
      <name val="Arial"/>
      <family val="2"/>
      <charset val="238"/>
    </font>
    <font>
      <sz val="17"/>
      <name val="Arial"/>
      <family val="2"/>
      <charset val="238"/>
    </font>
    <font>
      <b/>
      <u/>
      <sz val="17"/>
      <color theme="1"/>
      <name val="Arial"/>
      <family val="2"/>
      <charset val="238"/>
    </font>
    <font>
      <sz val="17"/>
      <color indexed="8"/>
      <name val="Arial"/>
      <family val="2"/>
      <charset val="238"/>
    </font>
    <font>
      <b/>
      <u/>
      <sz val="17"/>
      <name val="Arial"/>
      <family val="2"/>
      <charset val="238"/>
    </font>
    <font>
      <i/>
      <sz val="17"/>
      <name val="Arial"/>
      <family val="2"/>
      <charset val="238"/>
    </font>
    <font>
      <b/>
      <i/>
      <sz val="17"/>
      <color indexed="8"/>
      <name val="Arial"/>
      <family val="2"/>
      <charset val="238"/>
    </font>
    <font>
      <b/>
      <sz val="17"/>
      <color indexed="8"/>
      <name val="Arial"/>
      <family val="2"/>
      <charset val="238"/>
    </font>
    <font>
      <sz val="17"/>
      <color rgb="FF000000"/>
      <name val="Arial"/>
      <family val="2"/>
      <charset val="238"/>
    </font>
    <font>
      <b/>
      <i/>
      <u/>
      <sz val="17"/>
      <name val="Arial"/>
      <family val="2"/>
      <charset val="238"/>
    </font>
    <font>
      <b/>
      <u/>
      <sz val="17"/>
      <color rgb="FF000000"/>
      <name val="Arial"/>
      <family val="2"/>
      <charset val="238"/>
    </font>
    <font>
      <sz val="17"/>
      <color indexed="10"/>
      <name val="Arial"/>
      <family val="2"/>
      <charset val="238"/>
    </font>
    <font>
      <b/>
      <sz val="14"/>
      <color theme="1"/>
      <name val="Arial"/>
      <family val="2"/>
      <charset val="238"/>
    </font>
    <font>
      <b/>
      <i/>
      <u/>
      <sz val="17"/>
      <color theme="1"/>
      <name val="Arial"/>
      <family val="2"/>
      <charset val="238"/>
    </font>
    <font>
      <sz val="15"/>
      <color theme="1"/>
      <name val="Calibri"/>
      <family val="2"/>
      <charset val="238"/>
      <scheme val="minor"/>
    </font>
    <font>
      <sz val="18"/>
      <color theme="1"/>
      <name val="Calibri"/>
      <family val="2"/>
      <charset val="238"/>
      <scheme val="minor"/>
    </font>
    <font>
      <i/>
      <u/>
      <sz val="17"/>
      <color rgb="FF000000"/>
      <name val="Arial"/>
      <family val="2"/>
      <charset val="238"/>
    </font>
  </fonts>
  <fills count="7">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s>
  <borders count="1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199">
    <xf numFmtId="0" fontId="0" fillId="0" borderId="0" xfId="0"/>
    <xf numFmtId="0" fontId="3" fillId="3" borderId="2" xfId="0" applyFont="1" applyFill="1" applyBorder="1" applyAlignment="1">
      <alignment horizontal="center" vertical="center"/>
    </xf>
    <xf numFmtId="0" fontId="4" fillId="3" borderId="4" xfId="0" applyFont="1" applyFill="1" applyBorder="1" applyAlignment="1">
      <alignment horizontal="center" vertical="center"/>
    </xf>
    <xf numFmtId="3"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xf numFmtId="0" fontId="5" fillId="0" borderId="0" xfId="0" applyFont="1"/>
    <xf numFmtId="3" fontId="5" fillId="0" borderId="0" xfId="0" applyNumberFormat="1" applyFont="1" applyAlignment="1">
      <alignment horizontal="right" vertical="center"/>
    </xf>
    <xf numFmtId="0" fontId="5" fillId="0" borderId="0" xfId="0" applyFont="1" applyAlignment="1">
      <alignment horizontal="center"/>
    </xf>
    <xf numFmtId="3" fontId="5" fillId="0" borderId="4" xfId="0" applyNumberFormat="1" applyFont="1" applyBorder="1" applyAlignment="1">
      <alignment horizontal="right" vertical="center"/>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0" fontId="6" fillId="0" borderId="0" xfId="2"/>
    <xf numFmtId="0" fontId="8" fillId="3" borderId="2"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3"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4" xfId="2" applyFont="1" applyFill="1" applyBorder="1" applyAlignment="1">
      <alignment horizontal="center" vertical="center" wrapText="1"/>
    </xf>
    <xf numFmtId="3" fontId="7" fillId="3" borderId="4" xfId="2" applyNumberFormat="1" applyFont="1" applyFill="1" applyBorder="1" applyAlignment="1">
      <alignment horizontal="center" vertical="center"/>
    </xf>
    <xf numFmtId="3" fontId="10" fillId="3" borderId="12" xfId="2" applyNumberFormat="1" applyFont="1" applyFill="1" applyBorder="1" applyAlignment="1">
      <alignment horizontal="center" vertical="center"/>
    </xf>
    <xf numFmtId="3" fontId="10" fillId="3" borderId="5" xfId="2" applyNumberFormat="1" applyFont="1" applyFill="1" applyBorder="1" applyAlignment="1">
      <alignment horizontal="center" vertical="center"/>
    </xf>
    <xf numFmtId="0" fontId="10" fillId="0" borderId="0" xfId="2" applyFont="1" applyAlignment="1">
      <alignment horizontal="left" vertical="center" wrapText="1"/>
    </xf>
    <xf numFmtId="0" fontId="11" fillId="0" borderId="0" xfId="2" applyFont="1"/>
    <xf numFmtId="0" fontId="10" fillId="0" borderId="0" xfId="2" applyFont="1"/>
    <xf numFmtId="3" fontId="0" fillId="0" borderId="0" xfId="0" applyNumberFormat="1"/>
    <xf numFmtId="3" fontId="5" fillId="0" borderId="5" xfId="0" applyNumberFormat="1" applyFont="1" applyBorder="1" applyAlignment="1">
      <alignment horizontal="right" vertical="center"/>
    </xf>
    <xf numFmtId="3" fontId="13" fillId="0" borderId="4" xfId="0" applyNumberFormat="1" applyFont="1" applyFill="1" applyBorder="1" applyAlignment="1">
      <alignment vertical="center" wrapText="1"/>
    </xf>
    <xf numFmtId="0" fontId="5" fillId="0" borderId="5" xfId="0" applyFont="1" applyBorder="1" applyAlignment="1">
      <alignment horizontal="left" vertical="center" wrapText="1"/>
    </xf>
    <xf numFmtId="0" fontId="3" fillId="0" borderId="4" xfId="0" applyFont="1" applyBorder="1" applyAlignment="1">
      <alignment horizontal="center" vertical="center"/>
    </xf>
    <xf numFmtId="0" fontId="5" fillId="0" borderId="3" xfId="0" applyFont="1" applyBorder="1" applyAlignment="1">
      <alignment horizontal="left" vertical="center" wrapText="1"/>
    </xf>
    <xf numFmtId="3" fontId="5" fillId="0" borderId="12" xfId="0" applyNumberFormat="1" applyFont="1" applyBorder="1" applyAlignment="1">
      <alignment horizontal="right" vertical="center"/>
    </xf>
    <xf numFmtId="0" fontId="5" fillId="0" borderId="7" xfId="0" applyFont="1" applyBorder="1" applyAlignment="1">
      <alignment horizontal="left" vertical="center" wrapText="1"/>
    </xf>
    <xf numFmtId="3" fontId="5" fillId="0" borderId="4" xfId="0" applyNumberFormat="1" applyFont="1" applyBorder="1" applyAlignment="1">
      <alignment vertical="center"/>
    </xf>
    <xf numFmtId="0" fontId="5" fillId="0" borderId="9" xfId="0" applyFont="1" applyBorder="1" applyAlignment="1">
      <alignment horizontal="left" vertical="center" wrapText="1"/>
    </xf>
    <xf numFmtId="0" fontId="8" fillId="0" borderId="11" xfId="2" applyFont="1" applyFill="1" applyBorder="1" applyAlignment="1">
      <alignment horizontal="center" vertical="center" wrapText="1"/>
    </xf>
    <xf numFmtId="0" fontId="12" fillId="0" borderId="11" xfId="2" applyFont="1" applyFill="1" applyBorder="1" applyAlignment="1">
      <alignment horizontal="left" vertical="center" wrapText="1"/>
    </xf>
    <xf numFmtId="0" fontId="12" fillId="0" borderId="4" xfId="2" applyFont="1" applyFill="1" applyBorder="1" applyAlignment="1">
      <alignment horizontal="center" vertical="center"/>
    </xf>
    <xf numFmtId="3" fontId="12" fillId="0" borderId="4" xfId="2" applyNumberFormat="1" applyFont="1" applyFill="1" applyBorder="1" applyAlignment="1">
      <alignment horizontal="right"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0" xfId="2" applyFont="1" applyFill="1" applyBorder="1" applyAlignment="1">
      <alignment horizontal="center" vertical="center" wrapText="1"/>
    </xf>
    <xf numFmtId="3" fontId="12" fillId="0" borderId="12" xfId="2" applyNumberFormat="1" applyFont="1" applyFill="1" applyBorder="1" applyAlignment="1">
      <alignment horizontal="right" vertical="center" wrapText="1"/>
    </xf>
    <xf numFmtId="0" fontId="12" fillId="0" borderId="10" xfId="2" applyFont="1" applyFill="1" applyBorder="1" applyAlignment="1">
      <alignment horizontal="left" vertical="center" wrapText="1"/>
    </xf>
    <xf numFmtId="3" fontId="12" fillId="0" borderId="11" xfId="2" applyNumberFormat="1" applyFont="1" applyFill="1" applyBorder="1" applyAlignment="1">
      <alignment horizontal="right" vertical="center" wrapText="1"/>
    </xf>
    <xf numFmtId="0" fontId="3" fillId="0" borderId="2" xfId="0" applyFont="1" applyFill="1" applyBorder="1" applyAlignment="1">
      <alignment horizontal="center" vertical="center"/>
    </xf>
    <xf numFmtId="3" fontId="13" fillId="0" borderId="4" xfId="0" applyNumberFormat="1" applyFont="1" applyFill="1" applyBorder="1" applyAlignment="1">
      <alignment horizontal="right" vertical="center" wrapText="1"/>
    </xf>
    <xf numFmtId="0" fontId="2" fillId="0" borderId="12" xfId="0" applyFont="1" applyFill="1" applyBorder="1" applyAlignment="1">
      <alignment horizontal="left" vertical="center" wrapText="1"/>
    </xf>
    <xf numFmtId="0" fontId="12" fillId="0" borderId="12" xfId="2" applyFont="1" applyFill="1" applyBorder="1" applyAlignment="1">
      <alignment horizontal="center" vertical="center"/>
    </xf>
    <xf numFmtId="0" fontId="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3" fillId="5" borderId="12" xfId="0" applyFont="1" applyFill="1" applyBorder="1" applyAlignment="1">
      <alignment horizontal="center" vertical="center"/>
    </xf>
    <xf numFmtId="3" fontId="13" fillId="5" borderId="4" xfId="0" applyNumberFormat="1" applyFont="1" applyFill="1" applyBorder="1" applyAlignment="1">
      <alignment horizontal="right" vertical="center" wrapText="1"/>
    </xf>
    <xf numFmtId="0" fontId="2" fillId="5" borderId="12" xfId="0" applyFont="1" applyFill="1" applyBorder="1" applyAlignment="1">
      <alignment horizontal="left" vertical="center" wrapText="1"/>
    </xf>
    <xf numFmtId="0" fontId="4" fillId="5" borderId="1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17" fillId="6" borderId="12" xfId="0" applyFont="1" applyFill="1" applyBorder="1" applyAlignment="1">
      <alignment horizontal="center" vertical="center"/>
    </xf>
    <xf numFmtId="3" fontId="17" fillId="6" borderId="4" xfId="0" applyNumberFormat="1" applyFont="1" applyFill="1" applyBorder="1" applyAlignment="1">
      <alignment horizontal="right" vertical="center" wrapText="1"/>
    </xf>
    <xf numFmtId="0" fontId="4" fillId="6"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3" fontId="13" fillId="0" borderId="13" xfId="0" applyNumberFormat="1" applyFont="1" applyFill="1" applyBorder="1" applyAlignment="1">
      <alignment horizontal="right" vertical="center" wrapText="1"/>
    </xf>
    <xf numFmtId="0" fontId="13" fillId="0" borderId="4" xfId="0" applyFont="1" applyFill="1" applyBorder="1" applyAlignment="1">
      <alignment horizontal="left" vertical="center" wrapText="1"/>
    </xf>
    <xf numFmtId="0" fontId="4" fillId="6" borderId="4" xfId="0" applyFont="1" applyFill="1" applyBorder="1" applyAlignment="1">
      <alignment horizontal="center" vertical="center"/>
    </xf>
    <xf numFmtId="0" fontId="4" fillId="6" borderId="4" xfId="0" applyFont="1" applyFill="1" applyBorder="1" applyAlignment="1">
      <alignment horizontal="left" vertical="center" wrapText="1"/>
    </xf>
    <xf numFmtId="0" fontId="4" fillId="6" borderId="4" xfId="0" applyFont="1" applyFill="1" applyBorder="1" applyAlignment="1">
      <alignment horizontal="center" vertical="center" wrapText="1"/>
    </xf>
    <xf numFmtId="49" fontId="13" fillId="0" borderId="12" xfId="0" applyNumberFormat="1" applyFont="1" applyFill="1" applyBorder="1" applyAlignment="1">
      <alignment horizontal="center" vertical="center"/>
    </xf>
    <xf numFmtId="0" fontId="12" fillId="0" borderId="12" xfId="2" applyFont="1" applyFill="1" applyBorder="1" applyAlignment="1">
      <alignment horizontal="center" vertical="center"/>
    </xf>
    <xf numFmtId="0" fontId="12" fillId="0" borderId="12" xfId="2" applyFont="1" applyFill="1" applyBorder="1" applyAlignment="1">
      <alignment horizontal="center" vertical="center" wrapText="1"/>
    </xf>
    <xf numFmtId="0" fontId="12" fillId="0" borderId="6" xfId="2"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13" fillId="6" borderId="12" xfId="0" applyFont="1" applyFill="1" applyBorder="1" applyAlignment="1">
      <alignment horizontal="center" vertical="center"/>
    </xf>
    <xf numFmtId="3" fontId="7" fillId="3" borderId="4" xfId="2" applyNumberFormat="1" applyFont="1" applyFill="1" applyBorder="1" applyAlignment="1">
      <alignment horizontal="center" vertical="center"/>
    </xf>
    <xf numFmtId="3" fontId="18" fillId="3" borderId="4" xfId="0" applyNumberFormat="1" applyFont="1" applyFill="1" applyBorder="1" applyAlignment="1">
      <alignment horizontal="center" vertical="center"/>
    </xf>
    <xf numFmtId="0" fontId="13" fillId="0" borderId="4" xfId="0" applyFont="1" applyFill="1" applyBorder="1" applyAlignment="1">
      <alignment horizontal="left" vertical="center" wrapText="1" shrinkToFit="1"/>
    </xf>
    <xf numFmtId="3" fontId="15" fillId="0" borderId="4" xfId="0" applyNumberFormat="1" applyFont="1" applyFill="1" applyBorder="1" applyAlignment="1">
      <alignment horizontal="left" vertical="center" wrapText="1"/>
    </xf>
    <xf numFmtId="0" fontId="2" fillId="0" borderId="4" xfId="0" applyFont="1" applyBorder="1" applyAlignment="1">
      <alignment horizontal="center" vertical="center"/>
    </xf>
    <xf numFmtId="3" fontId="13" fillId="0" borderId="4" xfId="2" applyNumberFormat="1" applyFont="1" applyFill="1" applyBorder="1" applyAlignment="1">
      <alignment horizontal="right" vertical="center" wrapText="1"/>
    </xf>
    <xf numFmtId="0" fontId="13" fillId="0" borderId="11" xfId="2" applyFont="1" applyFill="1" applyBorder="1" applyAlignment="1">
      <alignment horizontal="left" vertical="center" wrapText="1"/>
    </xf>
    <xf numFmtId="0" fontId="13" fillId="0" borderId="4" xfId="2" applyFont="1" applyFill="1" applyBorder="1" applyAlignment="1">
      <alignment horizontal="center" vertical="center" wrapText="1"/>
    </xf>
    <xf numFmtId="0" fontId="20" fillId="0" borderId="14" xfId="0" applyFont="1" applyFill="1" applyBorder="1" applyAlignment="1">
      <alignment horizontal="left" vertical="center" wrapText="1"/>
    </xf>
    <xf numFmtId="49" fontId="2"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3" fontId="13" fillId="4" borderId="4" xfId="0" applyNumberFormat="1" applyFont="1" applyFill="1" applyBorder="1" applyAlignment="1">
      <alignment horizontal="right" vertical="center" wrapText="1"/>
    </xf>
    <xf numFmtId="0" fontId="13" fillId="0" borderId="4" xfId="0" applyFont="1" applyBorder="1" applyAlignment="1">
      <alignment vertical="center" wrapText="1"/>
    </xf>
    <xf numFmtId="0" fontId="13" fillId="0" borderId="4" xfId="0" applyFont="1" applyFill="1" applyBorder="1" applyAlignment="1">
      <alignment vertical="center" wrapText="1"/>
    </xf>
    <xf numFmtId="0" fontId="13" fillId="0" borderId="12" xfId="0" applyFont="1" applyFill="1" applyBorder="1" applyAlignment="1">
      <alignment vertical="center" wrapText="1"/>
    </xf>
    <xf numFmtId="3" fontId="13" fillId="0" borderId="13" xfId="0" applyNumberFormat="1" applyFont="1" applyFill="1" applyBorder="1" applyAlignment="1">
      <alignment vertical="center" wrapText="1"/>
    </xf>
    <xf numFmtId="3" fontId="2" fillId="3" borderId="4" xfId="0" applyNumberFormat="1" applyFont="1" applyFill="1" applyBorder="1" applyAlignment="1">
      <alignment horizontal="right" vertical="center"/>
    </xf>
    <xf numFmtId="0" fontId="3" fillId="0" borderId="4" xfId="0" applyFont="1" applyFill="1" applyBorder="1" applyAlignment="1">
      <alignment horizontal="center" vertical="center"/>
    </xf>
    <xf numFmtId="0" fontId="3" fillId="6" borderId="4" xfId="0" applyFont="1" applyFill="1" applyBorder="1" applyAlignment="1">
      <alignment horizontal="center" vertical="center"/>
    </xf>
    <xf numFmtId="0" fontId="13" fillId="6" borderId="4" xfId="0" applyFont="1" applyFill="1" applyBorder="1" applyAlignment="1">
      <alignment horizontal="center" vertical="center"/>
    </xf>
    <xf numFmtId="3" fontId="13" fillId="6" borderId="4" xfId="0" applyNumberFormat="1" applyFont="1" applyFill="1" applyBorder="1" applyAlignment="1">
      <alignment horizontal="right" vertical="center" wrapText="1"/>
    </xf>
    <xf numFmtId="3" fontId="13" fillId="5" borderId="4" xfId="0" applyNumberFormat="1" applyFont="1" applyFill="1" applyBorder="1" applyAlignment="1">
      <alignment vertical="center" wrapText="1"/>
    </xf>
    <xf numFmtId="3" fontId="17" fillId="6" borderId="4" xfId="0" applyNumberFormat="1" applyFont="1" applyFill="1" applyBorder="1" applyAlignment="1">
      <alignment vertical="center" wrapText="1"/>
    </xf>
    <xf numFmtId="3" fontId="13" fillId="6" borderId="4" xfId="0" applyNumberFormat="1" applyFont="1" applyFill="1" applyBorder="1" applyAlignment="1">
      <alignment vertical="center" wrapText="1"/>
    </xf>
    <xf numFmtId="3" fontId="4" fillId="6" borderId="4" xfId="0" applyNumberFormat="1" applyFont="1" applyFill="1" applyBorder="1" applyAlignment="1">
      <alignment vertical="center" wrapText="1"/>
    </xf>
    <xf numFmtId="3" fontId="5" fillId="0" borderId="5" xfId="0" applyNumberFormat="1" applyFont="1" applyBorder="1" applyAlignment="1">
      <alignment vertical="center"/>
    </xf>
    <xf numFmtId="3" fontId="5" fillId="0" borderId="12" xfId="0" applyNumberFormat="1" applyFont="1" applyBorder="1" applyAlignment="1">
      <alignment vertical="center"/>
    </xf>
    <xf numFmtId="3" fontId="13" fillId="4" borderId="4" xfId="0" applyNumberFormat="1" applyFont="1" applyFill="1" applyBorder="1" applyAlignment="1">
      <alignment vertical="center" wrapText="1"/>
    </xf>
    <xf numFmtId="3" fontId="4" fillId="6" borderId="4" xfId="0" applyNumberFormat="1" applyFont="1" applyFill="1" applyBorder="1" applyAlignment="1">
      <alignment horizontal="right" vertical="center" wrapText="1"/>
    </xf>
    <xf numFmtId="3" fontId="2" fillId="3" borderId="4" xfId="0" applyNumberFormat="1" applyFont="1" applyFill="1" applyBorder="1" applyAlignment="1">
      <alignment vertical="center"/>
    </xf>
    <xf numFmtId="0" fontId="13" fillId="0" borderId="5" xfId="0" applyFont="1" applyFill="1" applyBorder="1" applyAlignment="1">
      <alignment vertical="center" wrapText="1"/>
    </xf>
    <xf numFmtId="0" fontId="5" fillId="0" borderId="4" xfId="0" applyFont="1" applyBorder="1" applyAlignment="1">
      <alignment vertical="center" wrapText="1"/>
    </xf>
    <xf numFmtId="3" fontId="20" fillId="0" borderId="4" xfId="0" applyNumberFormat="1" applyFont="1" applyFill="1" applyBorder="1" applyAlignment="1">
      <alignment horizontal="left" vertical="center" wrapText="1"/>
    </xf>
    <xf numFmtId="0" fontId="13" fillId="0" borderId="5" xfId="0" applyFont="1" applyBorder="1" applyAlignment="1">
      <alignment horizontal="center" vertical="center"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3" fontId="15" fillId="0" borderId="12" xfId="0" applyNumberFormat="1" applyFont="1" applyFill="1" applyBorder="1" applyAlignment="1">
      <alignment horizontal="left" vertical="center" wrapText="1"/>
    </xf>
    <xf numFmtId="0" fontId="5" fillId="0" borderId="12" xfId="0" applyFont="1" applyBorder="1" applyAlignment="1">
      <alignment horizontal="center" vertical="center"/>
    </xf>
    <xf numFmtId="0" fontId="5" fillId="0" borderId="5" xfId="0" applyFont="1" applyBorder="1" applyAlignment="1">
      <alignment horizontal="center" vertical="center"/>
    </xf>
    <xf numFmtId="3" fontId="13" fillId="0" borderId="12" xfId="0" applyNumberFormat="1" applyFont="1" applyFill="1" applyBorder="1" applyAlignment="1">
      <alignment vertical="center" wrapText="1"/>
    </xf>
    <xf numFmtId="3" fontId="13" fillId="0" borderId="5" xfId="0" applyNumberFormat="1" applyFont="1" applyFill="1" applyBorder="1" applyAlignment="1">
      <alignment vertical="center" wrapText="1"/>
    </xf>
    <xf numFmtId="3" fontId="13" fillId="4" borderId="12" xfId="0" applyNumberFormat="1" applyFont="1" applyFill="1" applyBorder="1" applyAlignment="1">
      <alignment horizontal="right" vertical="center" wrapText="1"/>
    </xf>
    <xf numFmtId="3" fontId="13" fillId="4" borderId="5" xfId="0" applyNumberFormat="1" applyFont="1" applyFill="1" applyBorder="1" applyAlignment="1">
      <alignment horizontal="right" vertical="center" wrapText="1"/>
    </xf>
    <xf numFmtId="3" fontId="13" fillId="4" borderId="12" xfId="0" applyNumberFormat="1" applyFont="1" applyFill="1" applyBorder="1" applyAlignment="1">
      <alignment vertical="center" wrapText="1"/>
    </xf>
    <xf numFmtId="3" fontId="13" fillId="4" borderId="5" xfId="0" applyNumberFormat="1" applyFont="1" applyFill="1" applyBorder="1" applyAlignment="1">
      <alignment vertical="center" wrapText="1"/>
    </xf>
    <xf numFmtId="3" fontId="19" fillId="5" borderId="12" xfId="0" applyNumberFormat="1" applyFont="1" applyFill="1" applyBorder="1" applyAlignment="1">
      <alignment horizontal="left" vertical="center" wrapText="1"/>
    </xf>
    <xf numFmtId="3" fontId="18" fillId="6" borderId="12" xfId="0" applyNumberFormat="1" applyFont="1" applyFill="1" applyBorder="1" applyAlignment="1">
      <alignment horizontal="left" vertical="center" wrapText="1"/>
    </xf>
    <xf numFmtId="3" fontId="15" fillId="6" borderId="4" xfId="0" applyNumberFormat="1" applyFont="1" applyFill="1" applyBorder="1" applyAlignment="1">
      <alignment horizontal="left" vertical="center" wrapText="1"/>
    </xf>
    <xf numFmtId="3" fontId="18" fillId="6" borderId="4" xfId="0" applyNumberFormat="1" applyFont="1" applyFill="1" applyBorder="1" applyAlignment="1">
      <alignment horizontal="left" vertical="center" wrapText="1"/>
    </xf>
    <xf numFmtId="3" fontId="15" fillId="0" borderId="3" xfId="2" applyNumberFormat="1" applyFont="1" applyFill="1" applyBorder="1" applyAlignment="1">
      <alignment horizontal="left" vertical="center" wrapText="1"/>
    </xf>
    <xf numFmtId="0" fontId="5" fillId="0" borderId="12" xfId="0" applyFont="1" applyBorder="1" applyAlignment="1">
      <alignment horizontal="left" vertical="center" wrapText="1"/>
    </xf>
    <xf numFmtId="3" fontId="15" fillId="0" borderId="12" xfId="0" applyNumberFormat="1" applyFont="1" applyFill="1" applyBorder="1" applyAlignment="1">
      <alignment vertical="center" wrapText="1"/>
    </xf>
    <xf numFmtId="0" fontId="13" fillId="0" borderId="12" xfId="0" applyFont="1" applyBorder="1" applyAlignment="1">
      <alignment vertical="center" wrapText="1"/>
    </xf>
    <xf numFmtId="0" fontId="5" fillId="0" borderId="4" xfId="0" applyFont="1" applyFill="1" applyBorder="1" applyAlignment="1">
      <alignment vertical="center" wrapText="1"/>
    </xf>
    <xf numFmtId="0" fontId="13"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5" xfId="0" applyFont="1" applyBorder="1" applyAlignment="1">
      <alignment horizontal="center" vertical="center"/>
    </xf>
    <xf numFmtId="3" fontId="26" fillId="0" borderId="0" xfId="0" applyNumberFormat="1" applyFont="1"/>
    <xf numFmtId="3" fontId="27" fillId="0" borderId="0" xfId="0" applyNumberFormat="1" applyFont="1"/>
    <xf numFmtId="3" fontId="13" fillId="4" borderId="13" xfId="0" applyNumberFormat="1" applyFont="1" applyFill="1" applyBorder="1" applyAlignment="1">
      <alignment vertical="center" wrapText="1"/>
    </xf>
    <xf numFmtId="0" fontId="13" fillId="0" borderId="13" xfId="0" applyFont="1" applyFill="1" applyBorder="1" applyAlignment="1">
      <alignment vertical="center" wrapText="1"/>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12" fillId="0" borderId="12"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5" xfId="2" applyFont="1" applyFill="1" applyBorder="1" applyAlignment="1">
      <alignment horizontal="center" vertical="center"/>
    </xf>
    <xf numFmtId="0" fontId="24" fillId="0" borderId="1" xfId="2" applyFont="1" applyBorder="1" applyAlignment="1">
      <alignment horizontal="right" vertical="center" wrapText="1"/>
    </xf>
    <xf numFmtId="0" fontId="12" fillId="0" borderId="12"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0" fillId="0" borderId="0" xfId="2" applyFont="1" applyBorder="1" applyAlignment="1">
      <alignment horizontal="left" vertical="center" wrapText="1"/>
    </xf>
    <xf numFmtId="0" fontId="10" fillId="0" borderId="0" xfId="2" applyFont="1" applyBorder="1" applyAlignment="1">
      <alignment horizontal="left" vertical="center"/>
    </xf>
    <xf numFmtId="0" fontId="7" fillId="2" borderId="2"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3"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7" xfId="2" applyFont="1" applyFill="1" applyBorder="1" applyAlignment="1">
      <alignment horizontal="center" vertical="center"/>
    </xf>
    <xf numFmtId="0" fontId="9" fillId="3" borderId="12" xfId="2" applyFont="1" applyFill="1" applyBorder="1" applyAlignment="1">
      <alignment horizontal="center"/>
    </xf>
    <xf numFmtId="0" fontId="9" fillId="3" borderId="5" xfId="2" applyFont="1" applyFill="1" applyBorder="1" applyAlignment="1">
      <alignment horizont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3" fontId="7" fillId="3" borderId="4" xfId="2"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3" fontId="2" fillId="3" borderId="4"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7" xfId="0" applyFont="1" applyFill="1" applyBorder="1" applyAlignment="1">
      <alignment horizontal="center" vertical="center"/>
    </xf>
    <xf numFmtId="0" fontId="23" fillId="3" borderId="4" xfId="0" applyFont="1" applyFill="1" applyBorder="1" applyAlignment="1">
      <alignment horizontal="center"/>
    </xf>
    <xf numFmtId="0" fontId="13" fillId="3" borderId="4"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5"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5" fillId="0" borderId="0" xfId="0" applyFont="1" applyAlignment="1">
      <alignment horizontal="left" vertical="center" wrapText="1"/>
    </xf>
    <xf numFmtId="3" fontId="5" fillId="3" borderId="12" xfId="0" applyNumberFormat="1" applyFont="1" applyFill="1" applyBorder="1" applyAlignment="1">
      <alignment horizontal="center" vertical="center"/>
    </xf>
    <xf numFmtId="3" fontId="5" fillId="3" borderId="13"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13" xfId="0" applyFont="1" applyBorder="1" applyAlignment="1">
      <alignment horizontal="center" vertical="center"/>
    </xf>
    <xf numFmtId="0" fontId="13"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cellXfs>
  <cellStyles count="3">
    <cellStyle name="Normalny" xfId="0" builtinId="0"/>
    <cellStyle name="Normalny 2" xfId="2" xr:uid="{00000000-0005-0000-0000-000001000000}"/>
    <cellStyle name="Normalny 9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F18"/>
  <sheetViews>
    <sheetView view="pageBreakPreview" zoomScale="90" zoomScaleSheetLayoutView="90" workbookViewId="0">
      <selection activeCell="I8" sqref="I8"/>
    </sheetView>
  </sheetViews>
  <sheetFormatPr defaultColWidth="10.28515625" defaultRowHeight="18"/>
  <cols>
    <col min="1" max="1" width="8" style="23" customWidth="1"/>
    <col min="2" max="2" width="11" style="23" customWidth="1"/>
    <col min="3" max="3" width="17.5703125" style="23" customWidth="1"/>
    <col min="4" max="4" width="16.5703125" style="23" customWidth="1"/>
    <col min="5" max="5" width="87.28515625" style="23" customWidth="1"/>
    <col min="6" max="6" width="15.28515625" style="24" customWidth="1"/>
    <col min="7" max="7" width="10.28515625" style="13"/>
    <col min="8" max="8" width="12.28515625" style="13" bestFit="1" customWidth="1"/>
    <col min="9" max="16384" width="10.28515625" style="13"/>
  </cols>
  <sheetData>
    <row r="1" spans="1:6" ht="90" customHeight="1" thickBot="1">
      <c r="A1" s="145" t="s">
        <v>51</v>
      </c>
      <c r="B1" s="145"/>
      <c r="C1" s="145"/>
      <c r="D1" s="145"/>
      <c r="E1" s="145"/>
      <c r="F1" s="145"/>
    </row>
    <row r="2" spans="1:6" ht="22.5" customHeight="1" thickBot="1">
      <c r="A2" s="151" t="s">
        <v>10</v>
      </c>
      <c r="B2" s="152"/>
      <c r="C2" s="152"/>
      <c r="D2" s="152"/>
      <c r="E2" s="152"/>
      <c r="F2" s="153"/>
    </row>
    <row r="3" spans="1:6" ht="48" customHeight="1" thickBot="1">
      <c r="A3" s="14" t="s">
        <v>0</v>
      </c>
      <c r="B3" s="15" t="s">
        <v>1</v>
      </c>
      <c r="C3" s="16" t="s">
        <v>2</v>
      </c>
      <c r="D3" s="17" t="s">
        <v>3</v>
      </c>
      <c r="E3" s="15" t="s">
        <v>11</v>
      </c>
      <c r="F3" s="18" t="s">
        <v>4</v>
      </c>
    </row>
    <row r="4" spans="1:6" ht="84" customHeight="1" thickBot="1">
      <c r="A4" s="142">
        <v>600</v>
      </c>
      <c r="B4" s="37">
        <v>60002</v>
      </c>
      <c r="C4" s="44">
        <f>-3475685+32180</f>
        <v>-3443505</v>
      </c>
      <c r="D4" s="38"/>
      <c r="E4" s="36" t="s">
        <v>29</v>
      </c>
      <c r="F4" s="146" t="s">
        <v>19</v>
      </c>
    </row>
    <row r="5" spans="1:6" ht="70.5" customHeight="1" thickBot="1">
      <c r="A5" s="143"/>
      <c r="B5" s="142">
        <v>60013</v>
      </c>
      <c r="C5" s="44">
        <v>-33379906</v>
      </c>
      <c r="D5" s="38"/>
      <c r="E5" s="36" t="s">
        <v>48</v>
      </c>
      <c r="F5" s="147"/>
    </row>
    <row r="6" spans="1:6" ht="75.75" customHeight="1" thickBot="1">
      <c r="A6" s="144"/>
      <c r="B6" s="144"/>
      <c r="C6" s="44"/>
      <c r="D6" s="38">
        <v>2000000</v>
      </c>
      <c r="E6" s="36" t="s">
        <v>45</v>
      </c>
      <c r="F6" s="148"/>
    </row>
    <row r="7" spans="1:6" ht="102.75" customHeight="1" thickBot="1">
      <c r="A7" s="68">
        <v>750</v>
      </c>
      <c r="B7" s="66">
        <v>75095</v>
      </c>
      <c r="C7" s="41"/>
      <c r="D7" s="42">
        <f>977500+172500</f>
        <v>1150000</v>
      </c>
      <c r="E7" s="43" t="s">
        <v>40</v>
      </c>
      <c r="F7" s="67" t="s">
        <v>41</v>
      </c>
    </row>
    <row r="8" spans="1:6" ht="142.5" customHeight="1" thickBot="1">
      <c r="A8" s="142">
        <v>758</v>
      </c>
      <c r="B8" s="48">
        <v>75863</v>
      </c>
      <c r="C8" s="41"/>
      <c r="D8" s="42">
        <f>447706+5645924</f>
        <v>6093630</v>
      </c>
      <c r="E8" s="43" t="s">
        <v>94</v>
      </c>
      <c r="F8" s="146" t="s">
        <v>25</v>
      </c>
    </row>
    <row r="9" spans="1:6" ht="81" customHeight="1" thickBot="1">
      <c r="A9" s="144"/>
      <c r="B9" s="37">
        <v>75864</v>
      </c>
      <c r="C9" s="35"/>
      <c r="D9" s="38">
        <v>2047116</v>
      </c>
      <c r="E9" s="36" t="s">
        <v>46</v>
      </c>
      <c r="F9" s="148"/>
    </row>
    <row r="10" spans="1:6" ht="23.25" customHeight="1" thickBot="1">
      <c r="A10" s="154" t="s">
        <v>5</v>
      </c>
      <c r="B10" s="155"/>
      <c r="C10" s="19">
        <f>SUM(C4:C9)</f>
        <v>-36823411</v>
      </c>
      <c r="D10" s="72">
        <f>SUM(D4:D9)</f>
        <v>11290746</v>
      </c>
      <c r="E10" s="156"/>
      <c r="F10" s="20"/>
    </row>
    <row r="11" spans="1:6" ht="45" customHeight="1" thickBot="1">
      <c r="A11" s="158" t="s">
        <v>12</v>
      </c>
      <c r="B11" s="159"/>
      <c r="C11" s="160">
        <f>SUM(C10:D10)</f>
        <v>-25532665</v>
      </c>
      <c r="D11" s="160"/>
      <c r="E11" s="157"/>
      <c r="F11" s="21"/>
    </row>
    <row r="12" spans="1:6" ht="104.25" customHeight="1">
      <c r="A12" s="149"/>
      <c r="B12" s="150"/>
      <c r="C12" s="150"/>
      <c r="D12" s="150"/>
      <c r="E12" s="150"/>
      <c r="F12" s="22"/>
    </row>
    <row r="13" spans="1:6">
      <c r="A13" s="22"/>
    </row>
    <row r="15" spans="1:6" ht="14.25" customHeight="1"/>
    <row r="16" spans="1:6" ht="14.25" customHeight="1"/>
    <row r="17" ht="15" customHeight="1"/>
    <row r="18" ht="14.25" customHeight="1"/>
  </sheetData>
  <mergeCells count="12">
    <mergeCell ref="A4:A6"/>
    <mergeCell ref="A1:F1"/>
    <mergeCell ref="F4:F6"/>
    <mergeCell ref="A12:E12"/>
    <mergeCell ref="A2:F2"/>
    <mergeCell ref="A10:B10"/>
    <mergeCell ref="E10:E11"/>
    <mergeCell ref="A11:B11"/>
    <mergeCell ref="C11:D11"/>
    <mergeCell ref="A8:A9"/>
    <mergeCell ref="F8:F9"/>
    <mergeCell ref="B5:B6"/>
  </mergeCells>
  <printOptions horizontalCentered="1"/>
  <pageMargins left="0.31496062992125984" right="0.31496062992125984" top="0.15748031496062992" bottom="0.15748031496062992" header="0.31496062992125984" footer="0.31496062992125984"/>
  <pageSetup paperSize="9" scale="75" fitToHeight="0" orientation="landscape" r:id="rId1"/>
  <headerFooter differentFirst="1">
    <oddFooter>&amp;RStrona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Y50"/>
  <sheetViews>
    <sheetView tabSelected="1" view="pageBreakPreview" topLeftCell="A33" zoomScale="50" zoomScaleNormal="60" zoomScaleSheetLayoutView="50" workbookViewId="0">
      <selection activeCell="F33" sqref="F33"/>
    </sheetView>
  </sheetViews>
  <sheetFormatPr defaultColWidth="10.28515625" defaultRowHeight="21.75"/>
  <cols>
    <col min="1" max="1" width="6.5703125" style="5" customWidth="1"/>
    <col min="2" max="2" width="11.140625" style="6" bestFit="1" customWidth="1"/>
    <col min="3" max="3" width="15.140625" style="7" customWidth="1"/>
    <col min="4" max="4" width="25.140625" style="8" customWidth="1"/>
    <col min="5" max="5" width="22.5703125" style="8" bestFit="1" customWidth="1"/>
    <col min="6" max="6" width="131.28515625" style="7" customWidth="1"/>
    <col min="7" max="7" width="22" style="9" customWidth="1"/>
    <col min="8" max="8" width="54.85546875" customWidth="1"/>
    <col min="9" max="9" width="17.140625" customWidth="1"/>
    <col min="10" max="10" width="17.28515625" customWidth="1"/>
  </cols>
  <sheetData>
    <row r="1" spans="1:9" ht="41.25" customHeight="1" thickBot="1">
      <c r="A1" s="161" t="s">
        <v>6</v>
      </c>
      <c r="B1" s="162"/>
      <c r="C1" s="162"/>
      <c r="D1" s="162"/>
      <c r="E1" s="162"/>
      <c r="F1" s="162"/>
      <c r="G1" s="162"/>
      <c r="H1" s="163"/>
    </row>
    <row r="2" spans="1:9" ht="60.75" customHeight="1" thickBot="1">
      <c r="A2" s="1" t="s">
        <v>7</v>
      </c>
      <c r="B2" s="2" t="s">
        <v>0</v>
      </c>
      <c r="C2" s="2" t="s">
        <v>1</v>
      </c>
      <c r="D2" s="3" t="s">
        <v>2</v>
      </c>
      <c r="E2" s="3" t="s">
        <v>3</v>
      </c>
      <c r="F2" s="2" t="s">
        <v>8</v>
      </c>
      <c r="G2" s="4" t="s">
        <v>4</v>
      </c>
      <c r="H2" s="73" t="s">
        <v>52</v>
      </c>
    </row>
    <row r="3" spans="1:9" ht="187.5" customHeight="1" thickBot="1">
      <c r="A3" s="45">
        <v>1</v>
      </c>
      <c r="B3" s="65" t="s">
        <v>37</v>
      </c>
      <c r="C3" s="65" t="s">
        <v>38</v>
      </c>
      <c r="D3" s="27">
        <v>-5000</v>
      </c>
      <c r="E3" s="46">
        <f>5000+235000+6695517</f>
        <v>6935517</v>
      </c>
      <c r="F3" s="74" t="s">
        <v>49</v>
      </c>
      <c r="G3" s="110" t="s">
        <v>39</v>
      </c>
      <c r="H3" s="75" t="s">
        <v>53</v>
      </c>
    </row>
    <row r="4" spans="1:9" ht="117.75" customHeight="1" thickBot="1">
      <c r="A4" s="45">
        <v>2</v>
      </c>
      <c r="B4" s="108">
        <v>600</v>
      </c>
      <c r="C4" s="108">
        <v>60002</v>
      </c>
      <c r="D4" s="27"/>
      <c r="E4" s="46">
        <f>32180+105200</f>
        <v>137380</v>
      </c>
      <c r="F4" s="47" t="s">
        <v>54</v>
      </c>
      <c r="G4" s="110" t="s">
        <v>19</v>
      </c>
      <c r="H4" s="114" t="s">
        <v>55</v>
      </c>
    </row>
    <row r="5" spans="1:9" ht="60.75" customHeight="1" thickBot="1">
      <c r="A5" s="69"/>
      <c r="B5" s="51"/>
      <c r="C5" s="51"/>
      <c r="D5" s="93"/>
      <c r="E5" s="52"/>
      <c r="F5" s="53" t="s">
        <v>35</v>
      </c>
      <c r="G5" s="54"/>
      <c r="H5" s="123"/>
    </row>
    <row r="6" spans="1:9" ht="56.25" customHeight="1" thickBot="1">
      <c r="A6" s="70"/>
      <c r="B6" s="71"/>
      <c r="C6" s="56"/>
      <c r="D6" s="94"/>
      <c r="E6" s="57"/>
      <c r="F6" s="58" t="s">
        <v>43</v>
      </c>
      <c r="G6" s="55"/>
      <c r="H6" s="124"/>
    </row>
    <row r="7" spans="1:9" ht="114" customHeight="1" thickBot="1">
      <c r="A7" s="112">
        <v>3</v>
      </c>
      <c r="B7" s="193">
        <v>600</v>
      </c>
      <c r="C7" s="193">
        <v>60013</v>
      </c>
      <c r="D7" s="117"/>
      <c r="E7" s="117">
        <v>7622222</v>
      </c>
      <c r="F7" s="86" t="s">
        <v>73</v>
      </c>
      <c r="G7" s="190" t="s">
        <v>28</v>
      </c>
      <c r="H7" s="114" t="s">
        <v>84</v>
      </c>
    </row>
    <row r="8" spans="1:9" ht="114" customHeight="1" thickBot="1">
      <c r="A8" s="112">
        <v>4</v>
      </c>
      <c r="B8" s="194"/>
      <c r="C8" s="194"/>
      <c r="D8" s="117"/>
      <c r="E8" s="117">
        <v>6222000</v>
      </c>
      <c r="F8" s="86" t="s">
        <v>74</v>
      </c>
      <c r="G8" s="191"/>
      <c r="H8" s="114" t="s">
        <v>85</v>
      </c>
    </row>
    <row r="9" spans="1:9" ht="117" customHeight="1" thickBot="1">
      <c r="A9" s="112">
        <v>5</v>
      </c>
      <c r="B9" s="194"/>
      <c r="C9" s="194"/>
      <c r="D9" s="117"/>
      <c r="E9" s="117">
        <v>1044197</v>
      </c>
      <c r="F9" s="86" t="s">
        <v>75</v>
      </c>
      <c r="G9" s="191"/>
      <c r="H9" s="114" t="s">
        <v>86</v>
      </c>
    </row>
    <row r="10" spans="1:9" ht="159" customHeight="1" thickBot="1">
      <c r="A10" s="112">
        <v>6</v>
      </c>
      <c r="B10" s="194"/>
      <c r="C10" s="194"/>
      <c r="D10" s="117">
        <f>-1084144-191320</f>
        <v>-1275464</v>
      </c>
      <c r="E10" s="117">
        <v>4156722</v>
      </c>
      <c r="F10" s="86" t="s">
        <v>96</v>
      </c>
      <c r="G10" s="191"/>
      <c r="H10" s="129" t="s">
        <v>87</v>
      </c>
      <c r="I10" s="135">
        <f>SUM(D10:E10)</f>
        <v>2881258</v>
      </c>
    </row>
    <row r="11" spans="1:9" ht="81" customHeight="1" thickBot="1">
      <c r="A11" s="89">
        <v>7</v>
      </c>
      <c r="B11" s="195"/>
      <c r="C11" s="195"/>
      <c r="D11" s="27"/>
      <c r="E11" s="46">
        <v>27076</v>
      </c>
      <c r="F11" s="61" t="s">
        <v>101</v>
      </c>
      <c r="G11" s="192"/>
      <c r="H11" s="75" t="s">
        <v>53</v>
      </c>
    </row>
    <row r="12" spans="1:9" ht="62.25" customHeight="1" thickBot="1">
      <c r="A12" s="90"/>
      <c r="B12" s="91"/>
      <c r="C12" s="91"/>
      <c r="D12" s="95"/>
      <c r="E12" s="92"/>
      <c r="F12" s="63" t="s">
        <v>50</v>
      </c>
      <c r="G12" s="64"/>
      <c r="H12" s="125"/>
    </row>
    <row r="13" spans="1:9" ht="110.25" customHeight="1" thickBot="1">
      <c r="A13" s="113">
        <v>8</v>
      </c>
      <c r="B13" s="109">
        <v>600</v>
      </c>
      <c r="C13" s="109">
        <v>60013</v>
      </c>
      <c r="D13" s="87"/>
      <c r="E13" s="60">
        <v>8636770</v>
      </c>
      <c r="F13" s="59" t="s">
        <v>76</v>
      </c>
      <c r="G13" s="111" t="s">
        <v>28</v>
      </c>
      <c r="H13" s="75" t="s">
        <v>53</v>
      </c>
    </row>
    <row r="14" spans="1:9" ht="40.5" customHeight="1" thickBot="1">
      <c r="A14" s="90"/>
      <c r="B14" s="62"/>
      <c r="C14" s="62"/>
      <c r="D14" s="96"/>
      <c r="E14" s="100"/>
      <c r="F14" s="63" t="s">
        <v>36</v>
      </c>
      <c r="G14" s="64"/>
      <c r="H14" s="126"/>
    </row>
    <row r="15" spans="1:9" ht="136.5" customHeight="1" thickBot="1">
      <c r="A15" s="89">
        <v>9</v>
      </c>
      <c r="B15" s="193">
        <v>600</v>
      </c>
      <c r="C15" s="193">
        <v>60013</v>
      </c>
      <c r="D15" s="27">
        <v>-33379906</v>
      </c>
      <c r="E15" s="46">
        <f>800000+700000</f>
        <v>1500000</v>
      </c>
      <c r="F15" s="61" t="s">
        <v>100</v>
      </c>
      <c r="G15" s="190" t="s">
        <v>28</v>
      </c>
      <c r="H15" s="129" t="s">
        <v>95</v>
      </c>
    </row>
    <row r="16" spans="1:9" ht="118.5" customHeight="1" thickBot="1">
      <c r="A16" s="112">
        <v>10</v>
      </c>
      <c r="B16" s="194"/>
      <c r="C16" s="194"/>
      <c r="D16" s="117"/>
      <c r="E16" s="117">
        <v>11634919</v>
      </c>
      <c r="F16" s="86" t="s">
        <v>99</v>
      </c>
      <c r="G16" s="191"/>
      <c r="H16" s="75" t="s">
        <v>53</v>
      </c>
    </row>
    <row r="17" spans="1:25" ht="158.25" customHeight="1" thickBot="1">
      <c r="A17" s="89">
        <v>11</v>
      </c>
      <c r="B17" s="194"/>
      <c r="C17" s="194"/>
      <c r="D17" s="27"/>
      <c r="E17" s="46">
        <v>3972284</v>
      </c>
      <c r="F17" s="61" t="s">
        <v>77</v>
      </c>
      <c r="G17" s="192"/>
      <c r="H17" s="75" t="s">
        <v>88</v>
      </c>
    </row>
    <row r="18" spans="1:25" ht="175.5" customHeight="1" thickBot="1">
      <c r="A18" s="76">
        <v>12</v>
      </c>
      <c r="B18" s="194"/>
      <c r="C18" s="195"/>
      <c r="D18" s="33"/>
      <c r="E18" s="10">
        <f>105000+800000+280000</f>
        <v>1185000</v>
      </c>
      <c r="F18" s="61" t="s">
        <v>56</v>
      </c>
      <c r="G18" s="139" t="s">
        <v>28</v>
      </c>
      <c r="H18" s="104" t="s">
        <v>53</v>
      </c>
      <c r="I18" s="25"/>
      <c r="Y18">
        <f ca="1">+Y18:Y20</f>
        <v>0</v>
      </c>
    </row>
    <row r="19" spans="1:25" ht="79.5" customHeight="1" thickBot="1">
      <c r="A19" s="107">
        <v>13</v>
      </c>
      <c r="B19" s="194"/>
      <c r="C19" s="140">
        <v>60014</v>
      </c>
      <c r="D19" s="97"/>
      <c r="E19" s="26">
        <v>161250</v>
      </c>
      <c r="F19" s="28" t="s">
        <v>97</v>
      </c>
      <c r="G19" s="11" t="s">
        <v>19</v>
      </c>
      <c r="H19" s="28" t="s">
        <v>53</v>
      </c>
      <c r="I19" s="25"/>
    </row>
    <row r="20" spans="1:25" ht="83.25" customHeight="1" thickBot="1">
      <c r="A20" s="107">
        <v>14</v>
      </c>
      <c r="B20" s="195"/>
      <c r="C20" s="140">
        <v>60015</v>
      </c>
      <c r="D20" s="97"/>
      <c r="E20" s="10">
        <v>350000</v>
      </c>
      <c r="F20" s="61" t="s">
        <v>102</v>
      </c>
      <c r="G20" s="11" t="s">
        <v>19</v>
      </c>
      <c r="H20" s="75" t="s">
        <v>53</v>
      </c>
    </row>
    <row r="21" spans="1:25" ht="132" customHeight="1" thickBot="1">
      <c r="A21" s="107">
        <v>15</v>
      </c>
      <c r="B21" s="39" t="s">
        <v>30</v>
      </c>
      <c r="C21" s="40" t="s">
        <v>31</v>
      </c>
      <c r="D21" s="97"/>
      <c r="E21" s="26">
        <f>16835+190831+240040</f>
        <v>447706</v>
      </c>
      <c r="F21" s="28" t="s">
        <v>78</v>
      </c>
      <c r="G21" s="141" t="s">
        <v>25</v>
      </c>
      <c r="H21" s="28" t="s">
        <v>79</v>
      </c>
    </row>
    <row r="22" spans="1:25" ht="291.75" customHeight="1" thickBot="1">
      <c r="A22" s="76">
        <v>16</v>
      </c>
      <c r="B22" s="29">
        <v>730</v>
      </c>
      <c r="C22" s="11">
        <v>73095</v>
      </c>
      <c r="D22" s="33">
        <v>-177000</v>
      </c>
      <c r="E22" s="10">
        <v>177000</v>
      </c>
      <c r="F22" s="12" t="s">
        <v>103</v>
      </c>
      <c r="G22" s="11" t="s">
        <v>17</v>
      </c>
      <c r="H22" s="12" t="s">
        <v>53</v>
      </c>
    </row>
    <row r="23" spans="1:25" ht="139.5" customHeight="1" thickBot="1">
      <c r="A23" s="107">
        <v>17</v>
      </c>
      <c r="B23" s="178">
        <v>750</v>
      </c>
      <c r="C23" s="176">
        <v>75018</v>
      </c>
      <c r="D23" s="97"/>
      <c r="E23" s="26">
        <v>103075</v>
      </c>
      <c r="F23" s="28" t="s">
        <v>57</v>
      </c>
      <c r="G23" s="134" t="s">
        <v>32</v>
      </c>
      <c r="H23" s="127" t="s">
        <v>92</v>
      </c>
    </row>
    <row r="24" spans="1:25" ht="114" customHeight="1" thickBot="1">
      <c r="A24" s="107">
        <v>18</v>
      </c>
      <c r="B24" s="196"/>
      <c r="C24" s="177"/>
      <c r="D24" s="97"/>
      <c r="E24" s="26">
        <v>2306379</v>
      </c>
      <c r="F24" s="28" t="s">
        <v>58</v>
      </c>
      <c r="G24" s="134" t="s">
        <v>25</v>
      </c>
      <c r="H24" s="127" t="s">
        <v>83</v>
      </c>
    </row>
    <row r="25" spans="1:25" ht="124.5" customHeight="1" thickBot="1">
      <c r="A25" s="76">
        <v>19</v>
      </c>
      <c r="B25" s="196"/>
      <c r="C25" s="176">
        <v>75095</v>
      </c>
      <c r="D25" s="33"/>
      <c r="E25" s="10">
        <v>231075</v>
      </c>
      <c r="F25" s="12" t="s">
        <v>59</v>
      </c>
      <c r="G25" s="11" t="s">
        <v>18</v>
      </c>
      <c r="H25" s="12" t="s">
        <v>80</v>
      </c>
    </row>
    <row r="26" spans="1:25" ht="136.5" customHeight="1" thickBot="1">
      <c r="A26" s="107">
        <v>20</v>
      </c>
      <c r="B26" s="179"/>
      <c r="C26" s="177"/>
      <c r="D26" s="97"/>
      <c r="E26" s="26">
        <v>366549</v>
      </c>
      <c r="F26" s="34" t="s">
        <v>60</v>
      </c>
      <c r="G26" s="134" t="s">
        <v>22</v>
      </c>
      <c r="H26" s="12" t="s">
        <v>93</v>
      </c>
    </row>
    <row r="27" spans="1:25" ht="129.75" customHeight="1" thickBot="1">
      <c r="A27" s="76">
        <v>21</v>
      </c>
      <c r="B27" s="29">
        <v>750</v>
      </c>
      <c r="C27" s="11">
        <v>75095</v>
      </c>
      <c r="D27" s="33"/>
      <c r="E27" s="77">
        <f>977500+172500</f>
        <v>1150000</v>
      </c>
      <c r="F27" s="78" t="s">
        <v>61</v>
      </c>
      <c r="G27" s="79" t="s">
        <v>41</v>
      </c>
      <c r="H27" s="127" t="s">
        <v>81</v>
      </c>
      <c r="I27" s="136">
        <f>SUM(E25:E28)</f>
        <v>1785419</v>
      </c>
    </row>
    <row r="28" spans="1:25" ht="91.5" customHeight="1" thickBot="1">
      <c r="A28" s="107">
        <v>22</v>
      </c>
      <c r="B28" s="39" t="s">
        <v>23</v>
      </c>
      <c r="C28" s="40" t="s">
        <v>24</v>
      </c>
      <c r="D28" s="97">
        <v>-37795</v>
      </c>
      <c r="E28" s="26">
        <v>37795</v>
      </c>
      <c r="F28" s="34" t="s">
        <v>44</v>
      </c>
      <c r="G28" s="116" t="s">
        <v>25</v>
      </c>
      <c r="H28" s="28" t="s">
        <v>79</v>
      </c>
    </row>
    <row r="29" spans="1:25" ht="93" customHeight="1" thickBot="1">
      <c r="A29" s="76">
        <v>23</v>
      </c>
      <c r="B29" s="29">
        <v>754</v>
      </c>
      <c r="C29" s="11">
        <v>75404</v>
      </c>
      <c r="D29" s="33"/>
      <c r="E29" s="10">
        <v>200000</v>
      </c>
      <c r="F29" s="30" t="s">
        <v>21</v>
      </c>
      <c r="G29" s="11" t="s">
        <v>47</v>
      </c>
      <c r="H29" s="12" t="s">
        <v>53</v>
      </c>
    </row>
    <row r="30" spans="1:25" ht="95.25" customHeight="1" thickBot="1">
      <c r="A30" s="76">
        <v>24</v>
      </c>
      <c r="B30" s="49" t="s">
        <v>33</v>
      </c>
      <c r="C30" s="50" t="s">
        <v>34</v>
      </c>
      <c r="D30" s="33">
        <f>-55992-85699</f>
        <v>-141691</v>
      </c>
      <c r="E30" s="10">
        <f>139+141552</f>
        <v>141691</v>
      </c>
      <c r="F30" s="30" t="s">
        <v>62</v>
      </c>
      <c r="G30" s="11" t="s">
        <v>27</v>
      </c>
      <c r="H30" s="12" t="s">
        <v>79</v>
      </c>
    </row>
    <row r="31" spans="1:25" ht="111.75" customHeight="1" thickBot="1">
      <c r="A31" s="76">
        <v>25</v>
      </c>
      <c r="B31" s="178">
        <v>851</v>
      </c>
      <c r="C31" s="115">
        <v>85111</v>
      </c>
      <c r="D31" s="98"/>
      <c r="E31" s="31">
        <v>55806</v>
      </c>
      <c r="F31" s="32" t="s">
        <v>104</v>
      </c>
      <c r="G31" s="176" t="s">
        <v>20</v>
      </c>
      <c r="H31" s="128" t="s">
        <v>53</v>
      </c>
    </row>
    <row r="32" spans="1:25" ht="92.25" customHeight="1" thickBot="1">
      <c r="A32" s="76">
        <v>26</v>
      </c>
      <c r="B32" s="179"/>
      <c r="C32" s="11">
        <v>85121</v>
      </c>
      <c r="D32" s="33"/>
      <c r="E32" s="10">
        <v>50000</v>
      </c>
      <c r="F32" s="80" t="s">
        <v>105</v>
      </c>
      <c r="G32" s="177"/>
      <c r="H32" s="103" t="s">
        <v>53</v>
      </c>
    </row>
    <row r="33" spans="1:9" ht="138.75" customHeight="1" thickBot="1">
      <c r="A33" s="106">
        <v>27</v>
      </c>
      <c r="B33" s="198" t="s">
        <v>14</v>
      </c>
      <c r="C33" s="197">
        <v>85295</v>
      </c>
      <c r="D33" s="117"/>
      <c r="E33" s="117">
        <v>160699</v>
      </c>
      <c r="F33" s="130" t="s">
        <v>108</v>
      </c>
      <c r="G33" s="197" t="s">
        <v>16</v>
      </c>
      <c r="H33" s="12" t="s">
        <v>89</v>
      </c>
    </row>
    <row r="34" spans="1:9" ht="134.25" customHeight="1" thickBot="1">
      <c r="A34" s="106">
        <v>28</v>
      </c>
      <c r="B34" s="182"/>
      <c r="C34" s="180"/>
      <c r="D34" s="121"/>
      <c r="E34" s="121">
        <v>117099</v>
      </c>
      <c r="F34" s="130" t="s">
        <v>63</v>
      </c>
      <c r="G34" s="180"/>
      <c r="H34" s="12" t="s">
        <v>90</v>
      </c>
    </row>
    <row r="35" spans="1:9" ht="90.75" customHeight="1" thickBot="1">
      <c r="A35" s="76">
        <v>29</v>
      </c>
      <c r="B35" s="183"/>
      <c r="C35" s="181"/>
      <c r="D35" s="99"/>
      <c r="E35" s="83">
        <v>118524</v>
      </c>
      <c r="F35" s="84" t="s">
        <v>64</v>
      </c>
      <c r="G35" s="181"/>
      <c r="H35" s="27" t="s">
        <v>91</v>
      </c>
      <c r="I35" s="25">
        <f>SUM(E33:E35)</f>
        <v>396322</v>
      </c>
    </row>
    <row r="36" spans="1:9" ht="224.25" customHeight="1" thickBot="1">
      <c r="A36" s="76">
        <v>30</v>
      </c>
      <c r="B36" s="81" t="s">
        <v>26</v>
      </c>
      <c r="C36" s="82">
        <v>85332</v>
      </c>
      <c r="D36" s="99">
        <v>-100000</v>
      </c>
      <c r="E36" s="83"/>
      <c r="F36" s="84" t="s">
        <v>65</v>
      </c>
      <c r="G36" s="105" t="s">
        <v>27</v>
      </c>
      <c r="H36" s="27" t="s">
        <v>53</v>
      </c>
    </row>
    <row r="37" spans="1:9" ht="135.75" customHeight="1" thickBot="1">
      <c r="A37" s="76">
        <v>31</v>
      </c>
      <c r="B37" s="81" t="s">
        <v>15</v>
      </c>
      <c r="C37" s="82">
        <v>90008</v>
      </c>
      <c r="D37" s="99"/>
      <c r="E37" s="83">
        <v>217662</v>
      </c>
      <c r="F37" s="84" t="s">
        <v>66</v>
      </c>
      <c r="G37" s="82" t="s">
        <v>107</v>
      </c>
      <c r="H37" s="12" t="s">
        <v>82</v>
      </c>
    </row>
    <row r="38" spans="1:9" ht="84.75" customHeight="1" thickBot="1">
      <c r="A38" s="76">
        <v>32</v>
      </c>
      <c r="B38" s="198" t="s">
        <v>13</v>
      </c>
      <c r="C38" s="82">
        <v>92105</v>
      </c>
      <c r="D38" s="99"/>
      <c r="E38" s="83">
        <f>250000+200000</f>
        <v>450000</v>
      </c>
      <c r="F38" s="85" t="s">
        <v>67</v>
      </c>
      <c r="G38" s="197" t="s">
        <v>42</v>
      </c>
      <c r="H38" s="27" t="s">
        <v>53</v>
      </c>
    </row>
    <row r="39" spans="1:9" ht="83.25" customHeight="1" thickBot="1">
      <c r="A39" s="106">
        <v>33</v>
      </c>
      <c r="B39" s="182"/>
      <c r="C39" s="133">
        <v>92109</v>
      </c>
      <c r="D39" s="99"/>
      <c r="E39" s="83">
        <v>84000</v>
      </c>
      <c r="F39" s="85" t="s">
        <v>68</v>
      </c>
      <c r="G39" s="180"/>
      <c r="H39" s="27" t="s">
        <v>53</v>
      </c>
    </row>
    <row r="40" spans="1:9" ht="96" customHeight="1" thickBot="1">
      <c r="A40" s="106">
        <v>34</v>
      </c>
      <c r="B40" s="182"/>
      <c r="C40" s="132">
        <v>92114</v>
      </c>
      <c r="D40" s="99"/>
      <c r="E40" s="83">
        <v>25000</v>
      </c>
      <c r="F40" s="85" t="s">
        <v>69</v>
      </c>
      <c r="G40" s="180"/>
      <c r="H40" s="27" t="s">
        <v>53</v>
      </c>
    </row>
    <row r="41" spans="1:9" ht="99" customHeight="1" thickBot="1">
      <c r="A41" s="106">
        <v>35</v>
      </c>
      <c r="B41" s="182"/>
      <c r="C41" s="132">
        <v>92116</v>
      </c>
      <c r="D41" s="121"/>
      <c r="E41" s="119">
        <v>32000</v>
      </c>
      <c r="F41" s="86" t="s">
        <v>106</v>
      </c>
      <c r="G41" s="180"/>
      <c r="H41" s="117" t="s">
        <v>53</v>
      </c>
    </row>
    <row r="42" spans="1:9" ht="87" customHeight="1" thickBot="1">
      <c r="A42" s="106">
        <v>36</v>
      </c>
      <c r="B42" s="182"/>
      <c r="C42" s="197">
        <v>92118</v>
      </c>
      <c r="D42" s="99"/>
      <c r="E42" s="83">
        <v>50400</v>
      </c>
      <c r="F42" s="85" t="s">
        <v>70</v>
      </c>
      <c r="G42" s="180"/>
      <c r="H42" s="27" t="s">
        <v>53</v>
      </c>
    </row>
    <row r="43" spans="1:9" ht="126" customHeight="1" thickBot="1">
      <c r="A43" s="76">
        <v>37</v>
      </c>
      <c r="B43" s="183"/>
      <c r="C43" s="181"/>
      <c r="D43" s="122"/>
      <c r="E43" s="120">
        <v>40000</v>
      </c>
      <c r="F43" s="102" t="s">
        <v>98</v>
      </c>
      <c r="G43" s="181"/>
      <c r="H43" s="118" t="s">
        <v>53</v>
      </c>
    </row>
    <row r="44" spans="1:9" ht="90.75" customHeight="1" thickBot="1">
      <c r="A44" s="106">
        <v>38</v>
      </c>
      <c r="B44" s="182" t="s">
        <v>13</v>
      </c>
      <c r="C44" s="180">
        <v>92118</v>
      </c>
      <c r="D44" s="137"/>
      <c r="E44" s="137">
        <v>700000</v>
      </c>
      <c r="F44" s="138" t="s">
        <v>71</v>
      </c>
      <c r="G44" s="180" t="s">
        <v>42</v>
      </c>
      <c r="H44" s="87" t="s">
        <v>53</v>
      </c>
    </row>
    <row r="45" spans="1:9" ht="154.5" customHeight="1" thickBot="1">
      <c r="A45" s="106">
        <v>39</v>
      </c>
      <c r="B45" s="183"/>
      <c r="C45" s="181"/>
      <c r="D45" s="99"/>
      <c r="E45" s="99">
        <v>210000</v>
      </c>
      <c r="F45" s="131" t="s">
        <v>72</v>
      </c>
      <c r="G45" s="181"/>
      <c r="H45" s="27" t="s">
        <v>53</v>
      </c>
    </row>
    <row r="46" spans="1:9" ht="47.25" customHeight="1" thickBot="1">
      <c r="A46" s="171" t="s">
        <v>5</v>
      </c>
      <c r="B46" s="172"/>
      <c r="C46" s="173"/>
      <c r="D46" s="101">
        <f>SUM(D3:D45)</f>
        <v>-35116856</v>
      </c>
      <c r="E46" s="88">
        <f>SUM(E3:E45)</f>
        <v>61057797</v>
      </c>
      <c r="F46" s="174"/>
      <c r="G46" s="175"/>
      <c r="H46" s="185"/>
    </row>
    <row r="47" spans="1:9" ht="21.75" customHeight="1" thickBot="1">
      <c r="A47" s="164" t="s">
        <v>9</v>
      </c>
      <c r="B47" s="165"/>
      <c r="C47" s="166"/>
      <c r="D47" s="170">
        <f>D46+E46</f>
        <v>25940941</v>
      </c>
      <c r="E47" s="170"/>
      <c r="F47" s="174"/>
      <c r="G47" s="175"/>
      <c r="H47" s="186"/>
    </row>
    <row r="48" spans="1:9" ht="27" customHeight="1" thickBot="1">
      <c r="A48" s="167"/>
      <c r="B48" s="168"/>
      <c r="C48" s="169"/>
      <c r="D48" s="170"/>
      <c r="E48" s="170"/>
      <c r="F48" s="174"/>
      <c r="G48" s="175"/>
      <c r="H48" s="187"/>
    </row>
    <row r="49" spans="1:8" ht="21.6" customHeight="1">
      <c r="A49" s="188"/>
      <c r="B49" s="188"/>
      <c r="C49" s="188"/>
      <c r="D49" s="188"/>
      <c r="E49" s="188"/>
      <c r="F49" s="188"/>
      <c r="G49" s="188"/>
      <c r="H49" s="189"/>
    </row>
    <row r="50" spans="1:8" ht="376.5" customHeight="1">
      <c r="A50" s="184"/>
      <c r="B50" s="184"/>
      <c r="C50" s="184"/>
      <c r="D50" s="184"/>
      <c r="E50" s="184"/>
      <c r="F50" s="184"/>
      <c r="G50" s="184"/>
      <c r="H50" s="184"/>
    </row>
  </sheetData>
  <mergeCells count="29">
    <mergeCell ref="A50:H50"/>
    <mergeCell ref="H46:H48"/>
    <mergeCell ref="A49:H49"/>
    <mergeCell ref="G7:G11"/>
    <mergeCell ref="C7:C11"/>
    <mergeCell ref="B7:B11"/>
    <mergeCell ref="G15:G17"/>
    <mergeCell ref="C15:C18"/>
    <mergeCell ref="B15:B20"/>
    <mergeCell ref="B23:B26"/>
    <mergeCell ref="G33:G35"/>
    <mergeCell ref="B33:B35"/>
    <mergeCell ref="C33:C35"/>
    <mergeCell ref="G38:G43"/>
    <mergeCell ref="C42:C43"/>
    <mergeCell ref="B38:B43"/>
    <mergeCell ref="A1:H1"/>
    <mergeCell ref="A47:C48"/>
    <mergeCell ref="D47:E48"/>
    <mergeCell ref="A46:C46"/>
    <mergeCell ref="F46:F48"/>
    <mergeCell ref="G46:G48"/>
    <mergeCell ref="G31:G32"/>
    <mergeCell ref="B31:B32"/>
    <mergeCell ref="C23:C24"/>
    <mergeCell ref="C25:C26"/>
    <mergeCell ref="G44:G45"/>
    <mergeCell ref="C44:C45"/>
    <mergeCell ref="B44:B45"/>
  </mergeCells>
  <printOptions horizontalCentered="1"/>
  <pageMargins left="0" right="0" top="0" bottom="0" header="0.31496062992125984" footer="0.31496062992125984"/>
  <pageSetup paperSize="9" scale="50" orientation="landscape" r:id="rId1"/>
  <rowBreaks count="2" manualBreakCount="2">
    <brk id="11" max="7" man="1"/>
    <brk id="43"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4</vt:i4>
      </vt:variant>
    </vt:vector>
  </HeadingPairs>
  <TitlesOfParts>
    <vt:vector size="6" baseType="lpstr">
      <vt:lpstr>dochody </vt:lpstr>
      <vt:lpstr>wydatki</vt:lpstr>
      <vt:lpstr>'dochody '!Obszar_wydruku</vt:lpstr>
      <vt:lpstr>wydatki!Obszar_wydruku</vt:lpstr>
      <vt:lpstr>'dochody '!Tytuły_wydruku</vt:lpstr>
      <vt:lpstr>wydatki!Tytuły_wydruku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Dzik Magdalena</dc:creator>
  <cp:lastModifiedBy>Kowal Faustyna</cp:lastModifiedBy>
  <cp:lastPrinted>2023-04-14T07:38:09Z</cp:lastPrinted>
  <dcterms:created xsi:type="dcterms:W3CDTF">2023-02-06T09:25:00Z</dcterms:created>
  <dcterms:modified xsi:type="dcterms:W3CDTF">2023-04-14T09:44:19Z</dcterms:modified>
</cp:coreProperties>
</file>