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f.kowal\Desktop\do wysłania\2023\marzec\US zmiany w budżecie\"/>
    </mc:Choice>
  </mc:AlternateContent>
  <xr:revisionPtr revIDLastSave="0" documentId="13_ncr:1_{2742E82F-71AA-4C95-8B63-48A81786E9D0}" xr6:coauthVersionLast="36" xr6:coauthVersionMax="36" xr10:uidLastSave="{00000000-0000-0000-0000-000000000000}"/>
  <bookViews>
    <workbookView xWindow="0" yWindow="0" windowWidth="23040" windowHeight="9195" activeTab="1" xr2:uid="{00000000-000D-0000-FFFF-FFFF00000000}"/>
  </bookViews>
  <sheets>
    <sheet name="dochody " sheetId="4" r:id="rId1"/>
    <sheet name="wydatki" sheetId="3" r:id="rId2"/>
  </sheets>
  <definedNames>
    <definedName name="_xlnm.Print_Area" localSheetId="0">'dochody '!$A$1:$F$13</definedName>
    <definedName name="_xlnm.Print_Area" localSheetId="1">wydatki!$A$1:$H$68</definedName>
    <definedName name="_xlnm.Print_Titles" localSheetId="0">'dochody '!$2:$3</definedName>
    <definedName name="_xlnm.Print_Titles" localSheetId="1">wydatki!$1:$2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I38" i="3" l="1"/>
  <c r="I12" i="3" l="1"/>
  <c r="J8" i="3" l="1"/>
  <c r="I39" i="3"/>
  <c r="E26" i="3" l="1"/>
  <c r="I26" i="3" s="1"/>
  <c r="E24" i="3"/>
  <c r="I24" i="3" s="1"/>
  <c r="D23" i="3"/>
  <c r="I25" i="3" s="1"/>
  <c r="E20" i="3"/>
  <c r="E18" i="3"/>
  <c r="J18" i="3" s="1"/>
  <c r="D25" i="3" l="1"/>
  <c r="D66" i="3" s="1"/>
  <c r="D12" i="4" l="1"/>
  <c r="C12" i="4"/>
  <c r="E10" i="3" l="1"/>
  <c r="E14" i="3" l="1"/>
  <c r="E59" i="3" l="1"/>
  <c r="E66" i="3" s="1"/>
  <c r="D67" i="3" l="1"/>
  <c r="C13" i="4"/>
</calcChain>
</file>

<file path=xl/sharedStrings.xml><?xml version="1.0" encoding="utf-8"?>
<sst xmlns="http://schemas.openxmlformats.org/spreadsheetml/2006/main" count="160" uniqueCount="120">
  <si>
    <t>Dział</t>
  </si>
  <si>
    <t>Rozdział</t>
  </si>
  <si>
    <t>Zmniejszenia
/kwota w zł/</t>
  </si>
  <si>
    <t>Zwiększenia
/kwota w zł/</t>
  </si>
  <si>
    <t>Jednostka realizująca</t>
  </si>
  <si>
    <t>Suma</t>
  </si>
  <si>
    <t>WYDATKI</t>
  </si>
  <si>
    <t>Lp.</t>
  </si>
  <si>
    <t>Przeznaczenie</t>
  </si>
  <si>
    <t>Ogółem plan wydatków</t>
  </si>
  <si>
    <t>754</t>
  </si>
  <si>
    <t>OR</t>
  </si>
  <si>
    <t>DT</t>
  </si>
  <si>
    <t>DOCHODY</t>
  </si>
  <si>
    <t>Źródło</t>
  </si>
  <si>
    <t>Ogółem plan dochodów</t>
  </si>
  <si>
    <t>801
852
853</t>
  </si>
  <si>
    <t>80195
85295
85395</t>
  </si>
  <si>
    <t>WUP</t>
  </si>
  <si>
    <t>PZDW</t>
  </si>
  <si>
    <t>921</t>
  </si>
  <si>
    <r>
      <rPr>
        <b/>
        <u/>
        <sz val="18"/>
        <color theme="1"/>
        <rFont val="Arial"/>
        <family val="2"/>
        <charset val="238"/>
      </rPr>
      <t>Zwiększenie planu dotacji podmiotowej</t>
    </r>
    <r>
      <rPr>
        <sz val="18"/>
        <color theme="1"/>
        <rFont val="Arial"/>
        <family val="2"/>
        <charset val="238"/>
      </rPr>
      <t xml:space="preserve"> dla Muzeum Kultury Ludowej w Kolbuszowej z przeznaczeniem na dofinansowanie działalności bieżącej w zakresie realizowanych zadań statutowych.</t>
    </r>
  </si>
  <si>
    <t>PG</t>
  </si>
  <si>
    <r>
      <rPr>
        <b/>
        <u/>
        <sz val="18"/>
        <rFont val="Arial"/>
        <family val="2"/>
        <charset val="238"/>
      </rPr>
      <t>Zwiększenie  planu dotacji podmiotowe</t>
    </r>
    <r>
      <rPr>
        <sz val="18"/>
        <rFont val="Arial"/>
        <family val="2"/>
        <charset val="238"/>
      </rPr>
      <t>j dla Muzeum Okręgowego w Rzeszowie na dofinansowanie działalności bieżącej w zakresie realizowanych zadań statutowych.</t>
    </r>
  </si>
  <si>
    <t>Dochody z tytułu subwencji ogólnej z budżetu państwa - część oświatowa.</t>
  </si>
  <si>
    <t>Dep. BF</t>
  </si>
  <si>
    <t>Dochody z tytułu środków pochodzących z budżetu Unii Europejskiej na realizację projektu pn."Wsparcie MŚP w wejściu na rynki krajowy i zagraniczne" w ramach programu regionalnego Fundusze Europejskie dla Podkarpacia 2021-2027.</t>
  </si>
  <si>
    <t>Dep. RR</t>
  </si>
  <si>
    <r>
      <rPr>
        <b/>
        <u/>
        <sz val="18"/>
        <rFont val="Arial"/>
        <family val="2"/>
        <charset val="238"/>
      </rPr>
      <t>Ustalenie planu dotacji celowej</t>
    </r>
    <r>
      <rPr>
        <sz val="18"/>
        <rFont val="Arial"/>
        <family val="2"/>
        <charset val="238"/>
      </rPr>
      <t xml:space="preserve"> dla Wojewódzkiego Domu Kultury w Rzeszowie na realizację zadania "Dostawa i montaż platformy schodowej".</t>
    </r>
  </si>
  <si>
    <t>75863</t>
  </si>
  <si>
    <t>Dochody z tytułu dotacji celowej z budżetu państwa na finansowanie wydatków objętych Pomocą Techniczną REACT EU Regionalnego Programu Operacyjnego Województwa Podkarpackiego na lata 2014-2020.</t>
  </si>
  <si>
    <t>Dep. RP</t>
  </si>
  <si>
    <t>Dep. PG</t>
  </si>
  <si>
    <t>75095</t>
  </si>
  <si>
    <t>926</t>
  </si>
  <si>
    <t>75814</t>
  </si>
  <si>
    <r>
      <rPr>
        <b/>
        <u/>
        <sz val="18"/>
        <color theme="1"/>
        <rFont val="Arial"/>
        <family val="2"/>
        <charset val="238"/>
      </rPr>
      <t>Ustalenie planu dotacji celowej</t>
    </r>
    <r>
      <rPr>
        <sz val="18"/>
        <color theme="1"/>
        <rFont val="Arial"/>
        <family val="2"/>
        <charset val="238"/>
      </rPr>
      <t xml:space="preserve"> dla Muzeum Narodowego Ziemi Przemyskiej w Przemyślu na zadanie pn. "Modernizacja i rozbudowa infrastruktury sieciowej w Muzeum Narodowym Ziemi Przemyskiej w Przemyślu".</t>
    </r>
  </si>
  <si>
    <r>
      <rPr>
        <b/>
        <u/>
        <sz val="18"/>
        <rFont val="Arial"/>
        <family val="2"/>
        <charset val="238"/>
      </rPr>
      <t>Zwiększenie planu dotacji podmiotowej</t>
    </r>
    <r>
      <rPr>
        <sz val="18"/>
        <rFont val="Arial"/>
        <family val="2"/>
        <charset val="238"/>
      </rPr>
      <t xml:space="preserve"> dla Wojewódzkiego Domu Kultury w Rzeszowie z przeznaczeniem na dofinansowanie działalności bieżącej w zakresie realizowanych zadań statutowych.</t>
    </r>
  </si>
  <si>
    <t>851</t>
  </si>
  <si>
    <t>852</t>
  </si>
  <si>
    <t>Dep. DO/
instytucje kultury</t>
  </si>
  <si>
    <t>60013</t>
  </si>
  <si>
    <t>Dochody z tytułu środków pochodzących z budżetu Unii Europejskiej na realizację projektów własnych w ramach programu Fundusze Europejskie dla Polski Wschodniej 2021-2027.</t>
  </si>
  <si>
    <t xml:space="preserve">Środki od nadleśnictw na remonty mostów w ciągu dróg wojewódzkich. </t>
  </si>
  <si>
    <t>Dep. GR</t>
  </si>
  <si>
    <t>Finansowanie wydatków</t>
  </si>
  <si>
    <t xml:space="preserve">Zmiany w planie dotacji celowej dla Wojewódzki Podkarpackiego Szpitala Psychiatrycznego  im. prof. Eugeniusza Brzezickiego w Żurawicy", tym w zakresie </t>
  </si>
  <si>
    <t xml:space="preserve">Zmiany w planie dotacji dla Podkarpackiego Centrum Medycznego w Rzeszowie SPZOZ, tym w zakresie: </t>
  </si>
  <si>
    <t>Dep. OZ</t>
  </si>
  <si>
    <r>
      <rPr>
        <b/>
        <u/>
        <sz val="17"/>
        <color theme="1"/>
        <rFont val="Arial"/>
        <family val="2"/>
        <charset val="238"/>
      </rPr>
      <t xml:space="preserve">Zwiększenie planu wydatków </t>
    </r>
    <r>
      <rPr>
        <sz val="17"/>
        <color theme="1"/>
        <rFont val="Arial"/>
        <family val="2"/>
        <charset val="238"/>
      </rPr>
      <t xml:space="preserve">z przeznaczeniem na realizację zadania pn. "Budowa węzła na skrzyżowaniu autostrady A4 z drogą wojewódzką Nr 986 w m. Ostrów" .
</t>
    </r>
    <r>
      <rPr>
        <b/>
        <sz val="17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</si>
  <si>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17"/>
        <color theme="1"/>
        <rFont val="Arial"/>
        <family val="2"/>
        <charset val="238"/>
      </rPr>
      <t>Zwiększenie planu wydatków</t>
    </r>
    <r>
      <rPr>
        <sz val="17"/>
        <color theme="1"/>
        <rFont val="Arial"/>
        <family val="2"/>
        <charset val="238"/>
      </rPr>
      <t xml:space="preserve"> z przeznaczeniem na realizację projektu pn. "Wsparcie procesu wdrażania RPO WP poprzez działania o charakterze informacyjno-promocyjnym, edukacyjnym i integracyjnym w ramach środków REACT-EU".
</t>
    </r>
    <r>
      <rPr>
        <b/>
        <sz val="17"/>
        <color theme="1"/>
        <rFont val="Arial"/>
        <family val="2"/>
        <charset val="238"/>
      </rPr>
      <t>Dotyczy przedsięwzięcia ujętego w wykazie przedsięwzięć do WPF.</t>
    </r>
  </si>
  <si>
    <t>środki własne samorządu województwa</t>
  </si>
  <si>
    <r>
      <rPr>
        <b/>
        <u/>
        <sz val="18"/>
        <rFont val="Arial"/>
        <family val="2"/>
        <charset val="238"/>
      </rPr>
      <t xml:space="preserve">Ustalenie planu wydatków </t>
    </r>
    <r>
      <rPr>
        <sz val="18"/>
        <rFont val="Arial"/>
        <family val="2"/>
        <charset val="238"/>
      </rPr>
      <t xml:space="preserve">z przeznaczeniem na realizację zadania pn. "Przebudowa i rozbudowa DW 865 na odcinku Koniaczów-Zapałów" w ramach programu Fundusze Europejskie dla Polski Wschodniej 2021-2027.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</si>
  <si>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t xml:space="preserve">1) zadania pn.„Modernizacja  i adaptacja pomieszczeń Kliniki Neurologii na potrzeby Kliniki Psychiatrii Ogólnej z utworzeniem Izby Przyjęć dla pacjentów psychiatrycznych”. </t>
  </si>
  <si>
    <t xml:space="preserve">2) zadania pn. "E-usługi w Klinicznym Szpitalu Wojewódzkim Nr 1 im. Fryderyka Chopina w Rzeszowie".  </t>
  </si>
  <si>
    <t xml:space="preserve">3) zadania pn."Zakup pięciu aparatów do znieczuleń". </t>
  </si>
  <si>
    <t xml:space="preserve">środki własne Samorządu Województwa </t>
  </si>
  <si>
    <t>środki Rządowego Funduszu Inwestycji Lokalnych</t>
  </si>
  <si>
    <t>środki własne Samorządu Województwa</t>
  </si>
  <si>
    <t>środki od nadleśnictw</t>
  </si>
  <si>
    <t>środki z budżetu UE - 1.041.579,-zł, 
środki własne Samorządu Województwa - 203.808,-zł.</t>
  </si>
  <si>
    <t>środki z budżetu UE - 2.185.135,-zł, 
środki własne Samorządu Województwa - 400.612,-zł.</t>
  </si>
  <si>
    <t>środki z budżetu UE - 177.993,-zł, 
środki własne Samorządu Województwa - 31.410,-zł.</t>
  </si>
  <si>
    <t xml:space="preserve">środki z budżetu UE </t>
  </si>
  <si>
    <t>środki z budżetu UE - 479.243,-zł, 
dotacja celowa z budżetu państwa - 29.021,-zł.</t>
  </si>
  <si>
    <t>dotacja celowa z budżetu państwa</t>
  </si>
  <si>
    <r>
      <rPr>
        <i/>
        <u/>
        <sz val="18"/>
        <color theme="1"/>
        <rFont val="Arial"/>
        <family val="2"/>
        <charset val="238"/>
      </rPr>
      <t>Zmniejszenie</t>
    </r>
    <r>
      <rPr>
        <sz val="18"/>
        <color theme="1"/>
        <rFont val="Arial"/>
        <family val="2"/>
        <charset val="238"/>
      </rPr>
      <t xml:space="preserve">: środki własne Samorządu Województwa - 1.099.980,-zł
</t>
    </r>
    <r>
      <rPr>
        <i/>
        <u/>
        <sz val="18"/>
        <color theme="1"/>
        <rFont val="Arial"/>
        <family val="2"/>
        <charset val="238"/>
      </rPr>
      <t>Zwiększenie:</t>
    </r>
    <r>
      <rPr>
        <sz val="18"/>
        <color theme="1"/>
        <rFont val="Arial"/>
        <family val="2"/>
        <charset val="238"/>
      </rPr>
      <t xml:space="preserve"> środki RFIL - 1.099.980,-zł.</t>
    </r>
  </si>
  <si>
    <r>
      <t xml:space="preserve">Zwiększenie planu wydatków </t>
    </r>
    <r>
      <rPr>
        <sz val="18"/>
        <rFont val="Arial"/>
        <family val="2"/>
        <charset val="238"/>
      </rPr>
      <t xml:space="preserve">z przeznaczeniem na realizację projektu pn. "Podkarpackie Centrum Integracji Cudzoziemców" w ramach RPO WP na lata 2014-2020.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</si>
  <si>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r>
      <rPr>
        <b/>
        <u/>
        <sz val="18"/>
        <rFont val="Arial"/>
        <family val="2"/>
        <charset val="238"/>
      </rPr>
      <t>Zwiększenie planu dotacji celowej</t>
    </r>
    <r>
      <rPr>
        <sz val="18"/>
        <rFont val="Arial"/>
        <family val="2"/>
        <charset val="238"/>
      </rPr>
      <t xml:space="preserve"> dla Wojewódzkiego Domu Kultury w Rzeszowie na realizację przedsięwzięcia "Utworzenie podkarpackiego Centrum Nauki"  realizowanego w ramach RPO WP na lata 2014-2020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</si>
  <si>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r>
      <rPr>
        <b/>
        <u/>
        <sz val="18"/>
        <rFont val="Arial"/>
        <family val="2"/>
        <charset val="238"/>
      </rPr>
      <t>Zwiększenie planu dotacji celowej</t>
    </r>
    <r>
      <rPr>
        <sz val="18"/>
        <rFont val="Arial"/>
        <family val="2"/>
        <charset val="238"/>
      </rPr>
      <t xml:space="preserve"> dla Filharmonii Podkarpackiej im. A. Malawskiego na realizację wskazanych zadań i programów - na zadanie "Przestrzeń otwarta dla muzyki".</t>
    </r>
  </si>
  <si>
    <r>
      <rPr>
        <b/>
        <u/>
        <sz val="18"/>
        <rFont val="Arial"/>
        <family val="2"/>
        <charset val="238"/>
      </rPr>
      <t>Ustalenie planu dotacji celowej</t>
    </r>
    <r>
      <rPr>
        <sz val="18"/>
        <rFont val="Arial"/>
        <family val="2"/>
        <charset val="238"/>
      </rPr>
      <t xml:space="preserve"> dla Wojewódzkiego Domu Kultury w Rzeszowie na realizację wskazanych zadań i programów - na zadanie "Podkarpacki Festiwal Patriotyczny im. mjr. Adama Kowalskiego".</t>
    </r>
  </si>
  <si>
    <r>
      <rPr>
        <b/>
        <u/>
        <sz val="17"/>
        <color theme="1"/>
        <rFont val="Arial"/>
        <family val="2"/>
        <charset val="238"/>
      </rPr>
      <t xml:space="preserve">Ustalenie planu wydatków </t>
    </r>
    <r>
      <rPr>
        <sz val="17"/>
        <color theme="1"/>
        <rFont val="Arial"/>
        <family val="2"/>
        <charset val="238"/>
      </rPr>
      <t xml:space="preserve">na realizację przedsięwzięcia "Wsparcie MŚP w wejściu na rynki krajowy i zagraniczne" w ramach programu regionalnego Fundusze Europejskie dla Podkarpacia 2021-2027.
</t>
    </r>
    <r>
      <rPr>
        <b/>
        <sz val="17"/>
        <color theme="1"/>
        <rFont val="Arial"/>
        <family val="2"/>
        <charset val="238"/>
      </rPr>
      <t>Dotyczy przedsięwzięcia ujętego w wykazie przedsięwzięć do WPF.</t>
    </r>
  </si>
  <si>
    <r>
      <t xml:space="preserve">3) zadania pn.„Modernizacja Kliniki Ortopedii w KSW nr 2 w Rzeszowie".
</t>
    </r>
    <r>
      <rPr>
        <b/>
        <sz val="18"/>
        <color rgb="FF000000"/>
        <rFont val="Arial"/>
        <family val="2"/>
        <charset val="238"/>
      </rPr>
      <t>Dotyczy przedsięwzięcia ujętego w wykazie przedsięwzięć do WPF.</t>
    </r>
  </si>
  <si>
    <t>6) zadania pn. „Modernizacja Kliniki Kardiologii z Pododdziałem Ostrych Zespołów Wieńcowych w Klinicznym Szpitalu Wojewódzkim Nr 2 im. Św. Jadwigi Królowej w Rzeszowie”.</t>
  </si>
  <si>
    <t>Zmiany w planie dotacji celowej dla Specjalistycznego  Psychiatrycznego  Zespołu Opieki Zdrowotnej w Jarosławiu , tym w zakresie:</t>
  </si>
  <si>
    <t>1) zadania pn.„Przebudowa Kliniki Neurologii Dzieci wraz z wyposażeniem medycznym i niemedycznym".</t>
  </si>
  <si>
    <t>4) zadania pn. „E-usługi w Klinicznym Szpitalu Wojewódzkim Nr 2 im. Św. Jadwigi Królowej w Rzeszowie”.</t>
  </si>
  <si>
    <t>5) zadania pn.„Utworzenie Podkarpackiego Centrum Chorób Serca w Klinicznym Szpitalu Wojewódzkim nr 2 im. Św. Jadwigi Królowej w Rzeszowie".</t>
  </si>
  <si>
    <t>10) zadania pn.„Budowa lądowiska dla helikopterów HEMS wraz z parkingiem wielopoziomowym przy Klinicznym Szpitalu Wojewódzkim Nr 2 im. Jadwigi Królowej w Rzeszowie".</t>
  </si>
  <si>
    <t>8) zadania pn.„Podkarpackie Centrum Medycyny Dziecięcej" - ustalenie planu dotacji powiązane  ze zmniejszeniem dotacji na zadanie".</t>
  </si>
  <si>
    <t>9) zadania pn.„Rozszerzenie działalności Podkarpackiego Centrum Zdrowia Dziecka wraz z rozbudową Klinicznego Szpitala Wojewódzkiego Nr 2 im. Św. Jadwigi Królowej w Rzeszowie”.</t>
  </si>
  <si>
    <t>11) zadania pn. „Ruch to zdrowie".</t>
  </si>
  <si>
    <t xml:space="preserve">12) zadania pn.„Zakup sprzętu i aparatury medycznej". </t>
  </si>
  <si>
    <t>1) zadania pn. „Zakup sterylizatora wraz z wyposażeniem (myjnią i wózkami transportowymi) na potrzeby Centralnej Sterylizatorni Wojewódzkiego Szpitala w Tarnobrzegu”.</t>
  </si>
  <si>
    <t>3) zadania pn. „Zakup aparatury i sprzętu medycznego".</t>
  </si>
  <si>
    <r>
      <t xml:space="preserve">4) zadania pn. „Wdrożenie elektronicznej dokumentacji medycznej oraz uruchomienie e-usług dla pacjentów Wojewódzkiego Szpitala im. Zofii z Zamoyskich Tarnowskiej w Tarnobrzegu”.
</t>
    </r>
    <r>
      <rPr>
        <b/>
        <sz val="18"/>
        <color theme="1"/>
        <rFont val="Arial"/>
        <family val="2"/>
        <charset val="238"/>
      </rPr>
      <t>Dotyczy przedsięwzięcia ujętego w wykazie przedsięwzięć do WPF.</t>
    </r>
  </si>
  <si>
    <t xml:space="preserve">2) zadania pn.„Zakup sterylizatorów wraz z wyposażeniem na potrzeby Zakładu Diagnostyki Obrazowej Wojewódzkiego Szpitala w Tarnobrzegu". </t>
  </si>
  <si>
    <t>5) zadania pn. „Zakup mammografu wraz z wyposażeniem na Potrzeby Zakładu Diagnostyki Obrazowej Wojewódzkiego Szpitala w Tarnobrzegu”.</t>
  </si>
  <si>
    <t>1) zadania pn. „Modernizacja i rozbudowa Budynku Nr 1".</t>
  </si>
  <si>
    <t xml:space="preserve">2) zadania pn. „E-usługi w Specjalistycznym Psychiatrycznym Zespole Opieki Zdrowotnej" w Jarosławiu. </t>
  </si>
  <si>
    <t>1) zadania pn. „Modernizacja i rozwój e-usług w ramach Podkarpackiego Systemu Informacji Medycznej (PSIM) w Wojewódzkim Podkarpackim Szpitalu Psychiatrycznym im. prof. Eugeniusza Brzezickiego w Żurawicy".</t>
  </si>
  <si>
    <t>2) zadania pn. „E-usługi w Obwodzie Lecznictwa Kolejowego w Rzeszowie".</t>
  </si>
  <si>
    <t>Załącznik do uzasadnienia 
do projektu uchwały Sejmiku 
w sprawie zmian w budżecie 
Województwa Podkarpackiego na 2023 r</t>
  </si>
  <si>
    <t>środki własne Samorządu województwa</t>
  </si>
  <si>
    <t xml:space="preserve">Odsetki z tytułu lokowania środków Rządowego Funduszu Inwestycji Lokalnych. </t>
  </si>
  <si>
    <t>Dochody z tytułu dotacji celowej z budżetu państwa na współfinansowanie projektów realizowanych w ramach Regionalnego programu Operacyjnego Województwa Podkarpackiego na lata 2014-2020.</t>
  </si>
  <si>
    <r>
      <rPr>
        <b/>
        <u/>
        <sz val="17"/>
        <color theme="1"/>
        <rFont val="Arial"/>
        <family val="2"/>
        <charset val="238"/>
      </rPr>
      <t>Ustalanie planu wydatków</t>
    </r>
    <r>
      <rPr>
        <sz val="17"/>
        <color theme="1"/>
        <rFont val="Arial"/>
        <family val="2"/>
        <charset val="238"/>
      </rPr>
      <t xml:space="preserve"> z przeznaczeniem na realizację projektu pn. "Uwolnienie zielonej gospodarki wodorowej dla MŚP w regionach europejskich" w ramach programu INTERREG EUROPA 2021-2027.
</t>
    </r>
    <r>
      <rPr>
        <b/>
        <sz val="17"/>
        <color theme="1"/>
        <rFont val="Arial"/>
        <family val="2"/>
        <charset val="238"/>
      </rPr>
      <t>Wraz z wprowadzeniem przedsięwzięcia do wykazu przedsięwzięć do WPF.</t>
    </r>
  </si>
  <si>
    <r>
      <rPr>
        <b/>
        <u/>
        <sz val="18"/>
        <rFont val="Arial"/>
        <family val="2"/>
        <charset val="238"/>
      </rPr>
      <t>Zwiększenie planu wydatków</t>
    </r>
    <r>
      <rPr>
        <sz val="18"/>
        <rFont val="Arial"/>
        <family val="2"/>
        <charset val="238"/>
      </rPr>
      <t xml:space="preserve"> z przeznaczeniem na remonty obiektów mostowych, w tym na:
1) pn. "Remont mostów w ciągu drogi wojewódzkiej Nr 897 Tylawa - Komańcza - Cisna - Wołosate - Granica Państwa w m. Moszczaniec w km 17+565 i w m. Wisłok Wielki w km 21+698",
2) pn. "Remont mostu w ciągu drogi wojewódzkiej Nr 897 Tylawa - Komańcza - Cisna - Wołosate - Granica Państwa w m. Kalnica w km 78+848",
3) pn. "Remont mostu w ciągu drogi wojewódzkiej Nr 893 Lesko-Cisna w m. Jabłonki w km 21+636".</t>
    </r>
  </si>
  <si>
    <r>
      <t xml:space="preserve">Zmniejszenie planu wydatków </t>
    </r>
    <r>
      <rPr>
        <sz val="18"/>
        <rFont val="Arial"/>
        <family val="2"/>
        <charset val="238"/>
      </rPr>
      <t xml:space="preserve">przeznaczonych na realizację zadania pn. "Dotacja celowa na rzecz beneficjentów osi priorytetowych I-VI RPO WP na lata 2014-2020 realizujących projekty o charakterze innym niż rewitalizacyjny".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</si>
  <si>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t xml:space="preserve">Zmiany w planie dotacji celowej dla Klinicznego Szpitala Wojewódzkiego  Nr 2 im. Św. Jadwigi Królowej w Rzeszowie, tym w zakresie </t>
  </si>
  <si>
    <t xml:space="preserve">2) zadania  pn.„Utworzenie Centrum Interwencyjnego Leczenia Udarów Mózgu w Klinicznym Szpitalu Nr 2 im. Św. Jadwigi Królowej w Rzeszowie. </t>
  </si>
  <si>
    <t>środki z budżetu UE - 454.515,-zł,
środki własne Samorządu Województwa - 80.209,-zł.</t>
  </si>
  <si>
    <r>
      <rPr>
        <b/>
        <u/>
        <sz val="18"/>
        <rFont val="Arial"/>
        <family val="2"/>
        <charset val="238"/>
      </rPr>
      <t xml:space="preserve">Zwiększenie planu dotacji celowej </t>
    </r>
    <r>
      <rPr>
        <sz val="18"/>
        <rFont val="Arial"/>
        <family val="2"/>
        <charset val="238"/>
      </rPr>
      <t xml:space="preserve">dla Teatru im. W Siemaszkowej w Rzeszowie na realizację zadania "Przygotowanie kompleksowej  wielobranżowej dokumentacji architektoniczno-budowlanej dotyczącej budowy Nowej Sceny Teatru"  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</si>
  <si>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t xml:space="preserve">7) zadania pn.„Przebudowa Bloku Operacyjnego Ogólnego oraz przebudowa budynku B na potrzeby Pododdziału Chirurgii Naczyniowej w Klinice Kardiochirurgii w Klinicznym Szpitalu Wojewódzkim Nr 2 im. Św. Jadwigi Królowej w Rzeszowie”. </t>
  </si>
  <si>
    <t>Dochody związane z realizacją projektu pn. "Zintegrowany i uspołeczniony model planowania przestrzennego poprzez opracowani Strategii Przestrzennej Rzeszowskiego Obszaru Funkcjonalnego" w ramach Programu Operacyjnego Wiedza Edukacja Rozwój na lata 2014-2020 poprzez:
1) zmniejszenie planu dochodów o kwotę 336.914,-zł, w tym z tytułu:
a) środków pochodzących z budżetu UE - 317.675,-zł,
b) dotacji celowej z budżetu państwa - 19.239,-zł.
2) zwiększenie planu dochodów o kwotę 295,-zł, w tym z tytułu:
a) środków pochodzących z budżetu UE - 278,-zł,
b) dotacji celowej z budżetu państwa - 17,-zł.</t>
  </si>
  <si>
    <r>
      <rPr>
        <b/>
        <u/>
        <sz val="18"/>
        <rFont val="Arial"/>
        <family val="2"/>
        <charset val="238"/>
      </rPr>
      <t>Zmniejszenie planu dotacji celowej</t>
    </r>
    <r>
      <rPr>
        <sz val="18"/>
        <rFont val="Arial"/>
        <family val="2"/>
        <charset val="238"/>
      </rPr>
      <t xml:space="preserve"> dla Teatru im. W Siemaszkowej w przeznaczonej na realizację wskazanych zadań i programów - na zadanie pn. 06. Międzynarodowy Festiwal Sztuk TRANS/MISJE - TRÓJMORZE '23". 
</t>
    </r>
  </si>
  <si>
    <t>środki własne Samorządu Województwa, w tym do przyszłej refundacji ze środków UE w kwocie 177.729,-zł.</t>
  </si>
  <si>
    <r>
      <rPr>
        <b/>
        <u/>
        <sz val="18"/>
        <rFont val="Arial"/>
        <family val="2"/>
        <charset val="238"/>
      </rPr>
      <t>Ustalenie planu wydatków</t>
    </r>
    <r>
      <rPr>
        <sz val="18"/>
        <rFont val="Arial"/>
        <family val="2"/>
        <charset val="238"/>
      </rPr>
      <t xml:space="preserve"> z przeznaczeniem na realizację zadania pn. "Przebudowa/rozbudowa DW 865 na odcinku od m. Zapałów do m. Oleszyce (Etap II Zapałów-Lipina)" w ramach programu Fundusze Europejskie dla Polski Wschodniej 2021-2027.
</t>
    </r>
    <r>
      <rPr>
        <b/>
        <sz val="18"/>
        <rFont val="Arial"/>
        <family val="2"/>
        <charset val="238"/>
      </rPr>
      <t>Wraz w wprowadzeniem przedsięwzięcia do wykazu przedsięwzięć ujętych w WPF.</t>
    </r>
  </si>
  <si>
    <r>
      <rPr>
        <b/>
        <u/>
        <sz val="18"/>
        <rFont val="Arial"/>
        <family val="2"/>
        <charset val="238"/>
      </rPr>
      <t>Zwiększenie planu wydatków</t>
    </r>
    <r>
      <rPr>
        <sz val="18"/>
        <rFont val="Arial"/>
        <family val="2"/>
        <charset val="238"/>
      </rPr>
      <t xml:space="preserve"> z przeznaczeniem na realizację projektu pn. "Zintegrowany i uspołeczniony model planowania przestrzennego poprzez opracowanie Strategii Przestrzennej Rzeszowskiego Obszaru Funkcjonalnego" w ramach Programu Operacyjnego Wiedza Edukacja Rozwój na lata 2014-2020.
</t>
    </r>
    <r>
      <rPr>
        <b/>
        <sz val="18"/>
        <rFont val="Arial"/>
        <family val="2"/>
        <charset val="238"/>
      </rPr>
      <t>Dotyczy przedsięwzięcia ujętego w wykazie przedsięwzięć do WPF.</t>
    </r>
  </si>
  <si>
    <r>
      <t xml:space="preserve">Zmiany w planie dotacji celowej dla Uniwersyteckiego Szpitala Klinicznego im. Fryderyka Chopina w Rzeszowie </t>
    </r>
    <r>
      <rPr>
        <sz val="18"/>
        <color theme="1"/>
        <rFont val="Arial"/>
        <family val="2"/>
        <charset val="238"/>
      </rPr>
      <t xml:space="preserve">(szpital zmienił nazwę na "Uniwersytecki" po zmianie podmiotu tworzącego SPZOZ), </t>
    </r>
    <r>
      <rPr>
        <b/>
        <sz val="18"/>
        <color theme="1"/>
        <rFont val="Arial"/>
        <family val="2"/>
        <charset val="238"/>
      </rPr>
      <t>w tym w zakresie :</t>
    </r>
  </si>
  <si>
    <r>
      <rPr>
        <i/>
        <u/>
        <sz val="17"/>
        <color theme="1"/>
        <rFont val="Arial"/>
        <family val="2"/>
        <charset val="238"/>
      </rPr>
      <t>Zmniejszenie:</t>
    </r>
    <r>
      <rPr>
        <sz val="17"/>
        <color theme="1"/>
        <rFont val="Arial"/>
        <family val="2"/>
        <charset val="238"/>
      </rPr>
      <t xml:space="preserve"> 
1) środki RFIL - 5.820.030,-zł, środki własne Samorządu Województwa - 15.149.008,-zł,
</t>
    </r>
    <r>
      <rPr>
        <i/>
        <u/>
        <sz val="17"/>
        <color theme="1"/>
        <rFont val="Arial"/>
        <family val="2"/>
        <charset val="238"/>
      </rPr>
      <t>Zwiększenie:</t>
    </r>
    <r>
      <rPr>
        <sz val="17"/>
        <color theme="1"/>
        <rFont val="Arial"/>
        <family val="2"/>
        <charset val="238"/>
      </rPr>
      <t xml:space="preserve">  środki RFIL - 5.912.031,-zł, środki własne Samorządu Województwa - 2.193.748,-zł.</t>
    </r>
  </si>
  <si>
    <r>
      <rPr>
        <i/>
        <u/>
        <sz val="17"/>
        <color theme="1"/>
        <rFont val="Arial"/>
        <family val="2"/>
        <charset val="238"/>
      </rPr>
      <t xml:space="preserve">Zmniejszenie: </t>
    </r>
    <r>
      <rPr>
        <sz val="17"/>
        <color theme="1"/>
        <rFont val="Arial"/>
        <family val="2"/>
        <charset val="238"/>
      </rPr>
      <t xml:space="preserve">środki RFIL - 2.200.000,-zł, środki własne Samorządu Województwa - 7.518.337,-zł,
</t>
    </r>
    <r>
      <rPr>
        <i/>
        <u/>
        <sz val="17"/>
        <color theme="1"/>
        <rFont val="Arial"/>
        <family val="2"/>
        <charset val="238"/>
      </rPr>
      <t>Zwiększenie:</t>
    </r>
    <r>
      <rPr>
        <sz val="17"/>
        <color theme="1"/>
        <rFont val="Arial"/>
        <family val="2"/>
        <charset val="238"/>
      </rPr>
      <t xml:space="preserve"> środki RFIL - 3.532.880,-zł, środki własne Samorządu Województwa- 9.318.337,-zł (w tym odsetki RFIL 1.409.013,-zł)</t>
    </r>
  </si>
  <si>
    <r>
      <t xml:space="preserve">4) zadania  pn. "Profilaktyka, diagnostyka i kompleksowe leczenie chorób układu oddechowego z chirurgicznym i chemicznym leczeniem nowotworów klatki piersiowej na oddziałach klinicznych oraz rehabilitacją".
</t>
    </r>
    <r>
      <rPr>
        <b/>
        <sz val="17"/>
        <color rgb="FF000000"/>
        <rFont val="Arial"/>
        <family val="2"/>
        <charset val="238"/>
      </rPr>
      <t>Dotyczy przedsięwzięcia ujętego w wykazie przedsięwzięć do WPF.</t>
    </r>
  </si>
  <si>
    <r>
      <t xml:space="preserve">5) zadania pn. „Przebudowa pomieszczeń II piętra w budynku „A” i „BG” użytkowanych przez Klinikę Ginekologii i Położnictwa w Klinicznym Szpitalu Wojewódzkim nr 1 im. Fryderyka Chopina w Rzeszowie". 
</t>
    </r>
    <r>
      <rPr>
        <b/>
        <sz val="17"/>
        <color rgb="FF000000"/>
        <rFont val="Arial"/>
        <family val="2"/>
        <charset val="238"/>
      </rPr>
      <t>Dotyczy przedsięwzięcia ujętego w wykazie przedsięwzięć do WPF.</t>
    </r>
    <r>
      <rPr>
        <sz val="17"/>
        <color rgb="FF000000"/>
        <rFont val="Arial"/>
        <family val="2"/>
        <charset val="238"/>
      </rPr>
      <t xml:space="preserve">
</t>
    </r>
  </si>
  <si>
    <r>
      <rPr>
        <b/>
        <u/>
        <sz val="17"/>
        <color theme="1"/>
        <rFont val="Arial"/>
        <family val="2"/>
        <charset val="238"/>
      </rPr>
      <t>Zmniejszenie planu wydatków</t>
    </r>
    <r>
      <rPr>
        <sz val="17"/>
        <color theme="1"/>
        <rFont val="Arial"/>
        <family val="2"/>
        <charset val="238"/>
      </rPr>
      <t xml:space="preserve"> przeznaczonych na realizację zadania pn. "Rozbudowa drogi wojewódzkiej nr 884 Przemyśl-Dubiecko-Bachórz-Domaradz na odcinku od km  ok. 24+170 do km ok. 24+370 wraz z rozbiórką, budową i przebudową infrastruktury technicznej, budowli i urządzeń budowlanych w m. Babice".
</t>
    </r>
    <r>
      <rPr>
        <i/>
        <sz val="17"/>
        <color theme="1"/>
        <rFont val="Arial"/>
        <family val="2"/>
        <charset val="238"/>
      </rPr>
      <t xml:space="preserve">Wraz ze zmianą nazwy zadania na "Rozbudowa drogi wojewódzkiej nr 884 Przemyśl-Dubiecko-Bachórz-Domaradz na odcinku od km  ok. 24+158 do km ok. 24+386 wraz z rozbiórką, budową i przebudową infrastruktury technicznej, budowli i urządzeń budowlanych w m. Babice".
</t>
    </r>
    <r>
      <rPr>
        <b/>
        <sz val="17"/>
        <color theme="1"/>
        <rFont val="Arial"/>
        <family val="2"/>
        <charset val="238"/>
      </rPr>
      <t>Dotyczy przedsięwzięcia ujętego w wykazie przedsięwzięć do WPF.</t>
    </r>
  </si>
  <si>
    <r>
      <rPr>
        <b/>
        <u/>
        <sz val="17"/>
        <color theme="1"/>
        <rFont val="Arial"/>
        <family val="2"/>
        <charset val="238"/>
      </rPr>
      <t>Ustalenie planu dotacji celowej</t>
    </r>
    <r>
      <rPr>
        <sz val="17"/>
        <color theme="1"/>
        <rFont val="Arial"/>
        <family val="2"/>
        <charset val="238"/>
      </rPr>
      <t xml:space="preserve"> na pomoc finansową dla Gminy Nozdrzec z przeznaczeniem na realizację zadania pn. "Remont obiektów mostowych w ciągu drogi gminnej nr 115955R Wesoła - Magierów".</t>
    </r>
  </si>
  <si>
    <r>
      <rPr>
        <b/>
        <u/>
        <sz val="18"/>
        <rFont val="Arial"/>
        <family val="2"/>
        <charset val="238"/>
      </rPr>
      <t xml:space="preserve">Zmiana klasyfikacji wydatków </t>
    </r>
    <r>
      <rPr>
        <sz val="18"/>
        <rFont val="Arial"/>
        <family val="2"/>
        <charset val="238"/>
      </rPr>
      <t xml:space="preserve">zaplanowanych na wpłatę na Fundusz Wsparcia Policji (przeniesienie z wydatków majątkowych na bieżące) 
w związku z zmianą przeznaczenia części środków tj. przesunięcia z zakupu sprzętu i wyposażenia specjalistycznego na koszty utrzymania i funkcjonowania jednostek organizacyjnych Policji, a także zakupu niezbędnych dla ich potrzeb towarów i usług.
</t>
    </r>
  </si>
  <si>
    <r>
      <rPr>
        <b/>
        <u/>
        <sz val="18"/>
        <rFont val="Arial"/>
        <family val="2"/>
        <charset val="238"/>
      </rPr>
      <t>Zwiększenie planu wydatków</t>
    </r>
    <r>
      <rPr>
        <sz val="18"/>
        <rFont val="Arial"/>
        <family val="2"/>
        <charset val="238"/>
      </rPr>
      <t xml:space="preserve"> z przeznaczeniem na zwrot do Ministerstwa Funduszy i Polityki Regionalnej części dotacji niewykorzystanych,  wykorzystanych niezgodnie z przeznaczaniem lub wykorzystanych z naruszeniem procedur, pobranych nienależnie lub w nadmiernej wysokości przez beneficjentów realizujących zadania w ramach:
1) Regionalnego Programu Województwa Podkarpackiego na lata 2014-2020 - 93.770,-zł,
2) Programu Operacyjnego Kapitał Ludzki - 231,-zł, 
3) Programu Operacyjnego Wiedza Edukacja Rozwój 2014-2020 - 10.529,-zł.</t>
    </r>
  </si>
  <si>
    <r>
      <rPr>
        <b/>
        <u/>
        <sz val="18"/>
        <rFont val="Arial"/>
        <family val="2"/>
        <charset val="238"/>
      </rPr>
      <t>Przeniesienia w planie dotacji celowych</t>
    </r>
    <r>
      <rPr>
        <sz val="18"/>
        <rFont val="Arial"/>
        <family val="2"/>
        <charset val="238"/>
      </rPr>
      <t xml:space="preserve"> na zadania z zakresu kultury fizycznej i sportu poprzez:
1) zmniejszenie planu dotacji na zadania mające na celu podniesienie poziomu sportowego zawodników Województwa Podkarpackiego,
2) zwiększenie planu dotacji na zadania mające na celu upowszechnianie kultury fizycznej wśród mieszkańców Województwa Podkarpackiego, w tym na:
1) Realizację Programu Akademia Małych Zdobywców - 25.000,-zł  2) Opracowanie i realizacja programów mających na celu poprawę sprawności fizycznej dzieci i młodzieży szkolnej - 162.700,-zł (wraz ze zmianą nazwy zadania polegającą na usunięciu słowa "opracowanie").
</t>
    </r>
    <r>
      <rPr>
        <b/>
        <sz val="18"/>
        <rFont val="Arial"/>
        <family val="2"/>
        <charset val="238"/>
      </rPr>
      <t>Dotyczy przedsięwzięć ujętych w wykazie przedsięwzięć do WPF.</t>
    </r>
  </si>
  <si>
    <t>Zmiany w planie dotacji celowej dla Wojewódzkiego  Szpitala im Zofii z Zamoyskich Tarnowskiej w Tarnobrzegu, tym w zakresie: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</si>
</sst>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7"/>
      <name val="Arial"/>
      <family val="2"/>
      <charset val="238"/>
    </font>
    <font>
      <b/>
      <sz val="17"/>
      <color theme="1"/>
      <name val="Arial"/>
      <family val="2"/>
      <charset val="238"/>
    </font>
    <font>
      <b/>
      <i/>
      <sz val="17"/>
      <name val="Arial"/>
      <family val="2"/>
      <charset val="238"/>
    </font>
    <font>
      <b/>
      <i/>
      <sz val="18"/>
      <color indexed="8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8"/>
      <color indexed="8"/>
      <name val="Arial"/>
      <family val="2"/>
      <charset val="238"/>
    </font>
    <font>
      <sz val="18"/>
      <color indexed="10"/>
      <name val="Arial"/>
      <family val="2"/>
      <charset val="238"/>
    </font>
    <font>
      <sz val="18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rgb="FFFF0000"/>
      <name val="Czcionka tekstu podstawowego"/>
      <family val="2"/>
      <charset val="238"/>
    </font>
    <font>
      <sz val="14"/>
      <color indexed="10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8"/>
      <name val="Arial"/>
      <family val="2"/>
      <charset val="238"/>
    </font>
    <font>
      <b/>
      <u/>
      <sz val="17"/>
      <color theme="1"/>
      <name val="Arial"/>
      <family val="2"/>
      <charset val="238"/>
    </font>
    <font>
      <i/>
      <sz val="17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sz val="14"/>
      <name val="Arial"/>
      <family val="2"/>
      <charset val="238"/>
    </font>
    <font>
      <sz val="13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9"/>
      <color theme="1"/>
      <name val="Arial"/>
      <family val="2"/>
      <charset val="238"/>
    </font>
    <font>
      <i/>
      <u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u/>
      <sz val="17"/>
      <color theme="1"/>
      <name val="Arial"/>
      <family val="2"/>
      <charset val="238"/>
    </font>
    <font>
      <sz val="17"/>
      <color rgb="FF000000"/>
      <name val="Arial"/>
      <family val="2"/>
      <charset val="238"/>
    </font>
    <font>
      <b/>
      <sz val="17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4" fillId="3" borderId="4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/>
    </xf>
    <xf numFmtId="0" fontId="3" fillId="0" borderId="0" xfId="0" applyFont="1"/>
    <xf numFmtId="0" fontId="11" fillId="0" borderId="0" xfId="0" applyFont="1"/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/>
    </xf>
    <xf numFmtId="3" fontId="11" fillId="0" borderId="4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2" fillId="0" borderId="0" xfId="2"/>
    <xf numFmtId="0" fontId="15" fillId="3" borderId="2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 wrapText="1"/>
    </xf>
    <xf numFmtId="0" fontId="15" fillId="3" borderId="2" xfId="2" applyFont="1" applyFill="1" applyBorder="1" applyAlignment="1">
      <alignment horizontal="center" vertical="center" wrapText="1"/>
    </xf>
    <xf numFmtId="0" fontId="15" fillId="3" borderId="4" xfId="2" applyFont="1" applyFill="1" applyBorder="1" applyAlignment="1">
      <alignment horizontal="center" vertical="center" wrapText="1"/>
    </xf>
    <xf numFmtId="0" fontId="16" fillId="0" borderId="0" xfId="2" applyFont="1"/>
    <xf numFmtId="3" fontId="14" fillId="3" borderId="4" xfId="2" applyNumberFormat="1" applyFont="1" applyFill="1" applyBorder="1" applyAlignment="1">
      <alignment horizontal="center" vertical="center"/>
    </xf>
    <xf numFmtId="3" fontId="18" fillId="3" borderId="12" xfId="2" applyNumberFormat="1" applyFont="1" applyFill="1" applyBorder="1" applyAlignment="1">
      <alignment horizontal="center" vertical="center"/>
    </xf>
    <xf numFmtId="3" fontId="18" fillId="3" borderId="5" xfId="2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left" vertical="center" wrapText="1"/>
    </xf>
    <xf numFmtId="0" fontId="19" fillId="0" borderId="0" xfId="2" applyFont="1"/>
    <xf numFmtId="0" fontId="18" fillId="0" borderId="0" xfId="2" applyFont="1"/>
    <xf numFmtId="3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24" fillId="0" borderId="2" xfId="0" applyNumberFormat="1" applyFont="1" applyBorder="1" applyAlignment="1">
      <alignment horizontal="right" vertical="center" wrapText="1"/>
    </xf>
    <xf numFmtId="0" fontId="24" fillId="0" borderId="4" xfId="0" applyFont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Border="1" applyAlignment="1">
      <alignment horizontal="right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right" vertical="center" wrapText="1"/>
    </xf>
    <xf numFmtId="3" fontId="24" fillId="0" borderId="5" xfId="0" applyNumberFormat="1" applyFont="1" applyBorder="1" applyAlignment="1">
      <alignment horizontal="right" vertical="center" wrapText="1"/>
    </xf>
    <xf numFmtId="0" fontId="24" fillId="0" borderId="5" xfId="0" applyFont="1" applyBorder="1" applyAlignment="1">
      <alignment horizontal="left" vertical="center" wrapText="1"/>
    </xf>
    <xf numFmtId="3" fontId="24" fillId="0" borderId="4" xfId="2" applyNumberFormat="1" applyFont="1" applyBorder="1" applyAlignment="1">
      <alignment horizontal="center" vertical="center" wrapText="1"/>
    </xf>
    <xf numFmtId="3" fontId="16" fillId="0" borderId="0" xfId="2" applyNumberFormat="1" applyFont="1"/>
    <xf numFmtId="0" fontId="20" fillId="0" borderId="4" xfId="0" applyFont="1" applyBorder="1" applyAlignment="1">
      <alignment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right" vertical="center"/>
    </xf>
    <xf numFmtId="0" fontId="10" fillId="0" borderId="0" xfId="0" applyFont="1"/>
    <xf numFmtId="0" fontId="13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3" fontId="10" fillId="0" borderId="0" xfId="0" applyNumberFormat="1" applyFont="1"/>
    <xf numFmtId="0" fontId="10" fillId="0" borderId="0" xfId="0" applyFont="1" applyFill="1"/>
    <xf numFmtId="0" fontId="10" fillId="5" borderId="4" xfId="0" applyFont="1" applyFill="1" applyBorder="1"/>
    <xf numFmtId="0" fontId="13" fillId="5" borderId="4" xfId="0" applyFont="1" applyFill="1" applyBorder="1" applyAlignment="1">
      <alignment vertical="center"/>
    </xf>
    <xf numFmtId="0" fontId="10" fillId="5" borderId="0" xfId="0" applyFont="1" applyFill="1"/>
    <xf numFmtId="0" fontId="13" fillId="5" borderId="4" xfId="0" applyFont="1" applyFill="1" applyBorder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vertical="center" wrapText="1"/>
    </xf>
    <xf numFmtId="3" fontId="27" fillId="0" borderId="4" xfId="0" applyNumberFormat="1" applyFont="1" applyFill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3" fontId="24" fillId="0" borderId="5" xfId="2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right" vertical="center"/>
    </xf>
    <xf numFmtId="3" fontId="7" fillId="4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3" fontId="0" fillId="0" borderId="0" xfId="0" applyNumberFormat="1"/>
    <xf numFmtId="3" fontId="10" fillId="0" borderId="1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0" fontId="27" fillId="0" borderId="5" xfId="0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10" fillId="0" borderId="15" xfId="0" quotePrefix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30" fillId="0" borderId="1" xfId="2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8" fillId="0" borderId="0" xfId="2" applyFont="1" applyBorder="1" applyAlignment="1">
      <alignment horizontal="left" vertical="center" wrapText="1"/>
    </xf>
    <xf numFmtId="0" fontId="18" fillId="0" borderId="0" xfId="2" applyFont="1" applyBorder="1" applyAlignment="1">
      <alignment horizontal="left"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17" fillId="3" borderId="12" xfId="2" applyFont="1" applyFill="1" applyBorder="1" applyAlignment="1">
      <alignment horizontal="center"/>
    </xf>
    <xf numFmtId="0" fontId="17" fillId="3" borderId="5" xfId="2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3" fontId="14" fillId="3" borderId="4" xfId="2" applyNumberFormat="1" applyFont="1" applyFill="1" applyBorder="1" applyAlignment="1">
      <alignment horizontal="center" vertical="center"/>
    </xf>
    <xf numFmtId="3" fontId="24" fillId="0" borderId="12" xfId="2" applyNumberFormat="1" applyFont="1" applyBorder="1" applyAlignment="1">
      <alignment horizontal="center" vertical="center" wrapText="1"/>
    </xf>
    <xf numFmtId="3" fontId="24" fillId="0" borderId="5" xfId="2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3" fontId="7" fillId="4" borderId="4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9" fontId="32" fillId="0" borderId="4" xfId="3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</cellXfs>
  <cellStyles count="4">
    <cellStyle name="Normalny" xfId="0" builtinId="0"/>
    <cellStyle name="Normalny 2" xfId="2" xr:uid="{00000000-0005-0000-0000-000001000000}"/>
    <cellStyle name="Normalny 9 2" xfId="1" xr:uid="{00000000-0005-0000-0000-000002000000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view="pageBreakPreview" topLeftCell="A6" zoomScale="90" zoomScaleSheetLayoutView="90" workbookViewId="0">
      <selection activeCell="L6" sqref="L6"/>
    </sheetView>
  </sheetViews>
  <sheetFormatPr defaultColWidth="10.28515625" defaultRowHeight="18"/>
  <cols>
    <col min="1" max="1" width="8" style="30" customWidth="1"/>
    <col min="2" max="2" width="11" style="30" customWidth="1"/>
    <col min="3" max="3" width="17.5703125" style="30" customWidth="1"/>
    <col min="4" max="4" width="16.5703125" style="30" customWidth="1"/>
    <col min="5" max="5" width="91.5703125" style="30" customWidth="1"/>
    <col min="6" max="6" width="15.28515625" style="31" customWidth="1"/>
    <col min="7" max="7" width="10.28515625" style="19"/>
    <col min="8" max="8" width="12.28515625" style="19" bestFit="1" customWidth="1"/>
    <col min="9" max="16384" width="10.28515625" style="19"/>
  </cols>
  <sheetData>
    <row r="1" spans="1:8" ht="93" customHeight="1" thickBot="1">
      <c r="A1" s="119" t="s">
        <v>92</v>
      </c>
      <c r="B1" s="119"/>
      <c r="C1" s="119"/>
      <c r="D1" s="119"/>
      <c r="E1" s="119"/>
      <c r="F1" s="119"/>
    </row>
    <row r="2" spans="1:8" ht="22.5" customHeight="1" thickBot="1">
      <c r="A2" s="125" t="s">
        <v>13</v>
      </c>
      <c r="B2" s="126"/>
      <c r="C2" s="126"/>
      <c r="D2" s="126"/>
      <c r="E2" s="126"/>
      <c r="F2" s="126"/>
    </row>
    <row r="3" spans="1:8" ht="48" customHeight="1" thickBot="1">
      <c r="A3" s="20" t="s">
        <v>0</v>
      </c>
      <c r="B3" s="21" t="s">
        <v>1</v>
      </c>
      <c r="C3" s="22" t="s">
        <v>2</v>
      </c>
      <c r="D3" s="23" t="s">
        <v>3</v>
      </c>
      <c r="E3" s="21" t="s">
        <v>14</v>
      </c>
      <c r="F3" s="24" t="s">
        <v>4</v>
      </c>
    </row>
    <row r="4" spans="1:8" s="25" customFormat="1" ht="42" customHeight="1" thickBot="1">
      <c r="A4" s="120">
        <v>600</v>
      </c>
      <c r="B4" s="136" t="s">
        <v>41</v>
      </c>
      <c r="C4" s="34"/>
      <c r="D4" s="38">
        <v>500000</v>
      </c>
      <c r="E4" s="46" t="s">
        <v>43</v>
      </c>
      <c r="F4" s="138" t="s">
        <v>19</v>
      </c>
      <c r="H4" s="44"/>
    </row>
    <row r="5" spans="1:8" s="25" customFormat="1" ht="87" customHeight="1" thickBot="1">
      <c r="A5" s="122"/>
      <c r="B5" s="137"/>
      <c r="C5" s="34"/>
      <c r="D5" s="38">
        <v>3226714</v>
      </c>
      <c r="E5" s="46" t="s">
        <v>42</v>
      </c>
      <c r="F5" s="139"/>
      <c r="H5" s="44"/>
    </row>
    <row r="6" spans="1:8" s="25" customFormat="1" ht="201" customHeight="1" thickBot="1">
      <c r="A6" s="116">
        <v>750</v>
      </c>
      <c r="B6" s="36" t="s">
        <v>33</v>
      </c>
      <c r="C6" s="34">
        <v>-336914</v>
      </c>
      <c r="D6" s="38">
        <v>295</v>
      </c>
      <c r="E6" s="35" t="s">
        <v>104</v>
      </c>
      <c r="F6" s="43" t="s">
        <v>27</v>
      </c>
      <c r="H6" s="44"/>
    </row>
    <row r="7" spans="1:8" s="25" customFormat="1" ht="51" customHeight="1" thickBot="1">
      <c r="A7" s="120">
        <v>758</v>
      </c>
      <c r="B7" s="36">
        <v>75801</v>
      </c>
      <c r="C7" s="34"/>
      <c r="D7" s="38">
        <v>1573068</v>
      </c>
      <c r="E7" s="35" t="s">
        <v>24</v>
      </c>
      <c r="F7" s="134" t="s">
        <v>25</v>
      </c>
    </row>
    <row r="8" spans="1:8" s="25" customFormat="1" ht="45" customHeight="1" thickBot="1">
      <c r="A8" s="122"/>
      <c r="B8" s="39" t="s">
        <v>35</v>
      </c>
      <c r="C8" s="40"/>
      <c r="D8" s="41">
        <v>698040</v>
      </c>
      <c r="E8" s="42" t="s">
        <v>94</v>
      </c>
      <c r="F8" s="135"/>
    </row>
    <row r="9" spans="1:8" s="25" customFormat="1" ht="67.5" customHeight="1" thickBot="1">
      <c r="A9" s="120">
        <v>758</v>
      </c>
      <c r="B9" s="136" t="s">
        <v>29</v>
      </c>
      <c r="C9" s="34">
        <v>-5144341</v>
      </c>
      <c r="D9" s="38"/>
      <c r="E9" s="35" t="s">
        <v>95</v>
      </c>
      <c r="F9" s="134" t="s">
        <v>31</v>
      </c>
    </row>
    <row r="10" spans="1:8" s="25" customFormat="1" ht="81.75" customHeight="1" thickBot="1">
      <c r="A10" s="121"/>
      <c r="B10" s="137"/>
      <c r="C10" s="34"/>
      <c r="D10" s="38">
        <v>177993</v>
      </c>
      <c r="E10" s="35" t="s">
        <v>30</v>
      </c>
      <c r="F10" s="135"/>
    </row>
    <row r="11" spans="1:8" s="25" customFormat="1" ht="70.5" customHeight="1" thickBot="1">
      <c r="A11" s="122"/>
      <c r="B11" s="47">
        <v>75865</v>
      </c>
      <c r="C11" s="48"/>
      <c r="D11" s="48">
        <v>2000000</v>
      </c>
      <c r="E11" s="49" t="s">
        <v>26</v>
      </c>
      <c r="F11" s="85" t="s">
        <v>27</v>
      </c>
    </row>
    <row r="12" spans="1:8" ht="23.25" customHeight="1" thickBot="1">
      <c r="A12" s="127" t="s">
        <v>5</v>
      </c>
      <c r="B12" s="128"/>
      <c r="C12" s="26">
        <f>SUM(C4:C11)</f>
        <v>-5481255</v>
      </c>
      <c r="D12" s="26">
        <f>SUM(D4:D11)</f>
        <v>8176110</v>
      </c>
      <c r="E12" s="129"/>
      <c r="F12" s="27"/>
    </row>
    <row r="13" spans="1:8" ht="45" customHeight="1" thickBot="1">
      <c r="A13" s="131" t="s">
        <v>15</v>
      </c>
      <c r="B13" s="132"/>
      <c r="C13" s="133">
        <f>SUM(C12:D12)</f>
        <v>2694855</v>
      </c>
      <c r="D13" s="133"/>
      <c r="E13" s="130"/>
      <c r="F13" s="28"/>
    </row>
    <row r="14" spans="1:8" ht="104.25" customHeight="1">
      <c r="A14" s="123"/>
      <c r="B14" s="124"/>
      <c r="C14" s="124"/>
      <c r="D14" s="124"/>
      <c r="E14" s="124"/>
      <c r="F14" s="29"/>
    </row>
    <row r="15" spans="1:8">
      <c r="A15" s="29"/>
    </row>
    <row r="17" ht="14.25" customHeight="1"/>
    <row r="18" ht="14.25" customHeight="1"/>
    <row r="19" ht="15" customHeight="1"/>
    <row r="20" ht="14.25" customHeight="1"/>
  </sheetData>
  <mergeCells count="15">
    <mergeCell ref="A1:F1"/>
    <mergeCell ref="A9:A11"/>
    <mergeCell ref="A7:A8"/>
    <mergeCell ref="A14:E14"/>
    <mergeCell ref="A2:F2"/>
    <mergeCell ref="A12:B12"/>
    <mergeCell ref="E12:E13"/>
    <mergeCell ref="A13:B13"/>
    <mergeCell ref="C13:D13"/>
    <mergeCell ref="F7:F8"/>
    <mergeCell ref="B9:B10"/>
    <mergeCell ref="F9:F10"/>
    <mergeCell ref="A4:A5"/>
    <mergeCell ref="B4:B5"/>
    <mergeCell ref="F4:F5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88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0"/>
  <sheetViews>
    <sheetView tabSelected="1" view="pageBreakPreview" topLeftCell="A40" zoomScale="60" zoomScaleNormal="60" workbookViewId="0">
      <selection activeCell="F40" sqref="F40"/>
    </sheetView>
  </sheetViews>
  <sheetFormatPr defaultColWidth="10.28515625" defaultRowHeight="21.75"/>
  <cols>
    <col min="1" max="1" width="6.5703125" style="64" customWidth="1"/>
    <col min="2" max="2" width="11.140625" style="11" bestFit="1" customWidth="1"/>
    <col min="3" max="3" width="26.28515625" style="12" customWidth="1"/>
    <col min="4" max="4" width="23" style="13" customWidth="1"/>
    <col min="5" max="5" width="22.5703125" style="13" bestFit="1" customWidth="1"/>
    <col min="6" max="6" width="115.140625" style="12" customWidth="1"/>
    <col min="7" max="7" width="19.5703125" style="14" customWidth="1"/>
    <col min="8" max="8" width="55.28515625" customWidth="1"/>
    <col min="9" max="10" width="20.140625" bestFit="1" customWidth="1"/>
  </cols>
  <sheetData>
    <row r="1" spans="1:10" ht="22.5" thickBot="1">
      <c r="A1" s="147" t="s">
        <v>6</v>
      </c>
      <c r="B1" s="148"/>
      <c r="C1" s="148"/>
      <c r="D1" s="148"/>
      <c r="E1" s="148"/>
      <c r="F1" s="148"/>
      <c r="G1" s="148"/>
      <c r="H1" s="148"/>
    </row>
    <row r="2" spans="1:10" ht="60.75" customHeight="1" thickBot="1">
      <c r="A2" s="68" t="s">
        <v>7</v>
      </c>
      <c r="B2" s="1" t="s">
        <v>0</v>
      </c>
      <c r="C2" s="1" t="s">
        <v>1</v>
      </c>
      <c r="D2" s="2" t="s">
        <v>2</v>
      </c>
      <c r="E2" s="2" t="s">
        <v>3</v>
      </c>
      <c r="F2" s="1" t="s">
        <v>8</v>
      </c>
      <c r="G2" s="78" t="s">
        <v>4</v>
      </c>
      <c r="H2" s="3" t="s">
        <v>45</v>
      </c>
    </row>
    <row r="3" spans="1:10" ht="152.25" customHeight="1" thickBot="1">
      <c r="A3" s="4">
        <v>1</v>
      </c>
      <c r="B3" s="69">
        <v>150</v>
      </c>
      <c r="C3" s="16">
        <v>15011</v>
      </c>
      <c r="D3" s="17"/>
      <c r="E3" s="15">
        <v>222161</v>
      </c>
      <c r="F3" s="18" t="s">
        <v>96</v>
      </c>
      <c r="G3" s="76" t="s">
        <v>44</v>
      </c>
      <c r="H3" s="18" t="s">
        <v>106</v>
      </c>
    </row>
    <row r="4" spans="1:10" ht="91.5" customHeight="1" thickBot="1">
      <c r="A4" s="4">
        <v>2</v>
      </c>
      <c r="B4" s="160">
        <v>600</v>
      </c>
      <c r="C4" s="178">
        <v>60013</v>
      </c>
      <c r="D4" s="17"/>
      <c r="E4" s="15">
        <v>282900</v>
      </c>
      <c r="F4" s="18" t="s">
        <v>49</v>
      </c>
      <c r="G4" s="178" t="s">
        <v>19</v>
      </c>
      <c r="H4" s="18" t="s">
        <v>57</v>
      </c>
    </row>
    <row r="5" spans="1:10" ht="255" customHeight="1" thickBot="1">
      <c r="A5" s="4">
        <v>3</v>
      </c>
      <c r="B5" s="160"/>
      <c r="C5" s="178"/>
      <c r="D5" s="15">
        <v>-4970000</v>
      </c>
      <c r="E5" s="15"/>
      <c r="F5" s="18" t="s">
        <v>114</v>
      </c>
      <c r="G5" s="178"/>
      <c r="H5" s="18" t="s">
        <v>58</v>
      </c>
    </row>
    <row r="6" spans="1:10" ht="258" customHeight="1" thickBot="1">
      <c r="A6" s="4">
        <v>4</v>
      </c>
      <c r="B6" s="160"/>
      <c r="C6" s="178"/>
      <c r="D6" s="15"/>
      <c r="E6" s="15">
        <v>500000</v>
      </c>
      <c r="F6" s="71" t="s">
        <v>97</v>
      </c>
      <c r="G6" s="178"/>
      <c r="H6" s="72" t="s">
        <v>59</v>
      </c>
    </row>
    <row r="7" spans="1:10" ht="166.5" customHeight="1" thickBot="1">
      <c r="A7" s="4">
        <v>5</v>
      </c>
      <c r="B7" s="176">
        <v>600</v>
      </c>
      <c r="C7" s="178">
        <v>60013</v>
      </c>
      <c r="D7" s="15"/>
      <c r="E7" s="15">
        <v>1245387</v>
      </c>
      <c r="F7" s="71" t="s">
        <v>107</v>
      </c>
      <c r="G7" s="178" t="s">
        <v>19</v>
      </c>
      <c r="H7" s="82" t="s">
        <v>60</v>
      </c>
    </row>
    <row r="8" spans="1:10" ht="117" thickBot="1">
      <c r="A8" s="4">
        <v>6</v>
      </c>
      <c r="B8" s="177"/>
      <c r="C8" s="178"/>
      <c r="D8" s="15"/>
      <c r="E8" s="15">
        <v>2585747</v>
      </c>
      <c r="F8" s="71" t="s">
        <v>52</v>
      </c>
      <c r="G8" s="178"/>
      <c r="H8" s="82" t="s">
        <v>61</v>
      </c>
      <c r="J8" s="98">
        <f>SUM(E4:E8)</f>
        <v>4614034</v>
      </c>
    </row>
    <row r="9" spans="1:10" ht="107.25" customHeight="1" thickBot="1">
      <c r="A9" s="4">
        <v>7</v>
      </c>
      <c r="B9" s="70">
        <v>600</v>
      </c>
      <c r="C9" s="16">
        <v>60016</v>
      </c>
      <c r="D9" s="17"/>
      <c r="E9" s="15">
        <v>76000</v>
      </c>
      <c r="F9" s="18" t="s">
        <v>115</v>
      </c>
      <c r="G9" s="76" t="s">
        <v>12</v>
      </c>
      <c r="H9" s="18" t="s">
        <v>56</v>
      </c>
    </row>
    <row r="10" spans="1:10" ht="128.25" customHeight="1" thickBot="1">
      <c r="A10" s="4">
        <v>8</v>
      </c>
      <c r="B10" s="160">
        <v>750</v>
      </c>
      <c r="C10" s="16">
        <v>75018</v>
      </c>
      <c r="D10" s="17"/>
      <c r="E10" s="15">
        <f>177993+31410</f>
        <v>209403</v>
      </c>
      <c r="F10" s="18" t="s">
        <v>50</v>
      </c>
      <c r="G10" s="76" t="s">
        <v>32</v>
      </c>
      <c r="H10" s="18" t="s">
        <v>62</v>
      </c>
    </row>
    <row r="11" spans="1:10" ht="95.25" customHeight="1" thickBot="1">
      <c r="A11" s="4">
        <v>9</v>
      </c>
      <c r="B11" s="160"/>
      <c r="C11" s="16">
        <v>75075</v>
      </c>
      <c r="D11" s="17"/>
      <c r="E11" s="15">
        <v>2000000</v>
      </c>
      <c r="F11" s="18" t="s">
        <v>71</v>
      </c>
      <c r="G11" s="76" t="s">
        <v>22</v>
      </c>
      <c r="H11" s="18" t="s">
        <v>63</v>
      </c>
    </row>
    <row r="12" spans="1:10" ht="162" customHeight="1" thickBot="1">
      <c r="A12" s="94">
        <v>10</v>
      </c>
      <c r="B12" s="160"/>
      <c r="C12" s="87">
        <v>75095</v>
      </c>
      <c r="D12" s="86"/>
      <c r="E12" s="90">
        <v>508264</v>
      </c>
      <c r="F12" s="89" t="s">
        <v>108</v>
      </c>
      <c r="G12" s="87" t="s">
        <v>27</v>
      </c>
      <c r="H12" s="88" t="s">
        <v>64</v>
      </c>
      <c r="I12" s="98">
        <f>SUM(E10:E12)</f>
        <v>2717667</v>
      </c>
    </row>
    <row r="13" spans="1:10" ht="180" customHeight="1" thickBot="1">
      <c r="A13" s="4">
        <v>11</v>
      </c>
      <c r="B13" s="5" t="s">
        <v>10</v>
      </c>
      <c r="C13" s="6">
        <v>75404</v>
      </c>
      <c r="D13" s="37">
        <v>-265000</v>
      </c>
      <c r="E13" s="37">
        <v>265000</v>
      </c>
      <c r="F13" s="9" t="s">
        <v>116</v>
      </c>
      <c r="G13" s="77" t="s">
        <v>11</v>
      </c>
      <c r="H13" s="73" t="s">
        <v>56</v>
      </c>
    </row>
    <row r="14" spans="1:10" ht="254.25" customHeight="1" thickBot="1">
      <c r="A14" s="4">
        <v>12</v>
      </c>
      <c r="B14" s="5" t="s">
        <v>16</v>
      </c>
      <c r="C14" s="6" t="s">
        <v>17</v>
      </c>
      <c r="D14" s="7"/>
      <c r="E14" s="7">
        <f>384+47+63+86557+6626+93+231+10529</f>
        <v>104530</v>
      </c>
      <c r="F14" s="8" t="s">
        <v>117</v>
      </c>
      <c r="G14" s="77" t="s">
        <v>18</v>
      </c>
      <c r="H14" s="32" t="s">
        <v>65</v>
      </c>
    </row>
    <row r="15" spans="1:10" ht="132" customHeight="1" thickBot="1">
      <c r="A15" s="4">
        <v>13</v>
      </c>
      <c r="B15" s="5" t="s">
        <v>38</v>
      </c>
      <c r="C15" s="6">
        <v>85111</v>
      </c>
      <c r="D15" s="7">
        <v>-5144341</v>
      </c>
      <c r="E15" s="7"/>
      <c r="F15" s="45" t="s">
        <v>98</v>
      </c>
      <c r="G15" s="77" t="s">
        <v>31</v>
      </c>
      <c r="H15" s="32" t="s">
        <v>65</v>
      </c>
    </row>
    <row r="16" spans="1:10" s="60" customFormat="1" ht="102" customHeight="1" thickBot="1">
      <c r="A16" s="65"/>
      <c r="B16" s="61"/>
      <c r="C16" s="59"/>
      <c r="D16" s="59"/>
      <c r="E16" s="59"/>
      <c r="F16" s="55" t="s">
        <v>109</v>
      </c>
      <c r="G16" s="59"/>
      <c r="H16" s="58"/>
    </row>
    <row r="17" spans="1:10" s="52" customFormat="1" ht="45" customHeight="1" thickBot="1">
      <c r="A17" s="62">
        <v>14</v>
      </c>
      <c r="B17" s="156">
        <v>851</v>
      </c>
      <c r="C17" s="96">
        <v>85111</v>
      </c>
      <c r="D17" s="99">
        <v>-1485180</v>
      </c>
      <c r="E17" s="99"/>
      <c r="F17" s="161" t="s">
        <v>53</v>
      </c>
      <c r="G17" s="181" t="s">
        <v>48</v>
      </c>
      <c r="H17" s="140" t="s">
        <v>51</v>
      </c>
    </row>
    <row r="18" spans="1:10" s="52" customFormat="1" ht="36" customHeight="1" thickBot="1">
      <c r="A18" s="62">
        <v>15</v>
      </c>
      <c r="B18" s="157"/>
      <c r="C18" s="100">
        <v>85112</v>
      </c>
      <c r="D18" s="101"/>
      <c r="E18" s="101">
        <f>477762+1485180</f>
        <v>1962942</v>
      </c>
      <c r="F18" s="161"/>
      <c r="G18" s="182"/>
      <c r="H18" s="141"/>
      <c r="J18" s="56">
        <f>SUM(E17:E18)</f>
        <v>1962942</v>
      </c>
    </row>
    <row r="19" spans="1:10" s="52" customFormat="1" ht="29.25" customHeight="1" thickBot="1">
      <c r="A19" s="62">
        <v>16</v>
      </c>
      <c r="B19" s="157"/>
      <c r="C19" s="96">
        <v>85111</v>
      </c>
      <c r="D19" s="99">
        <v>-40350</v>
      </c>
      <c r="E19" s="99"/>
      <c r="F19" s="161" t="s">
        <v>54</v>
      </c>
      <c r="G19" s="182"/>
      <c r="H19" s="141"/>
    </row>
    <row r="20" spans="1:10" s="52" customFormat="1" ht="29.25" customHeight="1" thickBot="1">
      <c r="A20" s="95">
        <v>17</v>
      </c>
      <c r="B20" s="157"/>
      <c r="C20" s="100">
        <v>85112</v>
      </c>
      <c r="D20" s="101"/>
      <c r="E20" s="101">
        <f>40350+111720</f>
        <v>152070</v>
      </c>
      <c r="F20" s="161"/>
      <c r="G20" s="182"/>
      <c r="H20" s="141"/>
    </row>
    <row r="21" spans="1:10" s="52" customFormat="1" ht="24" thickBot="1">
      <c r="A21" s="62">
        <v>18</v>
      </c>
      <c r="B21" s="157"/>
      <c r="C21" s="96">
        <v>85111</v>
      </c>
      <c r="D21" s="99">
        <v>-900000</v>
      </c>
      <c r="E21" s="99"/>
      <c r="F21" s="184" t="s">
        <v>55</v>
      </c>
      <c r="G21" s="182"/>
      <c r="H21" s="141"/>
    </row>
    <row r="22" spans="1:10" s="52" customFormat="1" ht="24" thickBot="1">
      <c r="A22" s="95">
        <v>19</v>
      </c>
      <c r="B22" s="157"/>
      <c r="C22" s="100">
        <v>85112</v>
      </c>
      <c r="D22" s="101"/>
      <c r="E22" s="101">
        <v>900000</v>
      </c>
      <c r="F22" s="185"/>
      <c r="G22" s="182"/>
      <c r="H22" s="142"/>
    </row>
    <row r="23" spans="1:10" s="52" customFormat="1" ht="51" customHeight="1" thickBot="1">
      <c r="A23" s="62">
        <v>20</v>
      </c>
      <c r="B23" s="157"/>
      <c r="C23" s="50">
        <v>85111</v>
      </c>
      <c r="D23" s="51">
        <f>-8013778-12955260</f>
        <v>-20969038</v>
      </c>
      <c r="E23" s="51"/>
      <c r="F23" s="179" t="s">
        <v>112</v>
      </c>
      <c r="G23" s="182"/>
      <c r="H23" s="144" t="s">
        <v>110</v>
      </c>
    </row>
    <row r="24" spans="1:10" s="52" customFormat="1" ht="129.75" customHeight="1" thickBot="1">
      <c r="A24" s="62">
        <v>21</v>
      </c>
      <c r="B24" s="157"/>
      <c r="C24" s="50">
        <v>85112</v>
      </c>
      <c r="D24" s="51"/>
      <c r="E24" s="51">
        <f>92001+8013778</f>
        <v>8105779</v>
      </c>
      <c r="F24" s="179"/>
      <c r="G24" s="182"/>
      <c r="H24" s="145"/>
      <c r="I24" s="56">
        <f>SUM(E23:E24)</f>
        <v>8105779</v>
      </c>
    </row>
    <row r="25" spans="1:10" s="52" customFormat="1" ht="77.25" customHeight="1" thickBot="1">
      <c r="A25" s="62">
        <v>22</v>
      </c>
      <c r="B25" s="157"/>
      <c r="C25" s="96">
        <v>85111</v>
      </c>
      <c r="D25" s="99">
        <f>-3532880-6185457</f>
        <v>-9718337</v>
      </c>
      <c r="E25" s="99"/>
      <c r="F25" s="180" t="s">
        <v>113</v>
      </c>
      <c r="G25" s="182"/>
      <c r="H25" s="146" t="s">
        <v>111</v>
      </c>
      <c r="I25" s="56">
        <f>SUM(D23:D24)</f>
        <v>-20969038</v>
      </c>
    </row>
    <row r="26" spans="1:10" s="52" customFormat="1" ht="131.25" customHeight="1" thickBot="1">
      <c r="A26" s="62">
        <v>23</v>
      </c>
      <c r="B26" s="158"/>
      <c r="C26" s="100">
        <v>85112</v>
      </c>
      <c r="D26" s="101"/>
      <c r="E26" s="101">
        <f>3132880+9718337</f>
        <v>12851217</v>
      </c>
      <c r="F26" s="180"/>
      <c r="G26" s="183"/>
      <c r="H26" s="145"/>
      <c r="I26" s="56">
        <f>SUM(E25:E26)</f>
        <v>12851217</v>
      </c>
      <c r="J26" s="56">
        <f>SUM(D17:D25)</f>
        <v>-33112905</v>
      </c>
    </row>
    <row r="27" spans="1:10" s="60" customFormat="1" ht="82.5" customHeight="1" thickBot="1">
      <c r="A27" s="65"/>
      <c r="B27" s="61"/>
      <c r="C27" s="189"/>
      <c r="D27" s="189"/>
      <c r="E27" s="189"/>
      <c r="F27" s="55" t="s">
        <v>99</v>
      </c>
      <c r="G27" s="80"/>
      <c r="H27" s="58"/>
    </row>
    <row r="28" spans="1:10" s="52" customFormat="1" ht="62.25" customHeight="1" thickBot="1">
      <c r="A28" s="62">
        <v>24</v>
      </c>
      <c r="B28" s="156">
        <v>851</v>
      </c>
      <c r="C28" s="186">
        <v>85111</v>
      </c>
      <c r="D28" s="99"/>
      <c r="E28" s="99">
        <v>3034885</v>
      </c>
      <c r="F28" s="103" t="s">
        <v>75</v>
      </c>
      <c r="G28" s="181" t="s">
        <v>48</v>
      </c>
      <c r="H28" s="140" t="s">
        <v>56</v>
      </c>
    </row>
    <row r="29" spans="1:10" s="52" customFormat="1" ht="77.25" customHeight="1" thickBot="1">
      <c r="A29" s="62">
        <v>25</v>
      </c>
      <c r="B29" s="157"/>
      <c r="C29" s="187"/>
      <c r="D29" s="109"/>
      <c r="E29" s="109">
        <v>86388</v>
      </c>
      <c r="F29" s="110" t="s">
        <v>100</v>
      </c>
      <c r="G29" s="182"/>
      <c r="H29" s="141"/>
    </row>
    <row r="30" spans="1:10" s="52" customFormat="1" ht="126.75" customHeight="1" thickBot="1">
      <c r="A30" s="62">
        <v>26</v>
      </c>
      <c r="B30" s="157"/>
      <c r="C30" s="187"/>
      <c r="D30" s="109">
        <v>-1099980</v>
      </c>
      <c r="E30" s="109">
        <v>1099980</v>
      </c>
      <c r="F30" s="114" t="s">
        <v>72</v>
      </c>
      <c r="G30" s="182"/>
      <c r="H30" s="115" t="s">
        <v>66</v>
      </c>
    </row>
    <row r="31" spans="1:10" s="52" customFormat="1" ht="53.25" customHeight="1" thickBot="1">
      <c r="A31" s="62">
        <v>27</v>
      </c>
      <c r="B31" s="157"/>
      <c r="C31" s="187"/>
      <c r="D31" s="107"/>
      <c r="E31" s="107">
        <v>628212</v>
      </c>
      <c r="F31" s="112" t="s">
        <v>76</v>
      </c>
      <c r="G31" s="182"/>
      <c r="H31" s="143" t="s">
        <v>58</v>
      </c>
    </row>
    <row r="32" spans="1:10" s="52" customFormat="1" ht="76.5" customHeight="1" thickBot="1">
      <c r="A32" s="62">
        <v>28</v>
      </c>
      <c r="B32" s="158"/>
      <c r="C32" s="188"/>
      <c r="D32" s="101"/>
      <c r="E32" s="101">
        <v>793760</v>
      </c>
      <c r="F32" s="104" t="s">
        <v>77</v>
      </c>
      <c r="G32" s="183"/>
      <c r="H32" s="142"/>
    </row>
    <row r="33" spans="1:9" s="52" customFormat="1" ht="83.25" customHeight="1" thickBot="1">
      <c r="A33" s="62">
        <v>29</v>
      </c>
      <c r="B33" s="157">
        <v>851</v>
      </c>
      <c r="C33" s="187">
        <v>85111</v>
      </c>
      <c r="D33" s="107">
        <v>-496750</v>
      </c>
      <c r="E33" s="107"/>
      <c r="F33" s="108" t="s">
        <v>73</v>
      </c>
      <c r="G33" s="182" t="s">
        <v>48</v>
      </c>
      <c r="H33" s="141" t="s">
        <v>58</v>
      </c>
    </row>
    <row r="34" spans="1:9" s="52" customFormat="1" ht="112.5" customHeight="1" thickBot="1">
      <c r="A34" s="62">
        <v>30</v>
      </c>
      <c r="B34" s="157"/>
      <c r="C34" s="187"/>
      <c r="D34" s="109">
        <v>-993760</v>
      </c>
      <c r="E34" s="109"/>
      <c r="F34" s="110" t="s">
        <v>103</v>
      </c>
      <c r="G34" s="182"/>
      <c r="H34" s="141"/>
    </row>
    <row r="35" spans="1:9" s="52" customFormat="1" ht="61.5" customHeight="1" thickBot="1">
      <c r="A35" s="62">
        <v>31</v>
      </c>
      <c r="B35" s="157"/>
      <c r="C35" s="187"/>
      <c r="D35" s="107"/>
      <c r="E35" s="107">
        <v>438792</v>
      </c>
      <c r="F35" s="108" t="s">
        <v>79</v>
      </c>
      <c r="G35" s="182"/>
      <c r="H35" s="141"/>
    </row>
    <row r="36" spans="1:9" s="52" customFormat="1" ht="86.25" customHeight="1" thickBot="1">
      <c r="A36" s="62">
        <v>32</v>
      </c>
      <c r="B36" s="157"/>
      <c r="C36" s="187"/>
      <c r="D36" s="109">
        <v>-378971</v>
      </c>
      <c r="E36" s="109"/>
      <c r="F36" s="113" t="s">
        <v>80</v>
      </c>
      <c r="G36" s="182"/>
      <c r="H36" s="141"/>
      <c r="I36" s="56"/>
    </row>
    <row r="37" spans="1:9" s="52" customFormat="1" ht="90" customHeight="1" thickBot="1">
      <c r="A37" s="62">
        <v>33</v>
      </c>
      <c r="B37" s="157"/>
      <c r="C37" s="187"/>
      <c r="D37" s="107"/>
      <c r="E37" s="107">
        <v>595320</v>
      </c>
      <c r="F37" s="108" t="s">
        <v>78</v>
      </c>
      <c r="G37" s="182"/>
      <c r="H37" s="141"/>
    </row>
    <row r="38" spans="1:9" s="52" customFormat="1" ht="36.75" customHeight="1" thickBot="1">
      <c r="A38" s="62">
        <v>34</v>
      </c>
      <c r="B38" s="157"/>
      <c r="C38" s="187"/>
      <c r="D38" s="109"/>
      <c r="E38" s="109">
        <v>37775</v>
      </c>
      <c r="F38" s="110" t="s">
        <v>81</v>
      </c>
      <c r="G38" s="182"/>
      <c r="H38" s="141"/>
      <c r="I38" s="56">
        <f>SUM(E28:E39)</f>
        <v>7128510</v>
      </c>
    </row>
    <row r="39" spans="1:9" s="52" customFormat="1" ht="41.25" customHeight="1" thickBot="1">
      <c r="A39" s="62">
        <v>35</v>
      </c>
      <c r="B39" s="158"/>
      <c r="C39" s="188"/>
      <c r="D39" s="105"/>
      <c r="E39" s="105">
        <v>413398</v>
      </c>
      <c r="F39" s="111" t="s">
        <v>82</v>
      </c>
      <c r="G39" s="183"/>
      <c r="H39" s="142"/>
      <c r="I39" s="56">
        <f>SUM(D30:D36)</f>
        <v>-2969461</v>
      </c>
    </row>
    <row r="40" spans="1:9" s="60" customFormat="1" ht="84.75" customHeight="1" thickBot="1">
      <c r="A40" s="65"/>
      <c r="B40" s="61"/>
      <c r="C40" s="66"/>
      <c r="D40" s="67"/>
      <c r="E40" s="67"/>
      <c r="F40" s="55" t="s">
        <v>119</v>
      </c>
      <c r="G40" s="81"/>
      <c r="H40" s="58"/>
    </row>
    <row r="41" spans="1:9" s="52" customFormat="1" ht="87" customHeight="1" thickBot="1">
      <c r="A41" s="62">
        <v>36</v>
      </c>
      <c r="B41" s="159">
        <v>851</v>
      </c>
      <c r="C41" s="186">
        <v>85111</v>
      </c>
      <c r="D41" s="99">
        <v>-534195</v>
      </c>
      <c r="E41" s="99"/>
      <c r="F41" s="103" t="s">
        <v>83</v>
      </c>
      <c r="G41" s="186" t="s">
        <v>48</v>
      </c>
      <c r="H41" s="140" t="s">
        <v>93</v>
      </c>
    </row>
    <row r="42" spans="1:9" s="52" customFormat="1" ht="82.5" customHeight="1" thickBot="1">
      <c r="A42" s="62">
        <v>37</v>
      </c>
      <c r="B42" s="159"/>
      <c r="C42" s="187"/>
      <c r="D42" s="109"/>
      <c r="E42" s="109">
        <v>1079905</v>
      </c>
      <c r="F42" s="110" t="s">
        <v>86</v>
      </c>
      <c r="G42" s="187"/>
      <c r="H42" s="141"/>
    </row>
    <row r="43" spans="1:9" s="52" customFormat="1" ht="47.25" customHeight="1" thickBot="1">
      <c r="A43" s="62">
        <v>38</v>
      </c>
      <c r="B43" s="159"/>
      <c r="C43" s="187"/>
      <c r="D43" s="107"/>
      <c r="E43" s="107">
        <v>298140</v>
      </c>
      <c r="F43" s="108" t="s">
        <v>84</v>
      </c>
      <c r="G43" s="187"/>
      <c r="H43" s="141"/>
    </row>
    <row r="44" spans="1:9" s="52" customFormat="1" ht="117" customHeight="1" thickBot="1">
      <c r="A44" s="62">
        <v>39</v>
      </c>
      <c r="B44" s="159"/>
      <c r="C44" s="187"/>
      <c r="D44" s="109"/>
      <c r="E44" s="109">
        <v>1054308</v>
      </c>
      <c r="F44" s="110" t="s">
        <v>85</v>
      </c>
      <c r="G44" s="187"/>
      <c r="H44" s="141"/>
    </row>
    <row r="45" spans="1:9" s="57" customFormat="1" ht="65.25" customHeight="1" thickBot="1">
      <c r="A45" s="53">
        <v>40</v>
      </c>
      <c r="B45" s="159"/>
      <c r="C45" s="188"/>
      <c r="D45" s="105">
        <v>-300000</v>
      </c>
      <c r="E45" s="105"/>
      <c r="F45" s="106" t="s">
        <v>87</v>
      </c>
      <c r="G45" s="188"/>
      <c r="H45" s="142"/>
    </row>
    <row r="46" spans="1:9" s="60" customFormat="1" ht="78" customHeight="1" thickBot="1">
      <c r="A46" s="65"/>
      <c r="B46" s="61"/>
      <c r="C46" s="66"/>
      <c r="D46" s="67"/>
      <c r="E46" s="67"/>
      <c r="F46" s="55" t="s">
        <v>74</v>
      </c>
      <c r="G46" s="80"/>
      <c r="H46" s="58"/>
    </row>
    <row r="47" spans="1:9" s="52" customFormat="1" ht="48" customHeight="1" thickBot="1">
      <c r="A47" s="62">
        <v>41</v>
      </c>
      <c r="B47" s="159">
        <v>851</v>
      </c>
      <c r="C47" s="186">
        <v>85120</v>
      </c>
      <c r="D47" s="99"/>
      <c r="E47" s="99">
        <v>688943</v>
      </c>
      <c r="F47" s="103" t="s">
        <v>88</v>
      </c>
      <c r="G47" s="181" t="s">
        <v>48</v>
      </c>
      <c r="H47" s="140" t="s">
        <v>58</v>
      </c>
    </row>
    <row r="48" spans="1:9" s="52" customFormat="1" ht="60.75" customHeight="1" thickBot="1">
      <c r="A48" s="62">
        <v>42</v>
      </c>
      <c r="B48" s="159"/>
      <c r="C48" s="188"/>
      <c r="D48" s="101"/>
      <c r="E48" s="101">
        <v>22800</v>
      </c>
      <c r="F48" s="104" t="s">
        <v>89</v>
      </c>
      <c r="G48" s="183"/>
      <c r="H48" s="142"/>
    </row>
    <row r="49" spans="1:8" s="60" customFormat="1" ht="90.75" customHeight="1" thickBot="1">
      <c r="A49" s="65"/>
      <c r="B49" s="61"/>
      <c r="C49" s="66"/>
      <c r="D49" s="67"/>
      <c r="E49" s="67"/>
      <c r="F49" s="55" t="s">
        <v>46</v>
      </c>
      <c r="G49" s="80"/>
      <c r="H49" s="58"/>
    </row>
    <row r="50" spans="1:8" s="52" customFormat="1" ht="103.5" customHeight="1" thickBot="1">
      <c r="A50" s="62">
        <v>43</v>
      </c>
      <c r="B50" s="62">
        <v>851</v>
      </c>
      <c r="C50" s="50">
        <v>85120</v>
      </c>
      <c r="D50" s="51"/>
      <c r="E50" s="51">
        <v>86642</v>
      </c>
      <c r="F50" s="54" t="s">
        <v>90</v>
      </c>
      <c r="G50" s="79" t="s">
        <v>48</v>
      </c>
      <c r="H50" s="84" t="s">
        <v>58</v>
      </c>
    </row>
    <row r="51" spans="1:8" s="60" customFormat="1" ht="68.25" customHeight="1" thickBot="1">
      <c r="A51" s="65"/>
      <c r="B51" s="61"/>
      <c r="C51" s="66"/>
      <c r="D51" s="67"/>
      <c r="E51" s="67"/>
      <c r="F51" s="55" t="s">
        <v>47</v>
      </c>
      <c r="G51" s="80"/>
      <c r="H51" s="58"/>
    </row>
    <row r="52" spans="1:8" s="52" customFormat="1" ht="75" customHeight="1" thickBot="1">
      <c r="A52" s="62">
        <v>45</v>
      </c>
      <c r="B52" s="118">
        <v>851</v>
      </c>
      <c r="C52" s="97">
        <v>85121</v>
      </c>
      <c r="D52" s="101"/>
      <c r="E52" s="101">
        <v>117709</v>
      </c>
      <c r="F52" s="102" t="s">
        <v>91</v>
      </c>
      <c r="G52" s="79" t="s">
        <v>48</v>
      </c>
      <c r="H52" s="84" t="s">
        <v>58</v>
      </c>
    </row>
    <row r="53" spans="1:8" ht="114" customHeight="1" thickBot="1">
      <c r="A53" s="94">
        <v>46</v>
      </c>
      <c r="B53" s="5" t="s">
        <v>39</v>
      </c>
      <c r="C53" s="93">
        <v>85231</v>
      </c>
      <c r="D53" s="91"/>
      <c r="E53" s="91">
        <v>534724</v>
      </c>
      <c r="F53" s="45" t="s">
        <v>67</v>
      </c>
      <c r="G53" s="93" t="s">
        <v>18</v>
      </c>
      <c r="H53" s="32" t="s">
        <v>101</v>
      </c>
    </row>
    <row r="54" spans="1:8" ht="53.25" customHeight="1" thickBot="1">
      <c r="A54" s="174">
        <v>47</v>
      </c>
      <c r="B54" s="168" t="s">
        <v>20</v>
      </c>
      <c r="C54" s="171">
        <v>92106</v>
      </c>
      <c r="D54" s="175"/>
      <c r="E54" s="167">
        <v>504850</v>
      </c>
      <c r="F54" s="166" t="s">
        <v>102</v>
      </c>
      <c r="G54" s="171" t="s">
        <v>40</v>
      </c>
      <c r="H54" s="154" t="s">
        <v>58</v>
      </c>
    </row>
    <row r="55" spans="1:8" ht="81" customHeight="1" thickBot="1">
      <c r="A55" s="174"/>
      <c r="B55" s="168"/>
      <c r="C55" s="172"/>
      <c r="D55" s="175"/>
      <c r="E55" s="167"/>
      <c r="F55" s="166"/>
      <c r="G55" s="172"/>
      <c r="H55" s="155"/>
    </row>
    <row r="56" spans="1:8" ht="158.25" customHeight="1" thickBot="1">
      <c r="A56" s="94">
        <v>48</v>
      </c>
      <c r="B56" s="169"/>
      <c r="C56" s="173"/>
      <c r="D56" s="117">
        <v>-650000</v>
      </c>
      <c r="E56" s="117"/>
      <c r="F56" s="33" t="s">
        <v>105</v>
      </c>
      <c r="G56" s="173"/>
      <c r="H56" s="32" t="s">
        <v>58</v>
      </c>
    </row>
    <row r="57" spans="1:8" ht="96" customHeight="1" thickBot="1">
      <c r="A57" s="4">
        <v>49</v>
      </c>
      <c r="B57" s="170" t="s">
        <v>20</v>
      </c>
      <c r="C57" s="93">
        <v>92108</v>
      </c>
      <c r="D57" s="91"/>
      <c r="E57" s="91">
        <v>142000</v>
      </c>
      <c r="F57" s="33" t="s">
        <v>69</v>
      </c>
      <c r="G57" s="171" t="s">
        <v>40</v>
      </c>
      <c r="H57" s="32" t="s">
        <v>93</v>
      </c>
    </row>
    <row r="58" spans="1:8" ht="108.75" customHeight="1" thickBot="1">
      <c r="A58" s="4">
        <v>50</v>
      </c>
      <c r="B58" s="168"/>
      <c r="C58" s="171">
        <v>92109</v>
      </c>
      <c r="D58" s="91"/>
      <c r="E58" s="91">
        <v>80000</v>
      </c>
      <c r="F58" s="33" t="s">
        <v>70</v>
      </c>
      <c r="G58" s="172"/>
      <c r="H58" s="32" t="s">
        <v>93</v>
      </c>
    </row>
    <row r="59" spans="1:8" ht="113.25" customHeight="1" thickBot="1">
      <c r="A59" s="4">
        <v>51</v>
      </c>
      <c r="B59" s="168"/>
      <c r="C59" s="172"/>
      <c r="D59" s="91"/>
      <c r="E59" s="91">
        <f>46597+748648</f>
        <v>795245</v>
      </c>
      <c r="F59" s="33" t="s">
        <v>68</v>
      </c>
      <c r="G59" s="172"/>
      <c r="H59" s="32" t="s">
        <v>93</v>
      </c>
    </row>
    <row r="60" spans="1:8" ht="83.25" customHeight="1" thickBot="1">
      <c r="A60" s="4">
        <v>52</v>
      </c>
      <c r="B60" s="168"/>
      <c r="C60" s="172"/>
      <c r="D60" s="91"/>
      <c r="E60" s="91">
        <v>37000</v>
      </c>
      <c r="F60" s="33" t="s">
        <v>37</v>
      </c>
      <c r="G60" s="172"/>
      <c r="H60" s="32" t="s">
        <v>93</v>
      </c>
    </row>
    <row r="61" spans="1:8" ht="65.25" customHeight="1" thickBot="1">
      <c r="A61" s="4">
        <v>53</v>
      </c>
      <c r="B61" s="168"/>
      <c r="C61" s="172"/>
      <c r="D61" s="91"/>
      <c r="E61" s="91">
        <v>50000</v>
      </c>
      <c r="F61" s="33" t="s">
        <v>28</v>
      </c>
      <c r="G61" s="172"/>
      <c r="H61" s="92" t="s">
        <v>93</v>
      </c>
    </row>
    <row r="62" spans="1:8" ht="87" customHeight="1" thickBot="1">
      <c r="A62" s="4">
        <v>54</v>
      </c>
      <c r="B62" s="168"/>
      <c r="C62" s="171">
        <v>92118</v>
      </c>
      <c r="D62" s="91"/>
      <c r="E62" s="91">
        <v>70630</v>
      </c>
      <c r="F62" s="33" t="s">
        <v>23</v>
      </c>
      <c r="G62" s="172"/>
      <c r="H62" s="92" t="s">
        <v>93</v>
      </c>
    </row>
    <row r="63" spans="1:8" ht="90" customHeight="1" thickBot="1">
      <c r="A63" s="4">
        <v>55</v>
      </c>
      <c r="B63" s="168"/>
      <c r="C63" s="172"/>
      <c r="D63" s="37"/>
      <c r="E63" s="37">
        <v>49752</v>
      </c>
      <c r="F63" s="74" t="s">
        <v>21</v>
      </c>
      <c r="G63" s="172"/>
      <c r="H63" s="32" t="s">
        <v>93</v>
      </c>
    </row>
    <row r="64" spans="1:8" ht="106.5" customHeight="1" thickBot="1">
      <c r="A64" s="4">
        <v>56</v>
      </c>
      <c r="B64" s="169"/>
      <c r="C64" s="173"/>
      <c r="D64" s="91"/>
      <c r="E64" s="91">
        <v>54815</v>
      </c>
      <c r="F64" s="74" t="s">
        <v>36</v>
      </c>
      <c r="G64" s="173"/>
      <c r="H64" s="32" t="s">
        <v>93</v>
      </c>
    </row>
    <row r="65" spans="1:8" ht="303.75" customHeight="1" thickBot="1">
      <c r="A65" s="4">
        <v>57</v>
      </c>
      <c r="B65" s="75" t="s">
        <v>34</v>
      </c>
      <c r="C65" s="63">
        <v>92605</v>
      </c>
      <c r="D65" s="7">
        <v>-187700</v>
      </c>
      <c r="E65" s="7">
        <v>187700</v>
      </c>
      <c r="F65" s="8" t="s">
        <v>118</v>
      </c>
      <c r="G65" s="77" t="s">
        <v>32</v>
      </c>
      <c r="H65" s="83" t="s">
        <v>93</v>
      </c>
    </row>
    <row r="66" spans="1:8" ht="24" thickBot="1">
      <c r="A66" s="151" t="s">
        <v>5</v>
      </c>
      <c r="B66" s="151"/>
      <c r="C66" s="151"/>
      <c r="D66" s="10">
        <f>SUM(D3:D65)</f>
        <v>-48133602</v>
      </c>
      <c r="E66" s="10">
        <f>SUM(E3:E65)</f>
        <v>44955073</v>
      </c>
      <c r="F66" s="152"/>
      <c r="G66" s="153"/>
      <c r="H66" s="163"/>
    </row>
    <row r="67" spans="1:8" ht="21.75" customHeight="1" thickBot="1">
      <c r="A67" s="149" t="s">
        <v>9</v>
      </c>
      <c r="B67" s="149"/>
      <c r="C67" s="149"/>
      <c r="D67" s="150">
        <f>D66+E66</f>
        <v>-3178529</v>
      </c>
      <c r="E67" s="150"/>
      <c r="F67" s="152"/>
      <c r="G67" s="153"/>
      <c r="H67" s="163"/>
    </row>
    <row r="68" spans="1:8" ht="27" customHeight="1" thickBot="1">
      <c r="A68" s="149"/>
      <c r="B68" s="149"/>
      <c r="C68" s="149"/>
      <c r="D68" s="150"/>
      <c r="E68" s="150"/>
      <c r="F68" s="152"/>
      <c r="G68" s="153"/>
      <c r="H68" s="163"/>
    </row>
    <row r="69" spans="1:8" ht="21.6" customHeight="1">
      <c r="A69" s="164"/>
      <c r="B69" s="164"/>
      <c r="C69" s="164"/>
      <c r="D69" s="164"/>
      <c r="E69" s="164"/>
      <c r="F69" s="164"/>
      <c r="G69" s="164"/>
      <c r="H69" s="165"/>
    </row>
    <row r="70" spans="1:8" ht="23.25">
      <c r="A70" s="162"/>
      <c r="B70" s="162"/>
      <c r="C70" s="162"/>
      <c r="D70" s="162"/>
      <c r="E70" s="162"/>
      <c r="F70" s="162"/>
      <c r="G70" s="162"/>
      <c r="H70" s="162"/>
    </row>
  </sheetData>
  <mergeCells count="56">
    <mergeCell ref="G4:G6"/>
    <mergeCell ref="C4:C6"/>
    <mergeCell ref="C27:E27"/>
    <mergeCell ref="G28:G32"/>
    <mergeCell ref="G33:G39"/>
    <mergeCell ref="G41:G45"/>
    <mergeCell ref="G47:G48"/>
    <mergeCell ref="C33:C39"/>
    <mergeCell ref="C41:C45"/>
    <mergeCell ref="C28:C32"/>
    <mergeCell ref="C47:C48"/>
    <mergeCell ref="B7:B8"/>
    <mergeCell ref="G7:G8"/>
    <mergeCell ref="C7:C8"/>
    <mergeCell ref="B17:B26"/>
    <mergeCell ref="F23:F24"/>
    <mergeCell ref="F25:F26"/>
    <mergeCell ref="G17:G26"/>
    <mergeCell ref="F21:F22"/>
    <mergeCell ref="A70:H70"/>
    <mergeCell ref="H66:H68"/>
    <mergeCell ref="A69:H69"/>
    <mergeCell ref="F54:F55"/>
    <mergeCell ref="E54:E55"/>
    <mergeCell ref="B54:B56"/>
    <mergeCell ref="B57:B64"/>
    <mergeCell ref="G57:G64"/>
    <mergeCell ref="A54:A55"/>
    <mergeCell ref="D54:D55"/>
    <mergeCell ref="G54:G56"/>
    <mergeCell ref="C54:C56"/>
    <mergeCell ref="C58:C61"/>
    <mergeCell ref="C62:C64"/>
    <mergeCell ref="A1:H1"/>
    <mergeCell ref="A67:C68"/>
    <mergeCell ref="D67:E68"/>
    <mergeCell ref="A66:C66"/>
    <mergeCell ref="F66:F68"/>
    <mergeCell ref="G66:G68"/>
    <mergeCell ref="H54:H55"/>
    <mergeCell ref="B28:B32"/>
    <mergeCell ref="B47:B48"/>
    <mergeCell ref="B41:B45"/>
    <mergeCell ref="B33:B39"/>
    <mergeCell ref="B4:B6"/>
    <mergeCell ref="F17:F18"/>
    <mergeCell ref="F19:F20"/>
    <mergeCell ref="B10:B12"/>
    <mergeCell ref="H28:H29"/>
    <mergeCell ref="H41:H45"/>
    <mergeCell ref="H47:H48"/>
    <mergeCell ref="H31:H32"/>
    <mergeCell ref="H33:H39"/>
    <mergeCell ref="H17:H22"/>
    <mergeCell ref="H23:H24"/>
    <mergeCell ref="H25:H26"/>
  </mergeCells>
  <printOptions horizontalCentered="1"/>
  <pageMargins left="0" right="0" top="0" bottom="0" header="0.31496062992125984" footer="0.31496062992125984"/>
  <pageSetup paperSize="9" scale="51" fitToHeight="0" orientation="landscape" r:id="rId1"/>
  <headerFooter>
    <oddFooter>Strona &amp;P z &amp;N</oddFooter>
  </headerFooter>
  <rowBreaks count="5" manualBreakCount="5">
    <brk id="6" max="7" man="1"/>
    <brk id="32" max="7" man="1"/>
    <brk id="45" max="7" man="1"/>
    <brk id="56" max="7" man="1"/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dochody </vt:lpstr>
      <vt:lpstr>wydatki</vt:lpstr>
      <vt:lpstr>'dochody '!Obszar_wydruku</vt:lpstr>
      <vt:lpstr>wydatki!Obszar_wydruku</vt:lpstr>
      <vt:lpstr>'dochody '!Tytuły_wydruku</vt:lpstr>
      <vt:lpstr>wydatki!Tytuły_wydruku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Dzik Magdalena</dc:creator>
  <cp:lastModifiedBy>Kowal Faustyna</cp:lastModifiedBy>
  <cp:lastPrinted>2023-03-16T11:05:21Z</cp:lastPrinted>
  <dcterms:created xsi:type="dcterms:W3CDTF">2023-02-06T09:25:00Z</dcterms:created>
  <dcterms:modified xsi:type="dcterms:W3CDTF">2023-03-17T08:55:01Z</dcterms:modified>
</cp:coreProperties>
</file>