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KWIECIEŃ\kwiecień 3\uchwała kwiecień 3\"/>
    </mc:Choice>
  </mc:AlternateContent>
  <bookViews>
    <workbookView xWindow="-105" yWindow="-105" windowWidth="19425" windowHeight="10425"/>
  </bookViews>
  <sheets>
    <sheet name="dochody" sheetId="12" r:id="rId1"/>
    <sheet name="wydatki" sheetId="11" r:id="rId2"/>
  </sheets>
  <definedNames>
    <definedName name="_xlnm.Print_Area" localSheetId="0">dochody!$A$1:$G$13</definedName>
    <definedName name="_xlnm.Print_Area" localSheetId="1">wydatki!$A$1:$G$30</definedName>
    <definedName name="_xlnm.Print_Titles" localSheetId="0">dochody!$4:$5</definedName>
    <definedName name="_xlnm.Print_Titles" localSheetId="1">wydatki!$1:$2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" l="1"/>
  <c r="C27" i="11" l="1"/>
  <c r="D26" i="11"/>
  <c r="C26" i="11"/>
  <c r="D12" i="12"/>
  <c r="C12" i="12"/>
  <c r="C21" i="11" l="1"/>
  <c r="D7" i="12" l="1"/>
  <c r="D17" i="11" l="1"/>
  <c r="D6" i="11" l="1"/>
  <c r="D7" i="11" l="1"/>
  <c r="C11" i="11"/>
  <c r="C10" i="12" l="1"/>
  <c r="C13" i="12" l="1"/>
</calcChain>
</file>

<file path=xl/sharedStrings.xml><?xml version="1.0" encoding="utf-8"?>
<sst xmlns="http://schemas.openxmlformats.org/spreadsheetml/2006/main" count="113" uniqueCount="100">
  <si>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</si>
  <si>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</si>
  <si>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</si>
  <si>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</si>
  <si>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</si>
  <si>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</si>
  <si>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</si>
  <si>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</si>
  <si>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</si>
  <si>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Uwagi/Uzasadnienie</t>
  </si>
  <si>
    <t>DOCHODY</t>
  </si>
  <si>
    <t>Źródło</t>
  </si>
  <si>
    <t>Ogółem plan dochodów</t>
  </si>
  <si>
    <t>Dep. DO/ instytucje kultury</t>
  </si>
  <si>
    <t>Zwiększenie planu dotacji celowej dla Muzeum Narodowego Ziemi Przemyskiej w Przemyślu z przeznaczeniem na wkład własny do  zadania pn. "Podziemna Trasa Turystyczna w Przemyślu" (§ 6220).</t>
  </si>
  <si>
    <t>720</t>
  </si>
  <si>
    <t>72095</t>
  </si>
  <si>
    <t>Urząd Marszałkowski/ Dep. SI</t>
  </si>
  <si>
    <t>75095</t>
  </si>
  <si>
    <t>Urząd Marszałkowski/ Dep. OT</t>
  </si>
  <si>
    <t>60013</t>
  </si>
  <si>
    <t>75075</t>
  </si>
  <si>
    <t>80146</t>
  </si>
  <si>
    <t>700</t>
  </si>
  <si>
    <t>70005</t>
  </si>
  <si>
    <t>Urząd Marszałkowski/ Dep EN</t>
  </si>
  <si>
    <t>PZDW Rzeszów</t>
  </si>
  <si>
    <t>010</t>
  </si>
  <si>
    <t>01042</t>
  </si>
  <si>
    <t>ROPS  Rzeszów</t>
  </si>
  <si>
    <t>852</t>
  </si>
  <si>
    <t xml:space="preserve">ROPS Rzeszów </t>
  </si>
  <si>
    <r>
      <rPr>
        <b/>
        <sz val="12"/>
        <rFont val="Arial"/>
        <family val="2"/>
        <charset val="238"/>
      </rPr>
      <t>Dotyczy przedsięwzięcia ujętego w wykazie przedsięwzięć do WPF.</t>
    </r>
    <r>
      <rPr>
        <sz val="12"/>
        <rFont val="Arial"/>
        <family val="2"/>
        <charset val="238"/>
      </rPr>
      <t xml:space="preserve">
Przywrócenie niewykorzystanej dotacji z 2019 r.
Przedłużające się procedury przetargowe spowodowały, ze prace budowlane związane z inwestycją nie zostały rozpoczęte w 2019 r. Zwiększenie dotacji z kwoty 227.966,-zł do kwoty 271.524,-zł.</t>
    </r>
  </si>
  <si>
    <t>Dep.EN</t>
  </si>
  <si>
    <t>Dep.RG</t>
  </si>
  <si>
    <t>Dep.GR</t>
  </si>
  <si>
    <t>PZPW Rzeszów</t>
  </si>
  <si>
    <t>Z uwagi na wydaną przez Krajową Administrację Skarbową interpretację podatkową w sprawie opodatkowania podatkiem VAT czynności przeniesienia na spółkę ORSS kosztu z tytułu opłaty za zajęcie pasa drogowego.</t>
  </si>
  <si>
    <t>Dep. DT</t>
  </si>
  <si>
    <t>Zwiększenie planu dotacji podmiotowej dla Muzeum Kultury Ludowej w Kolbuszowej z przeznaczeniem na dofinansowanie działalności bieżącej w zakresie realizowanych zadań statutowych (§ 2480).</t>
  </si>
  <si>
    <t xml:space="preserve">Zakres rzeczowy zadania planuje się zrealizować w ramach projektu "Poprawa infrastruktury Muzeum Podkarpackiego w Krośnie" współfinansowanego ze środków MKIDN. </t>
  </si>
  <si>
    <t>750</t>
  </si>
  <si>
    <t>85214</t>
  </si>
  <si>
    <t>PZDW w Rzeszowie</t>
  </si>
  <si>
    <t>Środki pochodzące z budżetu Unii Europejskiej na realizację  zadania pn. "Modernizacja drogi wojewódzkiej Nr 993 Gorlice - Nowy Żmigród - Dukla na odcinku Pielgrzymka - Nowy Żmigród" w ramach  projektu pn. "Modernizacja połączeń komunikacyjnych w rejonie Svidnik, Strokpov i Jasło" realizowanego w ramach Programu Współpracy Transgranicznej Interreg V-A Polska-Słowacja 2014-2020.</t>
  </si>
  <si>
    <t xml:space="preserve">UZASADNIENIE
do projektu Uchwały Sejmiku Województwa Podkarpackiego 
w sprawie zmian w budżecie Województwa Podkarpackiego na 2020 r.      </t>
  </si>
  <si>
    <t xml:space="preserve">Projekt uchwały został opracowany na podstawie wniosków złożonych przez dyrektorów departamentów zaakceptowanych przez Członków Zarządu Województwa nadzorujących realizację zadań budżetowych 
oraz na podstawie decyzji Zarządu Województwa  </t>
  </si>
  <si>
    <t xml:space="preserve">Wraz ze zwiększeniem planu wydatków w dziale 600 w rozdziale 60013. </t>
  </si>
  <si>
    <t>Dochody z tytułu środków od Państwowych Gospodarstw Leśnych "Lasy Państwowe" na dofinansowanie remontów i budowy obiektów mostowych.</t>
  </si>
  <si>
    <t>Dochody dotyczące realizacji projektu pn. "Wsparcie stypendialne dla uczniów zdolnych - szkolnictwo ogólne - rok szkolny 2019/2020" w zakresie RPO WP na lata 2014-2020, w tym z tytułu:
1) środków pochodzących z budżetu UE - 66.470,-zł,
2) dotacji celowej z budżetu państwa - 7.820,-zł.</t>
  </si>
  <si>
    <t>Zmiany w planie inwestycji drogowych realizowanych przez PZDW w Rzeszowie, w tym:</t>
  </si>
  <si>
    <t>600</t>
  </si>
  <si>
    <t>Zwiększenie planu wydatków z przeznaczeniem na zapłatę podatku VAT należnego wraz z odsetkami związaną z rozliczeniem opłat za zajęcie pasa drogowego pod urządzenia powstałe w wyniku realizacji projektu pn. „Sieć Szerokopasmowa Polski Wschodniej – Województwo Podkarpackie”.</t>
  </si>
  <si>
    <r>
      <t>Ustalenie planu wydatków z przeznaczeniem na pomoc finansową dla  Gminy  Radymno na realizację zadania pn. "Modernizacja budynku byłej szkoły w Chotyńcu" (</t>
    </r>
    <r>
      <rPr>
        <sz val="12"/>
        <rFont val="Czcionka tekstu podstawowego"/>
        <charset val="238"/>
      </rPr>
      <t>§</t>
    </r>
    <r>
      <rPr>
        <sz val="12"/>
        <rFont val="Arial"/>
        <family val="2"/>
        <charset val="238"/>
      </rPr>
      <t xml:space="preserve"> 6300).</t>
    </r>
  </si>
  <si>
    <t>Zwiększenie planu wydatków z przeznaczeniem na remont dachu budynku Ośrodka Edukacji Nauczycieli i Pracowników Administracji Samorządowej</t>
  </si>
  <si>
    <t>Zmiany w celu zabezpieczenia środków na wykonanie remontu dachu, który zabezpieczy budynek przed zalewaniem.</t>
  </si>
  <si>
    <t>Urząd Marszałkowski/ Dep. OZ</t>
  </si>
  <si>
    <t>Zgodnie z projektem uchwały Sejmiku o udzieleniu pomocy finansowej dla Gminy Radymno.</t>
  </si>
  <si>
    <t>Zgodnie z projektem uchwały Sejmiku o udzieleniu pomocy finansowej dla Gminy Jasienica Rosielna skierowanym na sesję Sejmiku w m-cu kwietniu.</t>
  </si>
  <si>
    <t>Zmiany związane z rozszerzeniem zakresu zadania o organizację inauguracyjnego koncertu Festiwalu Dziedzictwa Kresów, które odbędzie się we wnętrzu zabytkowej cerkwi w Radrużu.</t>
  </si>
  <si>
    <t>Zwiększenie planu dotacji podmiotowej na dofinansowanie działalności bieżącej w zakresie realizowanych zadań statutowych dla Centrum Kulturalnego w Przemyślu (§ 2480).</t>
  </si>
  <si>
    <t>Zmniejszenie planu dotacji celowej dla Muzeum Podkarpackiego w Krośnie przeznaczonej na realizację zadania pn. "Wymiana monitoringu w Skansenie (TV dozorowa)".</t>
  </si>
  <si>
    <t>Zmniejszenie planu dotacji celowej dla Muzeum Okręgowego w Rzeszowie przeznaczonej na wkład własny do zadania pn. "EtnoCarpathia" (dotacja bieżąca - 122.411,-zł, dotacja majątkowa - 75.840,-zł).</t>
  </si>
  <si>
    <t xml:space="preserve">Zwiększenie planu dotacji celowej  dla Muzeum Zamku w Łańcucie na wkład własny do projektu pn. "www.muzeach". </t>
  </si>
  <si>
    <t>Ustalenie planu wydatków z przeznaczeniem na pomoc finansową dla Gminy Jasienica Rosielna na zadania z zakresu pomocy społecznej 
z przeznaczeniem na wypłatę zasiłków celowych rodzinie z Gminy Jasienica Rosielna poszkodowanej z wyniku pożaru domu rodzinnego, który miał miejsce w dniu 01.04.2020 r.</t>
  </si>
  <si>
    <r>
      <rPr>
        <b/>
        <sz val="12"/>
        <color indexed="8"/>
        <rFont val="Arial"/>
        <family val="2"/>
        <charset val="238"/>
      </rPr>
      <t>Dotyczy przedsięwzięcia ujętego w wykazie przedsięwzięć do WPF.</t>
    </r>
    <r>
      <rPr>
        <sz val="12"/>
        <color indexed="8"/>
        <rFont val="Arial"/>
        <family val="2"/>
        <charset val="238"/>
      </rPr>
      <t xml:space="preserve">
Wraz ze zwiększeniem planu dochodów w dziale 852 w rozdziale 85295.
Przywrócenie wydatków niewykonanych w 2019 r. </t>
    </r>
  </si>
  <si>
    <t>Środki pochodzące z budżetu UE  na realizację projektu pn. "Rozbudowa drogi wojewódzkiej nr 885 Przemyśl - Hermanowice - Granica Państwa" w ramach Programu Współpracy Transgranicznej Polska - Białoruś - Ukraina na lata 2014-2020.</t>
  </si>
  <si>
    <r>
      <rPr>
        <b/>
        <sz val="12"/>
        <rFont val="Arial"/>
        <family val="2"/>
        <charset val="238"/>
      </rPr>
      <t>Dotyczy przedsięwzięcia ujętego w wykazie przedsięwzięć do WPF.</t>
    </r>
    <r>
      <rPr>
        <sz val="12"/>
        <rFont val="Arial"/>
        <family val="2"/>
        <charset val="238"/>
      </rPr>
      <t xml:space="preserve">
Wraz ze zwiększeniem planu wydatków w dziale 852 w rozdziale 85295.</t>
    </r>
  </si>
  <si>
    <t>Zwiększenie plan wydatków na realizację zadań z zakresu ochrony, rekultywacji i poprawy jakości gruntów rolnych finansowanych z opłat za wyłączenie z produkcji gruntów rolnych z przeznaczeniem na dotacje celowe dla gmin na budowę i modernizację dróg dojazdowych do gruntów rolnych. 
Ponadto dokonuje się zmiany nazw zadań:
Zadanie pn.: "Dotacje celowe dla powiatów z przeznaczeniem na zakup sprzętu pomiarowego i informatycznego oraz oprogramowania niezbędnego do prowadzenia spraw ochrony gruntów rolnych oraz budowę i renowację zbiorników wodnych służących małej retencji" rozszerza się poprzez dodanie zapisu: "oraz budowę i modernizację dróg dojazdowych do gruntów rolnych".
Zadanie pn.: "Dotacje celowe dla gmin z przeznaczeniem na modernizację dróg dojazdowych do gruntów rolnych oraz renowację zbiorników wodnych służących małej retencji" rozszerza się poprzez dodanie zapisu "oraz użyźnianie gleb o niskiej wartości produkcyjnej, ulepszanie rzeźby terenu i struktury przestrzennej gleb, usuwanie kamieni i odkrzaczanie".</t>
  </si>
  <si>
    <t xml:space="preserve">Ustalenie planu wydatków z przeznaczeniem na realizację zadań:
1) "Zaprojektowanie i wykonanie remontu mostu przez potok Smolniczek w ciągu drogi DW Nr 896 Ustrzyki Dolne - Ustrzyki Górne w km 25+729 w m. Lutowiska oraz przez potok Smolniczek w ciągu drogi DW Nr 896Ustrzyki Dolne - Ustrzyki Górne w km 30+813 w m. Smolnik" - 100.000,-zł,
2) "Zaprojektowanie i wykonanie remontu mostu przez rzekę San w ciągu DW Nr 893 Lesko - Cisna w km 0+717 w m.Huzele" - 300.000,-zł
3) "Rozbudowa DW Nr 893 Lesko-Baligród - Cisna polegająca na budowie mostu na rzece Hoczewka w km 27+688 wraz z przebudową / rozbudową dojazdów oraz rozbiórką i budową/przebudową infrastruktury technicznej, budowli i urządzeń budowlanych w m. Jabłonki" - 150.000,-zł. </t>
  </si>
  <si>
    <r>
      <t xml:space="preserve">Dotyczy przedsięwzięcia ujętego w wykazie przedsięwzięć do WPF. </t>
    </r>
    <r>
      <rPr>
        <sz val="12"/>
        <rFont val="Arial"/>
        <family val="2"/>
        <charset val="238"/>
      </rPr>
      <t>Przywrócenie niewykonanych w 2019r. wydatków zaplanowanych na roboty dodatkowe, wypłatę odszkodowań oraz działania promocyjne.</t>
    </r>
  </si>
  <si>
    <t>Zmniejszenie planu wydatków przeznaczonych na realizację  projektu pn. "Naftowe dziedzictwo działalności Ignacego Łukasiewicza" w ramach Programu Współpracy Transgranicznej Polska Białoruś- Ukraina na lata 2014 - 2020 (wydatki finansowane ze środków własnych Samorządu Województwa).</t>
  </si>
  <si>
    <r>
      <t xml:space="preserve">Dotyczy przedsięwzięcia ujętego w wykazie przedsięwzięć do WPF. 
</t>
    </r>
    <r>
      <rPr>
        <sz val="12"/>
        <rFont val="Arial"/>
        <family val="2"/>
        <charset val="238"/>
      </rPr>
      <t xml:space="preserve">Przeniesienie  wydatków na 2021r. </t>
    </r>
  </si>
  <si>
    <t>Przywrócenie wydatków niewykonanych z 2019r. Wydatki przeznaczone będą  na: dokończenie wieloetapowego postępowania na wyłonienie wykonawców interaktywnych wystaw edukacyjnych. Sfinansowana zostanie praca ekspertów niezbędnych przy ocenie projektów eksponatów zgłaszanych przez wykonawców biorących udział w postępowaniu, oraz funkcjonowanie biura projektu PCN.</t>
  </si>
  <si>
    <t>Zwiększenie planu dotacji celowej dla Centrum Kulturalnego w Przemyślu na realizację wskazanych zadań i programów - na zadanie pn. "Realizacja projektów popularyzujących i interpretujących dziedzictwo regionalne Podkarpacia i Kresów Dawnej Rzeczypospolitej" (§ 2800).</t>
  </si>
  <si>
    <t xml:space="preserve">Dotyczy przedsięwzięcia ujętego w wykazie przedsięwzięć do WPF. Przywrócenie wydatków niewykonanych w 2019r. </t>
  </si>
  <si>
    <t>Na skutek zmian w planie dochodów i wydatków:
1) zwiększa się planowany deficyt budżetu Województwa na koniec 2020 r. o kwotę 21.974.843,-zł.
2) Zwiększa się przychody na finansowanie planowanego deficytu budżetu Województwa Podkarpackiego o kwotę 21.974.843,-zł, w tym z tytułu:
1) wolnych środków jako nadwyżki środków pieniężnych na rachunku bieżącym budżetu jednostki samorządu terytorialnego, wynikających z rozliczeń wyemitowanych papierów wartościowych, kredytów i pożyczek z lat ubiegłych o kwotę 9.590.251,-zł.
2) niewykorzystanych środków pieniężnych na rachunku bieżącym budżetu, wynikających z rozliczenia środków określonych w art. 5 ust. 1 pkt 2 ustawy o finansach publicznych i dotacji na realizację programu, projektu lub zadania finansowanego z udziałem tych środków w kwocie 9.284.759,-zł,
3) niewykorzystanych środków na rachunku bieżącym budżetu, wynikających z rozliczenia dochodów i wydatków nimi finansowanych związanych ze szczególnymi zasadami wykonywania budżetu określonymi w odrębnych ustawach w kwocie 3.099.833,-zł.
Ponadto zmiany dotyczą zwiększenia planu dochodów i wydatków gromadzonych na wyodrębnionym rachunku przez jednostki oświatowe o kwotę 102.016,-zł.</t>
  </si>
  <si>
    <t>Środki pochodzące z budżetu Unii Europejskiej jako refundacja wydatków poniesionych ze środków własnych na realizację projektu pn. „CE 985 SENTINEL - rozwój i umacnianie pozycji przedsiębiorstw społecznych w celu maksymalnego zwiększenia ich wpływu na sektor ekonomiczny i społeczny w państwach Europy Środkowej" w ramach Programu Interreg Europa Środkowa na lata 2014 – 2020.</t>
  </si>
  <si>
    <t>Zwiększenie planu dotacji celowej dla Wojewódzkiego Domu Kultury w Rzeszowie z przeznaczeniem na realizację zadania pn. "Utworzenie Podkarpackiego Centrum Nauki" w ramach Regionalnego Programu Operacyjnego Województwa Podkarpackiego na lata 2014-2020 (w tym: wydatki kwalifikowalne - 11.888,-zł, wydatki niekwalifikowalne: 76.484,-zł).</t>
  </si>
  <si>
    <t xml:space="preserve">Zwiększenie planu wydatków z przeznaczeniem na realizację projektu pn."Rozbudowa drogi wojewódzkiej nr 885 Przemyśl - Hermanowice - Granica Państwa w ramach Programu Współpracy Transgranicznej Polska - Białoruś - Ukraina na lata 2014-2020 (wydatki finansowane ze środków UE - 329.461,-zł, oraz środków własnych w kwocie 120.785,-zł). </t>
  </si>
  <si>
    <r>
      <rPr>
        <b/>
        <sz val="12"/>
        <rFont val="Arial"/>
        <family val="2"/>
        <charset val="238"/>
      </rPr>
      <t xml:space="preserve">Wraz z wprowadzeniem przedsięwzięcia do wykazu przedsięwzięć ujętych w WPF. </t>
    </r>
    <r>
      <rPr>
        <sz val="12"/>
        <rFont val="Arial"/>
        <family val="2"/>
        <charset val="238"/>
      </rPr>
      <t xml:space="preserve">
Wraz z ustaleniem planu wydatków w dziale 600, rozdziale 60013.
</t>
    </r>
  </si>
  <si>
    <t>Ustalenie planu wydatków z przeznaczeniem na realizację zadania pn. "Przebudowa drogi wojewódzkiej nr 867 od km 37+142 do km 37+810 (ul. Wyszyńskiego w Lubaczowie)" w ramach Program Współpracy Transgranicznej Polska – Białoruś – Ukraina 2014 – 2020  (wydatki finansowane ze środków UE w kwocie 81.671,zł oraz środków własnych samorządu Województwa w kwocie 9.075,-zł).</t>
  </si>
  <si>
    <t>Środki pochodzące z budżetu Unii Europejskiej na realizację zadania pn. "Przebudowa drogi wojewódzkiej nr 867 od km 37+142 do km 37+810 (ul. Wyszyńskiego w Lubaczowie)" w ramach Program Współpracy Transgranicznej Polska – Białoruś – Ukraina 2014 – 2020.</t>
  </si>
  <si>
    <r>
      <rPr>
        <b/>
        <sz val="12"/>
        <rFont val="Arial"/>
        <family val="2"/>
        <charset val="238"/>
      </rPr>
      <t xml:space="preserve">Dotyczy przedsięwzięcia ujętego w wykazie przedsięwzięć do WPF. 
</t>
    </r>
    <r>
      <rPr>
        <sz val="12"/>
        <rFont val="Arial"/>
        <family val="2"/>
        <charset val="238"/>
      </rPr>
      <t xml:space="preserve">Wpływ środków na rachunek projektu nastąpił w 2019 r.  </t>
    </r>
  </si>
  <si>
    <t>Środki od nadleśnictw:
- Lesko w kwocie 300.000,-zł,
- Lutowiska w kwocie 100.000,-zł,
- Baligród w kwocie 150.000,-zł.
Wraz ze zwiększeniem planu wydatków w dziale 600 rozdziale 60013.</t>
  </si>
  <si>
    <t xml:space="preserve">Wpływ środków na rachunek projektu nastąpił w 2019 r.  </t>
  </si>
  <si>
    <t xml:space="preserve">Zwiekszenie związane z roliczeniem za 2019 r. środków pochodzących z opłat za wyłączenia z produkcji guntów rolnych. </t>
  </si>
  <si>
    <t>Zgodnie z zawartymi umowami z Państwowymi Gospodarstwami Leśnymi (nadleśnictwa: Lutowiska -100.000,-zł, Lesko - 300.000,-zł, Baligród - 150.000,-zł).
Wraz z ustaleniem planu dochodów w dziale 600 w rozdziale 60013.</t>
  </si>
  <si>
    <r>
      <t>Ustalenie planu wydatków z przeznaczeniem na realizację zadania pn. "Modernizacja drogi wojewódzkiej Nr 993 Gorlice - Nowy Żmigród - Dukla na odcinku Pielgrzymka - Nowy Żmigród" w ramach  projektu pn. "Modernizacja połączeń komunikacyjnych w rejonie Svidnik, Strokpov i Jasło" realizowanego w ramach Programu Ws</t>
    </r>
    <r>
      <rPr>
        <sz val="12"/>
        <color theme="1"/>
        <rFont val="Arial"/>
        <family val="2"/>
        <charset val="238"/>
      </rPr>
      <t>półpracy Transgranicznej Interreg V-A Polska-Słowacja 2014-2020. Wydatki finansowane ze środków własnych kwocie 4.988.529,-zł (w tym do refundacji z UE -4.240.249,-zł) oraz środków UE w kwocie 2.564.747,-zł (dotacja dla Partnera Projektu).</t>
    </r>
  </si>
  <si>
    <r>
      <rPr>
        <b/>
        <sz val="12"/>
        <rFont val="Arial"/>
        <family val="2"/>
        <charset val="238"/>
      </rPr>
      <t>Wraz z wprowadzeniem przedsięwzięcia do wykazu przedsięwzięć ujętych w WPF</t>
    </r>
    <r>
      <rPr>
        <b/>
        <sz val="12"/>
        <color theme="4"/>
        <rFont val="Arial"/>
        <family val="2"/>
        <charset val="238"/>
      </rPr>
      <t>.</t>
    </r>
    <r>
      <rPr>
        <sz val="12"/>
        <color theme="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Projekt planowany do realizacji w partnerstwie z Krajem Preszowskim, w latach 2020-2021. Wartość nakładów  wprowadzanych do WPF w kwocie 24.911.049,-zł obejmuje nakłady planowane do poniesienia przez PZDW w kwocie 16.361.894,-zł(w tym środki UE - 13.907.609,-zł, ś</t>
    </r>
    <r>
      <rPr>
        <b/>
        <sz val="12"/>
        <rFont val="Arial"/>
        <family val="2"/>
        <charset val="238"/>
      </rPr>
      <t xml:space="preserve">rodki własne -2.454.285,-zł </t>
    </r>
    <r>
      <rPr>
        <sz val="12"/>
        <rFont val="Arial"/>
        <family val="2"/>
        <charset val="238"/>
      </rPr>
      <t>oraz dotację dla partnera projektu w kwocie 8.549.155,-zł (środki UE). W ramach zadania planuje się modernizację nawierzchni drogi nr 993 na odcinku 7,274 km. 
Podpisano umowę o dofinansowanie oraz umowę partnerską.</t>
    </r>
  </si>
  <si>
    <t>Przywrócenie wydatków niewykonanych w 2019r. W 2019r. zrealizowano roboty budowlane związane z przebudową drogi. W 2020r. realizowane będą działania związane z rozliczeniem projektu  oraz promocją projektu.
Wraz ze zwiększeniem planu dochodów w dziale 600 w rozdziale 60013.</t>
  </si>
  <si>
    <t>Zwiększenie planu wydatków z przeznaczeniem na realizację projektu pn. "Funkcjonowanie Oddziału Programu Współpracy Transgranicznej EIS Polska-Białoruś-Ukraina 2014-2020 w Rzeszowie" w ramach Programu Współpracy Transgranicznej Polska - Białoruś - Ukraina 2014-2020 (wydatki finansowane ze środków UE).</t>
  </si>
  <si>
    <r>
      <rPr>
        <b/>
        <sz val="12"/>
        <rFont val="Arial"/>
        <family val="2"/>
        <charset val="238"/>
      </rPr>
      <t xml:space="preserve">Dotyczy przedsięwzięcia ujętego w wykazie przedsięwzięć do WPF. </t>
    </r>
    <r>
      <rPr>
        <sz val="12"/>
        <rFont val="Arial"/>
        <family val="2"/>
        <charset val="238"/>
      </rPr>
      <t xml:space="preserve">
Przywrócenie wydatków niewykonanych w 2019 r. 
Finansowanie ze środków pozostałych na koniec 2019 roku na rachunku projektu.</t>
    </r>
  </si>
  <si>
    <t>Zwiększenie planu wydatków z przeznaczeniem na bieżące funkcjonowanie jednostki.</t>
  </si>
  <si>
    <t>Zmiany w celu zabezpieczenia środków na zakup energii. Środki pozyskane przez PCEN w Rzeszowie z tytułu usług   szkoleniowych gromadzonych przez jednostkę na wyodrębnionym rachunku,  a następnie odprowadzone na konto UMWP w Rzeszowie w związku ze zmianami organizacyjnymi. Uzupełnienie planu wydatków niezbędne dla zapewnienia ciągłości działania jednostki.</t>
  </si>
  <si>
    <t xml:space="preserve">Zmiany w celu zabezpieczenia środków na wynagrodzenie dla redaktora naczelnego  Portalu Muzeum Dziedzictwa Kresów. </t>
  </si>
  <si>
    <t xml:space="preserve">Zmniejszenie planu wydatków związane z urealnieniem i dostosowaniem kwot do faktycznego poziomu finansowanie kosztów kwalifikowalnych. </t>
  </si>
  <si>
    <t>Zmiany związane z zatrudnieniem pracownika w pracowni konserwatorskiej.</t>
  </si>
  <si>
    <r>
      <t>Ustalenie planu wydatków na wynagrodzenie dla pełnomocnika do spraw projektu strategicznego "Dziedzictwo i rozwój Podkarpacia (</t>
    </r>
    <r>
      <rPr>
        <sz val="12"/>
        <rFont val="Czcionka tekstu podstawowego"/>
        <charset val="238"/>
      </rPr>
      <t xml:space="preserve">§ </t>
    </r>
    <r>
      <rPr>
        <sz val="12"/>
        <rFont val="Arial"/>
        <family val="2"/>
        <charset val="238"/>
      </rPr>
      <t>4170).</t>
    </r>
  </si>
  <si>
    <t>Zwiększenie planu wydatków z przeznaczeniem na realizację projektu pn. CE 985 "SENTINEL" - Rozwój i umacnianie pozycji przedsiębiorstw społecznych w celu maksymalnego zwiększenia ich wpływu na sektor ekonomiczny i społeczny w państwach Europy Środkowej w ramach Programu Interreg Europa Środkowa na lata 2014-2020 (wydatki finansowane ze środków własnych w tym do przyszłej refundacji w kwocie 27.085,-zł).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</si>
</sst>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sz val="12"/>
      <name val="Czcionka tekstu podstawowego"/>
      <charset val="238"/>
    </font>
    <font>
      <b/>
      <sz val="12"/>
      <color indexed="8"/>
      <name val="Arial"/>
      <family val="2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39">
    <xf numFmtId="0" fontId="0" fillId="0" borderId="0" xfId="0"/>
    <xf numFmtId="0" fontId="12" fillId="0" borderId="0" xfId="0" applyFont="1"/>
    <xf numFmtId="0" fontId="0" fillId="0" borderId="0" xfId="0"/>
    <xf numFmtId="3" fontId="5" fillId="3" borderId="7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19" fillId="0" borderId="0" xfId="0" applyFont="1"/>
    <xf numFmtId="0" fontId="18" fillId="0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5" borderId="0" xfId="0" applyFont="1" applyFill="1"/>
    <xf numFmtId="49" fontId="18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3" fontId="18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 wrapText="1"/>
    </xf>
    <xf numFmtId="3" fontId="18" fillId="4" borderId="5" xfId="0" applyNumberFormat="1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3" fontId="18" fillId="4" borderId="5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left" vertical="center" wrapText="1"/>
    </xf>
    <xf numFmtId="3" fontId="18" fillId="0" borderId="7" xfId="0" applyNumberFormat="1" applyFont="1" applyFill="1" applyBorder="1" applyAlignment="1">
      <alignment horizontal="left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3" fontId="18" fillId="0" borderId="6" xfId="0" applyNumberFormat="1" applyFont="1" applyFill="1" applyBorder="1" applyAlignment="1">
      <alignment vertical="center" wrapText="1"/>
    </xf>
    <xf numFmtId="3" fontId="18" fillId="0" borderId="6" xfId="0" applyNumberFormat="1" applyFont="1" applyFill="1" applyBorder="1" applyAlignment="1">
      <alignment horizontal="left" vertical="center" wrapText="1"/>
    </xf>
    <xf numFmtId="3" fontId="24" fillId="0" borderId="16" xfId="0" applyNumberFormat="1" applyFont="1" applyFill="1" applyBorder="1" applyAlignment="1">
      <alignment horizontal="right" vertical="center" wrapText="1"/>
    </xf>
    <xf numFmtId="3" fontId="18" fillId="0" borderId="16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3" fontId="28" fillId="4" borderId="5" xfId="0" applyNumberFormat="1" applyFont="1" applyFill="1" applyBorder="1" applyAlignment="1">
      <alignment horizontal="right" vertical="center" wrapText="1"/>
    </xf>
    <xf numFmtId="3" fontId="18" fillId="0" borderId="16" xfId="0" applyNumberFormat="1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24" fillId="0" borderId="6" xfId="0" applyNumberFormat="1" applyFont="1" applyBorder="1" applyAlignment="1">
      <alignment horizontal="right" vertical="center" wrapText="1"/>
    </xf>
    <xf numFmtId="0" fontId="18" fillId="0" borderId="6" xfId="0" applyFont="1" applyFill="1" applyBorder="1" applyAlignment="1">
      <alignment horizontal="left" vertical="center" wrapText="1"/>
    </xf>
    <xf numFmtId="3" fontId="24" fillId="0" borderId="6" xfId="0" applyNumberFormat="1" applyFont="1" applyFill="1" applyBorder="1" applyAlignment="1">
      <alignment horizontal="left" vertical="center" wrapText="1"/>
    </xf>
    <xf numFmtId="3" fontId="24" fillId="0" borderId="17" xfId="0" applyNumberFormat="1" applyFont="1" applyFill="1" applyBorder="1" applyAlignment="1">
      <alignment horizontal="right" vertical="center" wrapText="1"/>
    </xf>
    <xf numFmtId="3" fontId="18" fillId="0" borderId="17" xfId="0" applyNumberFormat="1" applyFont="1" applyFill="1" applyBorder="1" applyAlignment="1">
      <alignment vertical="center" wrapText="1"/>
    </xf>
    <xf numFmtId="3" fontId="18" fillId="0" borderId="17" xfId="0" applyNumberFormat="1" applyFont="1" applyFill="1" applyBorder="1" applyAlignment="1">
      <alignment horizontal="left" vertical="center" wrapText="1"/>
    </xf>
    <xf numFmtId="3" fontId="18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right" vertical="center" wrapText="1"/>
    </xf>
    <xf numFmtId="3" fontId="18" fillId="0" borderId="18" xfId="0" applyNumberFormat="1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3" fontId="18" fillId="0" borderId="18" xfId="0" applyNumberFormat="1" applyFont="1" applyFill="1" applyBorder="1" applyAlignment="1">
      <alignment horizontal="left" vertical="center" wrapText="1"/>
    </xf>
    <xf numFmtId="3" fontId="28" fillId="0" borderId="16" xfId="0" applyNumberFormat="1" applyFont="1" applyFill="1" applyBorder="1" applyAlignment="1">
      <alignment horizontal="right" vertical="center" wrapText="1"/>
    </xf>
    <xf numFmtId="3" fontId="28" fillId="0" borderId="7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3" fontId="16" fillId="3" borderId="7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0" fontId="5" fillId="3" borderId="1" xfId="23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</cellXfs>
  <cellStyles count="24">
    <cellStyle name="Normalny" xfId="0" builtinId="0"/>
    <cellStyle name="Normalny 2" xfId="1"/>
    <cellStyle name="Normalny 2 2" xfId="2"/>
    <cellStyle name="Normalny 2 3" xfId="16"/>
    <cellStyle name="Normalny 2 4" xfId="13"/>
    <cellStyle name="Normalny 3" xfId="3"/>
    <cellStyle name="Normalny 3 2" xfId="4"/>
    <cellStyle name="Normalny 3 2 2" xfId="5"/>
    <cellStyle name="Normalny 3 2 3" xfId="14"/>
    <cellStyle name="Normalny 3 2 3 2" xfId="20"/>
    <cellStyle name="Normalny 3 2 4" xfId="17"/>
    <cellStyle name="Normalny 4" xfId="6"/>
    <cellStyle name="Normalny 5" xfId="7"/>
    <cellStyle name="Normalny 6" xfId="8"/>
    <cellStyle name="Normalny 7" xfId="11"/>
    <cellStyle name="Normalny 8" xfId="12"/>
    <cellStyle name="Normalny 8 2" xfId="19"/>
    <cellStyle name="Normalny 9" xfId="22"/>
    <cellStyle name="Normalny 9 2" xfId="23"/>
    <cellStyle name="Procentowy 2" xfId="9"/>
    <cellStyle name="Walutowy 2" xfId="10"/>
    <cellStyle name="Walutowy 2 2" xfId="15"/>
    <cellStyle name="Walutowy 2 2 2" xfId="21"/>
    <cellStyle name="Walutowy 2 3" xfId="18"/>
  </cellStyles>
  <dxfs count="0"/>
  <tableStyles count="0" defaultTableStyle="TableStyleMedium9" defaultPivotStyle="PivotStyleLight16"/>
  <colors>
    <mruColors>
      <color rgb="FFFFFF99"/>
      <color rgb="FFFFFFCC"/>
      <color rgb="FFEAEAE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topLeftCell="A8" zoomScale="80" zoomScaleSheetLayoutView="80" workbookViewId="0">
      <selection activeCell="T8" sqref="T8"/>
    </sheetView>
  </sheetViews>
  <sheetFormatPr defaultColWidth="9" defaultRowHeight="14.25"/>
  <cols>
    <col min="1" max="1" width="7" style="1" customWidth="1"/>
    <col min="2" max="2" width="9.625" style="1" customWidth="1"/>
    <col min="3" max="3" width="14.25" style="1" customWidth="1"/>
    <col min="4" max="4" width="13.875" style="1" customWidth="1"/>
    <col min="5" max="5" width="63.5" style="1" customWidth="1"/>
    <col min="6" max="6" width="14.875" style="1" customWidth="1"/>
    <col min="7" max="7" width="38.875" style="1" customWidth="1"/>
    <col min="8" max="16384" width="9" style="2"/>
  </cols>
  <sheetData>
    <row r="1" spans="1:7" ht="85.5" customHeight="1">
      <c r="A1" s="79" t="s">
        <v>45</v>
      </c>
      <c r="B1" s="79"/>
      <c r="C1" s="79"/>
      <c r="D1" s="79"/>
      <c r="E1" s="79"/>
      <c r="F1" s="79"/>
      <c r="G1" s="79"/>
    </row>
    <row r="2" spans="1:7" ht="72.75" customHeight="1">
      <c r="A2" s="102" t="s">
        <v>46</v>
      </c>
      <c r="B2" s="102"/>
      <c r="C2" s="102"/>
      <c r="D2" s="102"/>
      <c r="E2" s="102"/>
      <c r="F2" s="102"/>
      <c r="G2" s="102"/>
    </row>
    <row r="3" spans="1:7" ht="19.5" customHeight="1" thickBot="1">
      <c r="A3" s="94"/>
      <c r="B3" s="94"/>
      <c r="C3" s="94"/>
      <c r="D3" s="94"/>
      <c r="E3" s="94"/>
      <c r="F3" s="94"/>
      <c r="G3" s="94"/>
    </row>
    <row r="4" spans="1:7" ht="30.75" customHeight="1" thickBot="1">
      <c r="A4" s="80" t="s">
        <v>10</v>
      </c>
      <c r="B4" s="81"/>
      <c r="C4" s="81"/>
      <c r="D4" s="81"/>
      <c r="E4" s="81"/>
      <c r="F4" s="81"/>
      <c r="G4" s="82"/>
    </row>
    <row r="5" spans="1:7" ht="42" customHeight="1" thickBot="1">
      <c r="A5" s="7" t="s">
        <v>0</v>
      </c>
      <c r="B5" s="8" t="s">
        <v>1</v>
      </c>
      <c r="C5" s="9" t="s">
        <v>2</v>
      </c>
      <c r="D5" s="10" t="s">
        <v>3</v>
      </c>
      <c r="E5" s="8" t="s">
        <v>11</v>
      </c>
      <c r="F5" s="11" t="s">
        <v>8</v>
      </c>
      <c r="G5" s="39" t="s">
        <v>9</v>
      </c>
    </row>
    <row r="6" spans="1:7" ht="91.5" customHeight="1" thickBot="1">
      <c r="A6" s="99">
        <v>600</v>
      </c>
      <c r="B6" s="96">
        <v>60013</v>
      </c>
      <c r="C6" s="18">
        <f>-8860272+329461</f>
        <v>-8530811</v>
      </c>
      <c r="D6" s="17"/>
      <c r="E6" s="6" t="s">
        <v>66</v>
      </c>
      <c r="F6" s="95" t="s">
        <v>43</v>
      </c>
      <c r="G6" s="21" t="s">
        <v>83</v>
      </c>
    </row>
    <row r="7" spans="1:7" ht="143.25" customHeight="1" thickBot="1">
      <c r="A7" s="100"/>
      <c r="B7" s="97"/>
      <c r="C7" s="20"/>
      <c r="D7" s="17">
        <f>2564747</f>
        <v>2564747</v>
      </c>
      <c r="E7" s="6" t="s">
        <v>44</v>
      </c>
      <c r="F7" s="95"/>
      <c r="G7" s="21" t="s">
        <v>80</v>
      </c>
    </row>
    <row r="8" spans="1:7" ht="87.75" customHeight="1" thickBot="1">
      <c r="A8" s="101"/>
      <c r="B8" s="98"/>
      <c r="C8" s="20"/>
      <c r="D8" s="17">
        <v>81671</v>
      </c>
      <c r="E8" s="6" t="s">
        <v>82</v>
      </c>
      <c r="F8" s="95"/>
      <c r="G8" s="21" t="s">
        <v>47</v>
      </c>
    </row>
    <row r="9" spans="1:7" ht="126.75" customHeight="1" thickBot="1">
      <c r="A9" s="22">
        <v>600</v>
      </c>
      <c r="B9" s="19">
        <v>60013</v>
      </c>
      <c r="C9" s="20"/>
      <c r="D9" s="17">
        <v>550000</v>
      </c>
      <c r="E9" s="6" t="s">
        <v>48</v>
      </c>
      <c r="F9" s="30" t="s">
        <v>38</v>
      </c>
      <c r="G9" s="21" t="s">
        <v>84</v>
      </c>
    </row>
    <row r="10" spans="1:7" ht="95.25" customHeight="1" thickBot="1">
      <c r="A10" s="22">
        <v>758</v>
      </c>
      <c r="B10" s="19">
        <v>75864</v>
      </c>
      <c r="C10" s="17">
        <f>-66470-7820</f>
        <v>-74290</v>
      </c>
      <c r="D10" s="17"/>
      <c r="E10" s="6" t="s">
        <v>49</v>
      </c>
      <c r="F10" s="30" t="s">
        <v>33</v>
      </c>
      <c r="G10" s="21" t="s">
        <v>85</v>
      </c>
    </row>
    <row r="11" spans="1:7" ht="108.75" customHeight="1" thickBot="1">
      <c r="A11" s="22">
        <v>852</v>
      </c>
      <c r="B11" s="19">
        <v>85295</v>
      </c>
      <c r="C11" s="17"/>
      <c r="D11" s="17">
        <v>27085</v>
      </c>
      <c r="E11" s="6" t="s">
        <v>77</v>
      </c>
      <c r="F11" s="30" t="s">
        <v>29</v>
      </c>
      <c r="G11" s="21" t="s">
        <v>67</v>
      </c>
    </row>
    <row r="12" spans="1:7" ht="24.75" customHeight="1" thickBot="1">
      <c r="A12" s="83" t="s">
        <v>5</v>
      </c>
      <c r="B12" s="84"/>
      <c r="C12" s="3">
        <f>SUM(C6:C11)</f>
        <v>-8605101</v>
      </c>
      <c r="D12" s="3">
        <f>SUM(D6:D11)</f>
        <v>3223503</v>
      </c>
      <c r="E12" s="85"/>
      <c r="F12" s="87"/>
      <c r="G12" s="89"/>
    </row>
    <row r="13" spans="1:7" ht="36.75" customHeight="1" thickBot="1">
      <c r="A13" s="91" t="s">
        <v>12</v>
      </c>
      <c r="B13" s="92"/>
      <c r="C13" s="93">
        <f>SUM(C12:D12)</f>
        <v>-5381598</v>
      </c>
      <c r="D13" s="93"/>
      <c r="E13" s="86"/>
      <c r="F13" s="88"/>
      <c r="G13" s="90"/>
    </row>
    <row r="14" spans="1:7" ht="61.5" customHeight="1">
      <c r="B14" s="12"/>
      <c r="C14" s="12"/>
      <c r="D14" s="12"/>
      <c r="E14" s="12"/>
      <c r="F14" s="12"/>
      <c r="G14" s="12"/>
    </row>
    <row r="15" spans="1:7" ht="18">
      <c r="A15" s="12"/>
    </row>
    <row r="17" ht="14.25" customHeight="1"/>
    <row r="18" ht="14.25" customHeight="1"/>
    <row r="19" ht="15" customHeight="1"/>
    <row r="20" ht="14.25" customHeight="1"/>
  </sheetData>
  <mergeCells count="13">
    <mergeCell ref="A1:G1"/>
    <mergeCell ref="A4:G4"/>
    <mergeCell ref="A12:B12"/>
    <mergeCell ref="E12:E13"/>
    <mergeCell ref="F12:F13"/>
    <mergeCell ref="G12:G13"/>
    <mergeCell ref="A13:B13"/>
    <mergeCell ref="C13:D13"/>
    <mergeCell ref="A3:G3"/>
    <mergeCell ref="F6:F8"/>
    <mergeCell ref="B6:B8"/>
    <mergeCell ref="A6:A8"/>
    <mergeCell ref="A2:G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Footer>Strona &amp;P z &amp;N</oddFooter>
    <firstFooter>Strona &amp;P z &amp;N</firstFooter>
  </headerFooter>
  <rowBreaks count="1" manualBreakCount="1">
    <brk id="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topLeftCell="A14" zoomScale="80" zoomScaleSheetLayoutView="80" workbookViewId="0">
      <selection activeCell="M17" sqref="M17"/>
    </sheetView>
  </sheetViews>
  <sheetFormatPr defaultColWidth="9" defaultRowHeight="15"/>
  <cols>
    <col min="1" max="1" width="7" style="5" customWidth="1"/>
    <col min="2" max="2" width="9.625" style="1" customWidth="1"/>
    <col min="3" max="3" width="15.75" style="1" customWidth="1"/>
    <col min="4" max="4" width="14.375" style="1" customWidth="1"/>
    <col min="5" max="5" width="69.25" style="1" customWidth="1"/>
    <col min="6" max="6" width="16.5" style="1" customWidth="1"/>
    <col min="7" max="7" width="54.375" style="1" customWidth="1"/>
    <col min="8" max="16384" width="9" style="2"/>
  </cols>
  <sheetData>
    <row r="1" spans="1:8" ht="30.75" customHeight="1" thickBot="1">
      <c r="A1" s="80" t="s">
        <v>7</v>
      </c>
      <c r="B1" s="81"/>
      <c r="C1" s="81"/>
      <c r="D1" s="81"/>
      <c r="E1" s="81"/>
      <c r="F1" s="81"/>
      <c r="G1" s="82"/>
    </row>
    <row r="2" spans="1:8" ht="49.5" customHeight="1" thickBot="1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8</v>
      </c>
      <c r="G2" s="39" t="s">
        <v>9</v>
      </c>
    </row>
    <row r="3" spans="1:8" ht="291" customHeight="1" thickBot="1">
      <c r="A3" s="34" t="s">
        <v>27</v>
      </c>
      <c r="B3" s="14" t="s">
        <v>28</v>
      </c>
      <c r="C3" s="15"/>
      <c r="D3" s="26">
        <v>3099833</v>
      </c>
      <c r="E3" s="6" t="s">
        <v>68</v>
      </c>
      <c r="F3" s="74" t="s">
        <v>34</v>
      </c>
      <c r="G3" s="21" t="s">
        <v>86</v>
      </c>
    </row>
    <row r="4" spans="1:8" ht="189" customHeight="1" thickBot="1">
      <c r="A4" s="58" t="s">
        <v>51</v>
      </c>
      <c r="B4" s="14" t="s">
        <v>20</v>
      </c>
      <c r="C4" s="15"/>
      <c r="D4" s="18">
        <v>550000</v>
      </c>
      <c r="E4" s="21" t="s">
        <v>69</v>
      </c>
      <c r="F4" s="31" t="s">
        <v>26</v>
      </c>
      <c r="G4" s="21" t="s">
        <v>87</v>
      </c>
    </row>
    <row r="5" spans="1:8" ht="66" customHeight="1" thickBot="1">
      <c r="A5" s="109" t="s">
        <v>51</v>
      </c>
      <c r="B5" s="134" t="s">
        <v>20</v>
      </c>
      <c r="C5" s="41"/>
      <c r="D5" s="35"/>
      <c r="E5" s="46" t="s">
        <v>50</v>
      </c>
      <c r="F5" s="78"/>
      <c r="G5" s="38"/>
    </row>
    <row r="6" spans="1:8" s="4" customFormat="1" ht="215.25" customHeight="1">
      <c r="A6" s="138"/>
      <c r="B6" s="137"/>
      <c r="C6" s="59"/>
      <c r="D6" s="47">
        <f>4240249+748280+2564747</f>
        <v>7553276</v>
      </c>
      <c r="E6" s="60" t="s">
        <v>88</v>
      </c>
      <c r="F6" s="77" t="s">
        <v>26</v>
      </c>
      <c r="G6" s="61" t="s">
        <v>89</v>
      </c>
    </row>
    <row r="7" spans="1:8" s="4" customFormat="1" ht="122.25" customHeight="1">
      <c r="A7" s="138"/>
      <c r="B7" s="137"/>
      <c r="C7" s="62"/>
      <c r="D7" s="63">
        <f>81671+9075</f>
        <v>90746</v>
      </c>
      <c r="E7" s="64" t="s">
        <v>81</v>
      </c>
      <c r="F7" s="136" t="s">
        <v>26</v>
      </c>
      <c r="G7" s="64" t="s">
        <v>90</v>
      </c>
    </row>
    <row r="8" spans="1:8" s="4" customFormat="1" ht="103.5" customHeight="1" thickBot="1">
      <c r="A8" s="110"/>
      <c r="B8" s="135"/>
      <c r="C8" s="49"/>
      <c r="D8" s="50">
        <v>450246</v>
      </c>
      <c r="E8" s="51" t="s">
        <v>79</v>
      </c>
      <c r="F8" s="135"/>
      <c r="G8" s="52" t="s">
        <v>70</v>
      </c>
    </row>
    <row r="9" spans="1:8" s="4" customFormat="1" ht="86.25" customHeight="1" thickBot="1">
      <c r="A9" s="34" t="s">
        <v>23</v>
      </c>
      <c r="B9" s="31" t="s">
        <v>24</v>
      </c>
      <c r="C9" s="23"/>
      <c r="D9" s="18">
        <v>200000</v>
      </c>
      <c r="E9" s="6" t="s">
        <v>53</v>
      </c>
      <c r="F9" s="31" t="s">
        <v>25</v>
      </c>
      <c r="G9" s="21" t="s">
        <v>57</v>
      </c>
    </row>
    <row r="10" spans="1:8" s="4" customFormat="1" ht="96.75" customHeight="1" thickBot="1">
      <c r="A10" s="34" t="s">
        <v>15</v>
      </c>
      <c r="B10" s="31" t="s">
        <v>16</v>
      </c>
      <c r="C10" s="17"/>
      <c r="D10" s="18">
        <v>4109218</v>
      </c>
      <c r="E10" s="6" t="s">
        <v>52</v>
      </c>
      <c r="F10" s="31" t="s">
        <v>17</v>
      </c>
      <c r="G10" s="21" t="s">
        <v>37</v>
      </c>
    </row>
    <row r="11" spans="1:8" s="4" customFormat="1" ht="101.25" customHeight="1" thickBot="1">
      <c r="A11" s="132" t="s">
        <v>41</v>
      </c>
      <c r="B11" s="78" t="s">
        <v>21</v>
      </c>
      <c r="C11" s="36">
        <f>-5120-569</f>
        <v>-5689</v>
      </c>
      <c r="D11" s="35"/>
      <c r="E11" s="37" t="s">
        <v>71</v>
      </c>
      <c r="F11" s="78" t="s">
        <v>35</v>
      </c>
      <c r="G11" s="40" t="s">
        <v>72</v>
      </c>
    </row>
    <row r="12" spans="1:8" s="4" customFormat="1" ht="150" customHeight="1" thickBot="1">
      <c r="A12" s="133"/>
      <c r="B12" s="31" t="s">
        <v>18</v>
      </c>
      <c r="C12" s="17"/>
      <c r="D12" s="18">
        <v>350197</v>
      </c>
      <c r="E12" s="6" t="s">
        <v>91</v>
      </c>
      <c r="F12" s="31" t="s">
        <v>19</v>
      </c>
      <c r="G12" s="21" t="s">
        <v>92</v>
      </c>
      <c r="H12" s="13"/>
    </row>
    <row r="13" spans="1:8" s="4" customFormat="1" ht="132" customHeight="1">
      <c r="A13" s="99">
        <v>801</v>
      </c>
      <c r="B13" s="134" t="s">
        <v>22</v>
      </c>
      <c r="C13" s="44"/>
      <c r="D13" s="32">
        <v>48006.31</v>
      </c>
      <c r="E13" s="45" t="s">
        <v>93</v>
      </c>
      <c r="F13" s="103" t="s">
        <v>36</v>
      </c>
      <c r="G13" s="33" t="s">
        <v>94</v>
      </c>
    </row>
    <row r="14" spans="1:8" s="4" customFormat="1" ht="72.75" customHeight="1" thickBot="1">
      <c r="A14" s="101"/>
      <c r="B14" s="135"/>
      <c r="C14" s="55"/>
      <c r="D14" s="50">
        <v>60000</v>
      </c>
      <c r="E14" s="56" t="s">
        <v>54</v>
      </c>
      <c r="F14" s="105"/>
      <c r="G14" s="51" t="s">
        <v>55</v>
      </c>
    </row>
    <row r="15" spans="1:8" s="4" customFormat="1" ht="102" customHeight="1" thickBot="1">
      <c r="A15" s="109" t="s">
        <v>30</v>
      </c>
      <c r="B15" s="31" t="s">
        <v>42</v>
      </c>
      <c r="C15" s="17"/>
      <c r="D15" s="18">
        <v>50000</v>
      </c>
      <c r="E15" s="6" t="s">
        <v>64</v>
      </c>
      <c r="F15" s="31" t="s">
        <v>56</v>
      </c>
      <c r="G15" s="21" t="s">
        <v>58</v>
      </c>
    </row>
    <row r="16" spans="1:8" s="4" customFormat="1" ht="129" customHeight="1" thickBot="1">
      <c r="A16" s="110"/>
      <c r="B16" s="19">
        <v>85295</v>
      </c>
      <c r="C16" s="16"/>
      <c r="D16" s="18">
        <v>31864</v>
      </c>
      <c r="E16" s="6" t="s">
        <v>99</v>
      </c>
      <c r="F16" s="25" t="s">
        <v>31</v>
      </c>
      <c r="G16" s="24" t="s">
        <v>65</v>
      </c>
    </row>
    <row r="17" spans="1:7" s="4" customFormat="1" ht="132" customHeight="1" thickBot="1">
      <c r="A17" s="66">
        <v>921</v>
      </c>
      <c r="B17" s="74">
        <v>92109</v>
      </c>
      <c r="C17" s="17"/>
      <c r="D17" s="18">
        <f>76484+11888</f>
        <v>88372</v>
      </c>
      <c r="E17" s="20" t="s">
        <v>78</v>
      </c>
      <c r="F17" s="74" t="s">
        <v>13</v>
      </c>
      <c r="G17" s="21" t="s">
        <v>73</v>
      </c>
    </row>
    <row r="18" spans="1:7" s="4" customFormat="1" ht="94.5" customHeight="1">
      <c r="A18" s="106">
        <v>921</v>
      </c>
      <c r="B18" s="103">
        <v>92109</v>
      </c>
      <c r="C18" s="44"/>
      <c r="D18" s="32">
        <v>30000</v>
      </c>
      <c r="E18" s="43" t="s">
        <v>74</v>
      </c>
      <c r="F18" s="103" t="s">
        <v>13</v>
      </c>
      <c r="G18" s="29" t="s">
        <v>59</v>
      </c>
    </row>
    <row r="19" spans="1:7" s="4" customFormat="1" ht="77.25" customHeight="1" thickBot="1">
      <c r="A19" s="107"/>
      <c r="B19" s="105"/>
      <c r="C19" s="55"/>
      <c r="D19" s="50">
        <v>48000</v>
      </c>
      <c r="E19" s="57" t="s">
        <v>60</v>
      </c>
      <c r="F19" s="104"/>
      <c r="G19" s="51" t="s">
        <v>95</v>
      </c>
    </row>
    <row r="20" spans="1:7" s="4" customFormat="1" ht="95.25" customHeight="1">
      <c r="A20" s="107"/>
      <c r="B20" s="103">
        <v>92118</v>
      </c>
      <c r="C20" s="44">
        <v>-180000</v>
      </c>
      <c r="D20" s="32"/>
      <c r="E20" s="43" t="s">
        <v>61</v>
      </c>
      <c r="F20" s="104"/>
      <c r="G20" s="33" t="s">
        <v>40</v>
      </c>
    </row>
    <row r="21" spans="1:7" s="4" customFormat="1" ht="121.5" customHeight="1">
      <c r="A21" s="107"/>
      <c r="B21" s="104"/>
      <c r="C21" s="67">
        <f>-122411-75840</f>
        <v>-198251</v>
      </c>
      <c r="D21" s="68"/>
      <c r="E21" s="69" t="s">
        <v>62</v>
      </c>
      <c r="F21" s="104"/>
      <c r="G21" s="70" t="s">
        <v>96</v>
      </c>
    </row>
    <row r="22" spans="1:7" s="4" customFormat="1" ht="72.75" customHeight="1">
      <c r="A22" s="107"/>
      <c r="B22" s="104"/>
      <c r="C22" s="65"/>
      <c r="D22" s="47">
        <v>33000</v>
      </c>
      <c r="E22" s="53" t="s">
        <v>39</v>
      </c>
      <c r="F22" s="104"/>
      <c r="G22" s="48" t="s">
        <v>97</v>
      </c>
    </row>
    <row r="23" spans="1:7" s="4" customFormat="1" ht="119.25" customHeight="1" thickBot="1">
      <c r="A23" s="108"/>
      <c r="B23" s="105"/>
      <c r="C23" s="71"/>
      <c r="D23" s="50">
        <v>43558</v>
      </c>
      <c r="E23" s="57" t="s">
        <v>14</v>
      </c>
      <c r="F23" s="105"/>
      <c r="G23" s="51" t="s">
        <v>32</v>
      </c>
    </row>
    <row r="24" spans="1:7" s="4" customFormat="1" ht="64.5" customHeight="1" thickBot="1">
      <c r="A24" s="107">
        <v>921</v>
      </c>
      <c r="B24" s="76">
        <v>92118</v>
      </c>
      <c r="C24" s="72"/>
      <c r="D24" s="35">
        <v>80069</v>
      </c>
      <c r="E24" s="42" t="s">
        <v>63</v>
      </c>
      <c r="F24" s="104" t="s">
        <v>13</v>
      </c>
      <c r="G24" s="38" t="s">
        <v>75</v>
      </c>
    </row>
    <row r="25" spans="1:7" s="4" customFormat="1" ht="58.5" customHeight="1" thickBot="1">
      <c r="A25" s="108"/>
      <c r="B25" s="75">
        <v>92195</v>
      </c>
      <c r="C25" s="54"/>
      <c r="D25" s="27">
        <v>60800</v>
      </c>
      <c r="E25" s="28" t="s">
        <v>98</v>
      </c>
      <c r="F25" s="105"/>
      <c r="G25" s="29"/>
    </row>
    <row r="26" spans="1:7" ht="27" customHeight="1" thickBot="1">
      <c r="A26" s="122" t="s">
        <v>5</v>
      </c>
      <c r="B26" s="123"/>
      <c r="C26" s="73">
        <f>SUM(C3:C25)</f>
        <v>-383940</v>
      </c>
      <c r="D26" s="73">
        <f>SUM(D3:D25)</f>
        <v>16977185.310000002</v>
      </c>
      <c r="E26" s="124"/>
      <c r="F26" s="127"/>
      <c r="G26" s="112"/>
    </row>
    <row r="27" spans="1:7" ht="14.45" customHeight="1">
      <c r="A27" s="114" t="s">
        <v>6</v>
      </c>
      <c r="B27" s="115"/>
      <c r="C27" s="118">
        <f>C26+D26</f>
        <v>16593245.310000002</v>
      </c>
      <c r="D27" s="119"/>
      <c r="E27" s="125"/>
      <c r="F27" s="128"/>
      <c r="G27" s="113"/>
    </row>
    <row r="28" spans="1:7" ht="24.75" customHeight="1" thickBot="1">
      <c r="A28" s="116"/>
      <c r="B28" s="117"/>
      <c r="C28" s="120"/>
      <c r="D28" s="121"/>
      <c r="E28" s="126"/>
      <c r="F28" s="129"/>
      <c r="G28" s="89"/>
    </row>
    <row r="29" spans="1:7" ht="23.25" customHeight="1">
      <c r="A29" s="131"/>
      <c r="B29" s="131"/>
      <c r="C29" s="131"/>
    </row>
    <row r="30" spans="1:7" ht="283.5" customHeight="1">
      <c r="A30" s="130" t="s">
        <v>76</v>
      </c>
      <c r="B30" s="130"/>
      <c r="C30" s="130"/>
      <c r="D30" s="130"/>
      <c r="E30" s="130"/>
      <c r="F30" s="130"/>
      <c r="G30" s="130"/>
    </row>
    <row r="31" spans="1:7" ht="14.25">
      <c r="A31" s="111"/>
      <c r="B31" s="111"/>
      <c r="C31" s="111"/>
      <c r="D31" s="111"/>
      <c r="E31" s="111"/>
      <c r="F31" s="111"/>
      <c r="G31" s="111"/>
    </row>
    <row r="34" ht="12.75" customHeight="1"/>
  </sheetData>
  <mergeCells count="24">
    <mergeCell ref="A1:G1"/>
    <mergeCell ref="A11:A12"/>
    <mergeCell ref="B13:B14"/>
    <mergeCell ref="A13:A14"/>
    <mergeCell ref="F13:F14"/>
    <mergeCell ref="F7:F8"/>
    <mergeCell ref="B5:B8"/>
    <mergeCell ref="A5:A8"/>
    <mergeCell ref="A31:G31"/>
    <mergeCell ref="G26:G28"/>
    <mergeCell ref="A27:B28"/>
    <mergeCell ref="C27:D28"/>
    <mergeCell ref="A26:B26"/>
    <mergeCell ref="E26:E28"/>
    <mergeCell ref="F26:F28"/>
    <mergeCell ref="A30:G30"/>
    <mergeCell ref="A29:C29"/>
    <mergeCell ref="B20:B23"/>
    <mergeCell ref="A18:A23"/>
    <mergeCell ref="F24:F25"/>
    <mergeCell ref="F18:F23"/>
    <mergeCell ref="A15:A16"/>
    <mergeCell ref="B18:B19"/>
    <mergeCell ref="A24:A2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4" orientation="landscape" r:id="rId1"/>
  <headerFooter differentFirst="1">
    <oddFooter>Strona &amp;P z &amp;N</oddFooter>
  </headerFooter>
  <rowBreaks count="2" manualBreakCount="2">
    <brk id="4" max="6" man="1"/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2020-04-17T07:17:37Z</cp:lastPrinted>
  <dcterms:created xsi:type="dcterms:W3CDTF">2013-02-21T12:03:23Z</dcterms:created>
  <dcterms:modified xsi:type="dcterms:W3CDTF">2020-04-20T06:42:13Z</dcterms:modified>
</cp:coreProperties>
</file>