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360" windowHeight="9975"/>
  </bookViews>
  <sheets>
    <sheet name="autopoprawka sierp" sheetId="1" r:id="rId1"/>
  </sheets>
  <definedNames>
    <definedName name="_xlnm.Print_Area" localSheetId="0">'autopoprawka sierp'!$A$1:$X$14</definedName>
    <definedName name="_xlnm.Print_Titles" localSheetId="0">'autopoprawka sierp'!$3:$5</definedName>
  </definedNames>
  <calcPr calcId="125725"/>
</workbook>
</file>

<file path=xl/calcChain.xml><?xml version="1.0" encoding="utf-8"?>
<calcChain xmlns="http://schemas.openxmlformats.org/spreadsheetml/2006/main">
  <c r="W7" i="1"/>
  <c r="W8"/>
  <c r="W6"/>
  <c r="U11"/>
  <c r="T11"/>
  <c r="U8"/>
  <c r="T8"/>
  <c r="V10"/>
  <c r="W10" s="1"/>
  <c r="V9"/>
  <c r="V7"/>
  <c r="V6"/>
  <c r="V13"/>
  <c r="W13" s="1"/>
  <c r="U13"/>
  <c r="T13"/>
  <c r="V12"/>
  <c r="W12" s="1"/>
  <c r="U12"/>
  <c r="T12"/>
  <c r="F12"/>
  <c r="H12"/>
  <c r="I12"/>
  <c r="K12"/>
  <c r="L12"/>
  <c r="N12"/>
  <c r="O12"/>
  <c r="F13"/>
  <c r="H13"/>
  <c r="I13"/>
  <c r="K13"/>
  <c r="L13"/>
  <c r="N13"/>
  <c r="O13"/>
  <c r="F14"/>
  <c r="H14"/>
  <c r="I14"/>
  <c r="K14"/>
  <c r="L14"/>
  <c r="N14"/>
  <c r="O14"/>
  <c r="E13"/>
  <c r="E12"/>
  <c r="Q10"/>
  <c r="R10"/>
  <c r="R9"/>
  <c r="Q9"/>
  <c r="Q7"/>
  <c r="Q13" s="1"/>
  <c r="R7"/>
  <c r="R13" s="1"/>
  <c r="R6"/>
  <c r="R12" s="1"/>
  <c r="R14" s="1"/>
  <c r="Q6"/>
  <c r="Q12" s="1"/>
  <c r="Q14" s="1"/>
  <c r="O8"/>
  <c r="N8"/>
  <c r="P7"/>
  <c r="P6"/>
  <c r="V11" l="1"/>
  <c r="W11" s="1"/>
  <c r="W9"/>
  <c r="V8"/>
  <c r="V14"/>
  <c r="W14" s="1"/>
  <c r="U14"/>
  <c r="T14"/>
  <c r="U19"/>
  <c r="T19"/>
  <c r="V19"/>
  <c r="P8"/>
  <c r="E14"/>
  <c r="O11"/>
  <c r="O19" s="1"/>
  <c r="N11"/>
  <c r="N19" s="1"/>
  <c r="L11"/>
  <c r="K11"/>
  <c r="I11"/>
  <c r="H11"/>
  <c r="F11"/>
  <c r="E11"/>
  <c r="P10"/>
  <c r="P13" s="1"/>
  <c r="M10"/>
  <c r="J10"/>
  <c r="G10"/>
  <c r="R11"/>
  <c r="Q11"/>
  <c r="P9"/>
  <c r="P12" s="1"/>
  <c r="P14" s="1"/>
  <c r="M9"/>
  <c r="M11" s="1"/>
  <c r="J9"/>
  <c r="G9"/>
  <c r="G11" s="1"/>
  <c r="L8"/>
  <c r="L19" s="1"/>
  <c r="K8"/>
  <c r="K19" s="1"/>
  <c r="I8"/>
  <c r="I19" s="1"/>
  <c r="H8"/>
  <c r="H19" s="1"/>
  <c r="F8"/>
  <c r="F19" s="1"/>
  <c r="E8"/>
  <c r="E19" s="1"/>
  <c r="M7"/>
  <c r="M13" s="1"/>
  <c r="J7"/>
  <c r="J13" s="1"/>
  <c r="G7"/>
  <c r="G13" s="1"/>
  <c r="M6"/>
  <c r="M12" s="1"/>
  <c r="M14" s="1"/>
  <c r="J6"/>
  <c r="J12" s="1"/>
  <c r="G6"/>
  <c r="G12" s="1"/>
  <c r="G14" s="1"/>
  <c r="J14" l="1"/>
  <c r="S6"/>
  <c r="S7"/>
  <c r="S10"/>
  <c r="S9"/>
  <c r="J8"/>
  <c r="Q8"/>
  <c r="Q19" s="1"/>
  <c r="J11"/>
  <c r="P11"/>
  <c r="P19" s="1"/>
  <c r="G8"/>
  <c r="G19" s="1"/>
  <c r="M8"/>
  <c r="M19" s="1"/>
  <c r="R8"/>
  <c r="R19" s="1"/>
  <c r="S12" l="1"/>
  <c r="J19"/>
  <c r="S13"/>
  <c r="S11"/>
  <c r="S8"/>
  <c r="S19" s="1"/>
  <c r="S14" l="1"/>
  <c r="W19"/>
</calcChain>
</file>

<file path=xl/sharedStrings.xml><?xml version="1.0" encoding="utf-8"?>
<sst xmlns="http://schemas.openxmlformats.org/spreadsheetml/2006/main" count="42" uniqueCount="24">
  <si>
    <t>uwagi</t>
  </si>
  <si>
    <t>Lp.</t>
  </si>
  <si>
    <t>Lp. z WPF</t>
  </si>
  <si>
    <t>Nazwa przedsięwzięcia</t>
  </si>
  <si>
    <t>Źródło finansowania</t>
  </si>
  <si>
    <t>Wartość zadania ogółem</t>
  </si>
  <si>
    <t>razem zmiany w latach 2012-2025</t>
  </si>
  <si>
    <t>razem</t>
  </si>
  <si>
    <t>WPF czerwiec</t>
  </si>
  <si>
    <t>wnioskowane zmiany</t>
  </si>
  <si>
    <t>po zmianach</t>
  </si>
  <si>
    <t>UE</t>
  </si>
  <si>
    <t>środki własne</t>
  </si>
  <si>
    <t xml:space="preserve">razem </t>
  </si>
  <si>
    <t>TABELARYCZNE ZESTAWIENIE ZMIAN LIMITÓW WYDATKÓW W WYKAZIE PRZEDSIĘWZIĘĆ (przedsięwzięcia drogowe) -  AUTOPOPRAWKA SIERPIEŃ</t>
  </si>
  <si>
    <t xml:space="preserve">Likwidacja barier rozwojowych - most na Wiśle z rozbudową drogi wojewódzkiej Nr 764 oraz połączeniem z drogą wojewódzką Nr 875 </t>
  </si>
  <si>
    <t>1a16</t>
  </si>
  <si>
    <t>Budowa drogi obwodowej Mielca w ciągu drogi wojewódzkiej nr 985 Nagnajów - Dębica przebiegającej od miejscowości Tuszów Narodowy w km 20+636 do ulicy Dębickiej w km 38+522 wraz z niezbędną infrastrukturą techniczną, budowlami i urządzeniami budowlanymi</t>
  </si>
  <si>
    <t>1a18</t>
  </si>
  <si>
    <t xml:space="preserve">suma  </t>
  </si>
  <si>
    <t>razem nakłady poniesione do końca 2011</t>
  </si>
  <si>
    <t>nakłady poniesine do końca 2011r.</t>
  </si>
  <si>
    <t xml:space="preserve">wnioskowane zmiany </t>
  </si>
  <si>
    <t>po zmianach do końca 2011r.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</si>
</sst>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b/>
      <i/>
      <sz val="12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b/>
      <i/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Fill="1" applyBorder="1" applyAlignment="1">
      <alignment vertical="center" wrapText="1"/>
    </xf>
    <xf numFmtId="3" fontId="5" fillId="0" borderId="28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3" fontId="0" fillId="0" borderId="27" xfId="0" applyNumberFormat="1" applyBorder="1" applyAlignment="1">
      <alignment vertical="center" wrapText="1"/>
    </xf>
    <xf numFmtId="3" fontId="0" fillId="0" borderId="2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0" xfId="0" applyNumberFormat="1"/>
    <xf numFmtId="0" fontId="0" fillId="0" borderId="7" xfId="0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7" fillId="2" borderId="10" xfId="0" applyNumberFormat="1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8" fillId="2" borderId="10" xfId="0" applyNumberFormat="1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/>
    </xf>
    <xf numFmtId="3" fontId="0" fillId="3" borderId="32" xfId="0" applyNumberFormat="1" applyFill="1" applyBorder="1" applyAlignment="1">
      <alignment vertical="center" wrapText="1"/>
    </xf>
    <xf numFmtId="3" fontId="0" fillId="3" borderId="21" xfId="0" applyNumberFormat="1" applyFill="1" applyBorder="1" applyAlignment="1">
      <alignment vertical="center" wrapText="1"/>
    </xf>
    <xf numFmtId="3" fontId="0" fillId="3" borderId="22" xfId="0" applyNumberFormat="1" applyFill="1" applyBorder="1" applyAlignment="1">
      <alignment vertical="center" wrapText="1"/>
    </xf>
    <xf numFmtId="3" fontId="0" fillId="3" borderId="20" xfId="0" applyNumberFormat="1" applyFill="1" applyBorder="1" applyAlignment="1">
      <alignment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3" borderId="18" xfId="0" applyNumberForma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29" xfId="0" applyNumberFormat="1" applyFill="1" applyBorder="1" applyAlignment="1">
      <alignment vertical="center" wrapText="1"/>
    </xf>
    <xf numFmtId="3" fontId="0" fillId="0" borderId="27" xfId="0" applyNumberFormat="1" applyFill="1" applyBorder="1" applyAlignment="1">
      <alignment vertical="center" wrapText="1"/>
    </xf>
    <xf numFmtId="3" fontId="0" fillId="0" borderId="28" xfId="0" applyNumberFormat="1" applyFill="1" applyBorder="1" applyAlignment="1">
      <alignment vertical="center" wrapText="1"/>
    </xf>
    <xf numFmtId="3" fontId="0" fillId="0" borderId="9" xfId="0" applyNumberFormat="1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view="pageBreakPreview" zoomScale="85" zoomScaleNormal="40" zoomScaleSheetLayoutView="85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W13" sqref="W13"/>
    </sheetView>
  </sheetViews>
  <sheetFormatPr defaultRowHeight="14.25"/>
  <cols>
    <col min="1" max="1" width="4.375" customWidth="1"/>
    <col min="2" max="2" width="9.5" customWidth="1"/>
    <col min="3" max="3" width="37.5" customWidth="1"/>
    <col min="4" max="4" width="15.25" customWidth="1"/>
    <col min="5" max="5" width="13.5" bestFit="1" customWidth="1"/>
    <col min="6" max="6" width="12.5" customWidth="1"/>
    <col min="7" max="7" width="13.5" bestFit="1" customWidth="1"/>
    <col min="8" max="8" width="12" bestFit="1" customWidth="1"/>
    <col min="9" max="10" width="12.375" bestFit="1" customWidth="1"/>
    <col min="11" max="11" width="12" bestFit="1" customWidth="1"/>
    <col min="12" max="12" width="12.875" bestFit="1" customWidth="1"/>
    <col min="13" max="13" width="12.375" bestFit="1" customWidth="1"/>
    <col min="14" max="14" width="12.75" bestFit="1" customWidth="1"/>
    <col min="15" max="15" width="12.875" bestFit="1" customWidth="1"/>
    <col min="16" max="16" width="12.375" bestFit="1" customWidth="1"/>
    <col min="17" max="17" width="12" bestFit="1" customWidth="1"/>
    <col min="18" max="18" width="12.375" bestFit="1" customWidth="1"/>
    <col min="19" max="19" width="13.5" bestFit="1" customWidth="1"/>
    <col min="20" max="20" width="12" bestFit="1" customWidth="1"/>
    <col min="21" max="21" width="13.375" bestFit="1" customWidth="1"/>
    <col min="22" max="23" width="13.5" bestFit="1" customWidth="1"/>
    <col min="24" max="24" width="30.875" customWidth="1"/>
  </cols>
  <sheetData>
    <row r="1" spans="1:43" ht="20.25">
      <c r="B1" s="53"/>
      <c r="C1" s="53"/>
      <c r="D1" s="54" t="s">
        <v>14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"/>
      <c r="U1" s="1"/>
      <c r="V1" s="1"/>
    </row>
    <row r="2" spans="1:43" ht="15.75" thickBot="1"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4"/>
    </row>
    <row r="3" spans="1:43">
      <c r="A3" s="5"/>
      <c r="B3" s="6"/>
      <c r="C3" s="6">
        <v>1</v>
      </c>
      <c r="D3" s="7">
        <v>2</v>
      </c>
      <c r="E3" s="55">
        <v>3</v>
      </c>
      <c r="F3" s="56"/>
      <c r="G3" s="57"/>
      <c r="H3" s="56">
        <v>4</v>
      </c>
      <c r="I3" s="56"/>
      <c r="J3" s="56"/>
      <c r="K3" s="55">
        <v>5</v>
      </c>
      <c r="L3" s="56"/>
      <c r="M3" s="57"/>
      <c r="N3" s="56">
        <v>6</v>
      </c>
      <c r="O3" s="56"/>
      <c r="P3" s="56"/>
      <c r="Q3" s="55">
        <v>7</v>
      </c>
      <c r="R3" s="56"/>
      <c r="S3" s="57"/>
      <c r="T3" s="55">
        <v>7</v>
      </c>
      <c r="U3" s="56"/>
      <c r="V3" s="57"/>
      <c r="W3" s="8"/>
      <c r="X3" s="67" t="s">
        <v>0</v>
      </c>
    </row>
    <row r="4" spans="1:43" ht="28.5" customHeight="1">
      <c r="A4" s="64" t="s">
        <v>1</v>
      </c>
      <c r="B4" s="80" t="s">
        <v>2</v>
      </c>
      <c r="C4" s="82" t="s">
        <v>3</v>
      </c>
      <c r="D4" s="84" t="s">
        <v>4</v>
      </c>
      <c r="E4" s="86" t="s">
        <v>5</v>
      </c>
      <c r="F4" s="62"/>
      <c r="G4" s="87"/>
      <c r="H4" s="88">
        <v>2012</v>
      </c>
      <c r="I4" s="89"/>
      <c r="J4" s="90"/>
      <c r="K4" s="86">
        <v>2013</v>
      </c>
      <c r="L4" s="62"/>
      <c r="M4" s="87"/>
      <c r="N4" s="61">
        <v>2014</v>
      </c>
      <c r="O4" s="62"/>
      <c r="P4" s="63"/>
      <c r="Q4" s="64" t="s">
        <v>6</v>
      </c>
      <c r="R4" s="65"/>
      <c r="S4" s="66"/>
      <c r="T4" s="64" t="s">
        <v>20</v>
      </c>
      <c r="U4" s="65"/>
      <c r="V4" s="66"/>
      <c r="W4" s="70" t="s">
        <v>7</v>
      </c>
      <c r="X4" s="68"/>
    </row>
    <row r="5" spans="1:43" ht="43.5" thickBot="1">
      <c r="A5" s="73"/>
      <c r="B5" s="81"/>
      <c r="C5" s="83"/>
      <c r="D5" s="85"/>
      <c r="E5" s="9" t="s">
        <v>8</v>
      </c>
      <c r="F5" s="10" t="s">
        <v>9</v>
      </c>
      <c r="G5" s="11" t="s">
        <v>10</v>
      </c>
      <c r="H5" s="9" t="s">
        <v>8</v>
      </c>
      <c r="I5" s="10" t="s">
        <v>9</v>
      </c>
      <c r="J5" s="12" t="s">
        <v>10</v>
      </c>
      <c r="K5" s="9" t="s">
        <v>8</v>
      </c>
      <c r="L5" s="10" t="s">
        <v>9</v>
      </c>
      <c r="M5" s="11" t="s">
        <v>10</v>
      </c>
      <c r="N5" s="9" t="s">
        <v>8</v>
      </c>
      <c r="O5" s="10" t="s">
        <v>9</v>
      </c>
      <c r="P5" s="12" t="s">
        <v>10</v>
      </c>
      <c r="Q5" s="9" t="s">
        <v>8</v>
      </c>
      <c r="R5" s="10" t="s">
        <v>9</v>
      </c>
      <c r="S5" s="11" t="s">
        <v>10</v>
      </c>
      <c r="T5" s="9" t="s">
        <v>21</v>
      </c>
      <c r="U5" s="10" t="s">
        <v>22</v>
      </c>
      <c r="V5" s="11" t="s">
        <v>23</v>
      </c>
      <c r="W5" s="71"/>
      <c r="X5" s="69"/>
    </row>
    <row r="6" spans="1:43" ht="39.950000000000003" customHeight="1">
      <c r="A6" s="72">
        <v>1</v>
      </c>
      <c r="B6" s="74" t="s">
        <v>16</v>
      </c>
      <c r="C6" s="77" t="s">
        <v>15</v>
      </c>
      <c r="D6" s="13" t="s">
        <v>11</v>
      </c>
      <c r="E6" s="14">
        <v>131384112</v>
      </c>
      <c r="F6" s="15">
        <v>51201642</v>
      </c>
      <c r="G6" s="16">
        <f>E6+F6</f>
        <v>182585754</v>
      </c>
      <c r="H6" s="17">
        <v>37555186</v>
      </c>
      <c r="I6" s="18">
        <v>6648657</v>
      </c>
      <c r="J6" s="16">
        <f>H6+I6</f>
        <v>44203843</v>
      </c>
      <c r="K6" s="17">
        <v>53710000</v>
      </c>
      <c r="L6" s="15">
        <v>23380000</v>
      </c>
      <c r="M6" s="16">
        <f>K6+L6</f>
        <v>77090000</v>
      </c>
      <c r="N6" s="19">
        <v>40118926</v>
      </c>
      <c r="O6" s="20">
        <v>17463795</v>
      </c>
      <c r="P6" s="16">
        <f>N6+O6</f>
        <v>57582721</v>
      </c>
      <c r="Q6" s="21">
        <f>SUM(H6,K6,N6)</f>
        <v>131384112</v>
      </c>
      <c r="R6" s="22">
        <f>SUM(I6,L6,O6,)</f>
        <v>47492452</v>
      </c>
      <c r="S6" s="23">
        <f>SUM(J6,M6,P6,)</f>
        <v>178876564</v>
      </c>
      <c r="T6" s="21">
        <v>0</v>
      </c>
      <c r="U6" s="22">
        <v>3709190</v>
      </c>
      <c r="V6" s="16">
        <f>T6+U6</f>
        <v>3709190</v>
      </c>
      <c r="W6" s="42">
        <f>SUM(S6,V6)</f>
        <v>182585754</v>
      </c>
      <c r="X6" s="58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39.950000000000003" customHeight="1">
      <c r="A7" s="64"/>
      <c r="B7" s="75"/>
      <c r="C7" s="78"/>
      <c r="D7" s="25" t="s">
        <v>12</v>
      </c>
      <c r="E7" s="26">
        <v>105477712</v>
      </c>
      <c r="F7" s="27">
        <v>-51201642</v>
      </c>
      <c r="G7" s="28">
        <f>E7+F7</f>
        <v>54276070</v>
      </c>
      <c r="H7" s="29">
        <v>19785381</v>
      </c>
      <c r="I7" s="27">
        <v>-6648657</v>
      </c>
      <c r="J7" s="28">
        <f>H7+I7</f>
        <v>13136724</v>
      </c>
      <c r="K7" s="29">
        <v>46290000</v>
      </c>
      <c r="L7" s="27">
        <v>-23380000</v>
      </c>
      <c r="M7" s="28">
        <f>K7+L7</f>
        <v>22910000</v>
      </c>
      <c r="N7" s="30">
        <v>34576523</v>
      </c>
      <c r="O7" s="31">
        <v>-17463795</v>
      </c>
      <c r="P7" s="28">
        <f>N7+O7</f>
        <v>17112728</v>
      </c>
      <c r="Q7" s="51">
        <f>SUM(H7,K7,N7)</f>
        <v>100651904</v>
      </c>
      <c r="R7" s="52">
        <f>SUM(I7,L7,O7,)</f>
        <v>-47492452</v>
      </c>
      <c r="S7" s="45">
        <f>SUM(J7,M7,P7,)</f>
        <v>53159452</v>
      </c>
      <c r="T7" s="51">
        <v>4825808</v>
      </c>
      <c r="U7" s="52">
        <v>-3709190</v>
      </c>
      <c r="V7" s="28">
        <f>T7+U7</f>
        <v>1116618</v>
      </c>
      <c r="W7" s="43">
        <f t="shared" ref="W7:W14" si="0">SUM(S7,V7)</f>
        <v>54276070</v>
      </c>
      <c r="X7" s="59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ht="39.950000000000003" customHeight="1" thickBot="1">
      <c r="A8" s="73"/>
      <c r="B8" s="76"/>
      <c r="C8" s="79"/>
      <c r="D8" s="32" t="s">
        <v>13</v>
      </c>
      <c r="E8" s="33">
        <f t="shared" ref="E8:S8" si="1">SUM(E6:E7)</f>
        <v>236861824</v>
      </c>
      <c r="F8" s="34">
        <f t="shared" si="1"/>
        <v>0</v>
      </c>
      <c r="G8" s="35">
        <f t="shared" si="1"/>
        <v>236861824</v>
      </c>
      <c r="H8" s="36">
        <f t="shared" si="1"/>
        <v>57340567</v>
      </c>
      <c r="I8" s="34">
        <f t="shared" si="1"/>
        <v>0</v>
      </c>
      <c r="J8" s="35">
        <f t="shared" si="1"/>
        <v>57340567</v>
      </c>
      <c r="K8" s="36">
        <f t="shared" si="1"/>
        <v>100000000</v>
      </c>
      <c r="L8" s="34">
        <f t="shared" si="1"/>
        <v>0</v>
      </c>
      <c r="M8" s="35">
        <f t="shared" si="1"/>
        <v>100000000</v>
      </c>
      <c r="N8" s="36">
        <f t="shared" si="1"/>
        <v>74695449</v>
      </c>
      <c r="O8" s="34">
        <f t="shared" si="1"/>
        <v>0</v>
      </c>
      <c r="P8" s="35">
        <f t="shared" si="1"/>
        <v>74695449</v>
      </c>
      <c r="Q8" s="36">
        <f t="shared" si="1"/>
        <v>232036016</v>
      </c>
      <c r="R8" s="34">
        <f t="shared" si="1"/>
        <v>0</v>
      </c>
      <c r="S8" s="35">
        <f t="shared" si="1"/>
        <v>232036016</v>
      </c>
      <c r="T8" s="36">
        <f t="shared" ref="T8" si="2">SUM(T6:T7)</f>
        <v>4825808</v>
      </c>
      <c r="U8" s="34">
        <f t="shared" ref="U8" si="3">SUM(U6:U7)</f>
        <v>0</v>
      </c>
      <c r="V8" s="35">
        <f t="shared" ref="V8" si="4">SUM(V6:V7)</f>
        <v>4825808</v>
      </c>
      <c r="W8" s="44">
        <f t="shared" si="0"/>
        <v>236861824</v>
      </c>
      <c r="X8" s="60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ht="39.950000000000003" customHeight="1">
      <c r="A9" s="72">
        <v>2</v>
      </c>
      <c r="B9" s="74" t="s">
        <v>18</v>
      </c>
      <c r="C9" s="77" t="s">
        <v>17</v>
      </c>
      <c r="D9" s="13" t="s">
        <v>11</v>
      </c>
      <c r="E9" s="14">
        <v>50155388</v>
      </c>
      <c r="F9" s="15">
        <v>177147803</v>
      </c>
      <c r="G9" s="16">
        <f>E9+F9</f>
        <v>227303191</v>
      </c>
      <c r="H9" s="17">
        <v>10500000</v>
      </c>
      <c r="I9" s="18">
        <v>4662593</v>
      </c>
      <c r="J9" s="16">
        <f>H9+I9</f>
        <v>15162593</v>
      </c>
      <c r="K9" s="17">
        <v>20019142</v>
      </c>
      <c r="L9" s="15">
        <v>80866501</v>
      </c>
      <c r="M9" s="16">
        <f>K9+L9</f>
        <v>100885643</v>
      </c>
      <c r="N9" s="19">
        <v>19636246</v>
      </c>
      <c r="O9" s="20">
        <v>91618709</v>
      </c>
      <c r="P9" s="16">
        <f>N9+O9</f>
        <v>111254955</v>
      </c>
      <c r="Q9" s="21">
        <f>SUM(H9,K9,N9)</f>
        <v>50155388</v>
      </c>
      <c r="R9" s="22">
        <f>SUM(I9,L9,O9,)</f>
        <v>177147803</v>
      </c>
      <c r="S9" s="23">
        <f>SUM(J9,M9,P9,)</f>
        <v>227303191</v>
      </c>
      <c r="T9" s="21">
        <v>0</v>
      </c>
      <c r="U9" s="22">
        <v>0</v>
      </c>
      <c r="V9" s="16">
        <f>T9+U9</f>
        <v>0</v>
      </c>
      <c r="W9" s="42">
        <f>SUM(S9,V9)</f>
        <v>227303191</v>
      </c>
      <c r="X9" s="58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3" ht="39.950000000000003" customHeight="1">
      <c r="A10" s="64"/>
      <c r="B10" s="75"/>
      <c r="C10" s="78"/>
      <c r="D10" s="25" t="s">
        <v>12</v>
      </c>
      <c r="E10" s="26">
        <v>21495167</v>
      </c>
      <c r="F10" s="27">
        <v>51201642</v>
      </c>
      <c r="G10" s="28">
        <f>E10+F10</f>
        <v>72696809</v>
      </c>
      <c r="H10" s="29">
        <v>4500000</v>
      </c>
      <c r="I10" s="27">
        <v>349348</v>
      </c>
      <c r="J10" s="28">
        <f>H10+I10</f>
        <v>4849348</v>
      </c>
      <c r="K10" s="29">
        <v>8579632</v>
      </c>
      <c r="L10" s="27">
        <v>23685926</v>
      </c>
      <c r="M10" s="28">
        <f>K10+L10</f>
        <v>32265558</v>
      </c>
      <c r="N10" s="30">
        <v>8415535</v>
      </c>
      <c r="O10" s="31">
        <v>27166368</v>
      </c>
      <c r="P10" s="28">
        <f>N10+O10</f>
        <v>35581903</v>
      </c>
      <c r="Q10" s="51">
        <f>SUM(H10,K10,N10)</f>
        <v>21495167</v>
      </c>
      <c r="R10" s="52">
        <f>SUM(I10,L10,O10,)</f>
        <v>51201642</v>
      </c>
      <c r="S10" s="45">
        <f>SUM(J10,M10,P10,)</f>
        <v>72696809</v>
      </c>
      <c r="T10" s="51">
        <v>0</v>
      </c>
      <c r="U10" s="52">
        <v>0</v>
      </c>
      <c r="V10" s="28">
        <f>T10+U10</f>
        <v>0</v>
      </c>
      <c r="W10" s="43">
        <f t="shared" si="0"/>
        <v>72696809</v>
      </c>
      <c r="X10" s="59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43" ht="39.950000000000003" customHeight="1" thickBot="1">
      <c r="A11" s="73"/>
      <c r="B11" s="76"/>
      <c r="C11" s="79"/>
      <c r="D11" s="32" t="s">
        <v>13</v>
      </c>
      <c r="E11" s="33">
        <f t="shared" ref="E11:S11" si="5">SUM(E9:E10)</f>
        <v>71650555</v>
      </c>
      <c r="F11" s="34">
        <f t="shared" si="5"/>
        <v>228349445</v>
      </c>
      <c r="G11" s="35">
        <f t="shared" si="5"/>
        <v>300000000</v>
      </c>
      <c r="H11" s="36">
        <f t="shared" si="5"/>
        <v>15000000</v>
      </c>
      <c r="I11" s="34">
        <f t="shared" si="5"/>
        <v>5011941</v>
      </c>
      <c r="J11" s="35">
        <f t="shared" si="5"/>
        <v>20011941</v>
      </c>
      <c r="K11" s="36">
        <f t="shared" si="5"/>
        <v>28598774</v>
      </c>
      <c r="L11" s="34">
        <f t="shared" si="5"/>
        <v>104552427</v>
      </c>
      <c r="M11" s="35">
        <f t="shared" si="5"/>
        <v>133151201</v>
      </c>
      <c r="N11" s="36">
        <f t="shared" si="5"/>
        <v>28051781</v>
      </c>
      <c r="O11" s="34">
        <f t="shared" si="5"/>
        <v>118785077</v>
      </c>
      <c r="P11" s="35">
        <f t="shared" si="5"/>
        <v>146836858</v>
      </c>
      <c r="Q11" s="36">
        <f t="shared" si="5"/>
        <v>71650555</v>
      </c>
      <c r="R11" s="34">
        <f t="shared" si="5"/>
        <v>228349445</v>
      </c>
      <c r="S11" s="35">
        <f t="shared" si="5"/>
        <v>300000000</v>
      </c>
      <c r="T11" s="36">
        <f t="shared" ref="T11" si="6">SUM(T9:T10)</f>
        <v>0</v>
      </c>
      <c r="U11" s="34">
        <f t="shared" ref="U11" si="7">SUM(U9:U10)</f>
        <v>0</v>
      </c>
      <c r="V11" s="35">
        <f t="shared" ref="V11" si="8">SUM(V9:V10)</f>
        <v>0</v>
      </c>
      <c r="W11" s="44">
        <f t="shared" si="0"/>
        <v>300000000</v>
      </c>
      <c r="X11" s="60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3" ht="39.950000000000003" customHeight="1">
      <c r="A12" s="91" t="s">
        <v>19</v>
      </c>
      <c r="B12" s="92"/>
      <c r="C12" s="93"/>
      <c r="D12" s="13" t="s">
        <v>11</v>
      </c>
      <c r="E12" s="46">
        <f>SUM(E6,E9,)</f>
        <v>181539500</v>
      </c>
      <c r="F12" s="47">
        <f t="shared" ref="F12:S12" si="9">SUM(F6,F9,)</f>
        <v>228349445</v>
      </c>
      <c r="G12" s="48">
        <f t="shared" si="9"/>
        <v>409888945</v>
      </c>
      <c r="H12" s="46">
        <f t="shared" si="9"/>
        <v>48055186</v>
      </c>
      <c r="I12" s="47">
        <f t="shared" si="9"/>
        <v>11311250</v>
      </c>
      <c r="J12" s="48">
        <f t="shared" si="9"/>
        <v>59366436</v>
      </c>
      <c r="K12" s="46">
        <f t="shared" si="9"/>
        <v>73729142</v>
      </c>
      <c r="L12" s="47">
        <f t="shared" si="9"/>
        <v>104246501</v>
      </c>
      <c r="M12" s="48">
        <f t="shared" si="9"/>
        <v>177975643</v>
      </c>
      <c r="N12" s="46">
        <f t="shared" si="9"/>
        <v>59755172</v>
      </c>
      <c r="O12" s="47">
        <f t="shared" si="9"/>
        <v>109082504</v>
      </c>
      <c r="P12" s="48">
        <f t="shared" si="9"/>
        <v>168837676</v>
      </c>
      <c r="Q12" s="46">
        <f t="shared" si="9"/>
        <v>181539500</v>
      </c>
      <c r="R12" s="47">
        <f t="shared" si="9"/>
        <v>224640255</v>
      </c>
      <c r="S12" s="48">
        <f t="shared" si="9"/>
        <v>406179755</v>
      </c>
      <c r="T12" s="46">
        <f t="shared" ref="T12:V12" si="10">SUM(T6,T9,)</f>
        <v>0</v>
      </c>
      <c r="U12" s="47">
        <f t="shared" si="10"/>
        <v>3709190</v>
      </c>
      <c r="V12" s="48">
        <f t="shared" si="10"/>
        <v>3709190</v>
      </c>
      <c r="W12" s="42">
        <f>SUM(S12,V12)</f>
        <v>409888945</v>
      </c>
      <c r="X12" s="37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39.950000000000003" customHeight="1">
      <c r="A13" s="94"/>
      <c r="B13" s="95"/>
      <c r="C13" s="96"/>
      <c r="D13" s="25" t="s">
        <v>12</v>
      </c>
      <c r="E13" s="49">
        <f>SUM(E7,E10)</f>
        <v>126972879</v>
      </c>
      <c r="F13" s="31">
        <f t="shared" ref="F13:S13" si="11">SUM(F7,F10)</f>
        <v>0</v>
      </c>
      <c r="G13" s="50">
        <f t="shared" si="11"/>
        <v>126972879</v>
      </c>
      <c r="H13" s="49">
        <f t="shared" si="11"/>
        <v>24285381</v>
      </c>
      <c r="I13" s="31">
        <f t="shared" si="11"/>
        <v>-6299309</v>
      </c>
      <c r="J13" s="50">
        <f t="shared" si="11"/>
        <v>17986072</v>
      </c>
      <c r="K13" s="49">
        <f t="shared" si="11"/>
        <v>54869632</v>
      </c>
      <c r="L13" s="31">
        <f t="shared" si="11"/>
        <v>305926</v>
      </c>
      <c r="M13" s="50">
        <f t="shared" si="11"/>
        <v>55175558</v>
      </c>
      <c r="N13" s="49">
        <f t="shared" si="11"/>
        <v>42992058</v>
      </c>
      <c r="O13" s="31">
        <f t="shared" si="11"/>
        <v>9702573</v>
      </c>
      <c r="P13" s="50">
        <f t="shared" si="11"/>
        <v>52694631</v>
      </c>
      <c r="Q13" s="49">
        <f t="shared" si="11"/>
        <v>122147071</v>
      </c>
      <c r="R13" s="31">
        <f t="shared" si="11"/>
        <v>3709190</v>
      </c>
      <c r="S13" s="50">
        <f t="shared" si="11"/>
        <v>125856261</v>
      </c>
      <c r="T13" s="49">
        <f t="shared" ref="T13:V13" si="12">SUM(T7,T10)</f>
        <v>4825808</v>
      </c>
      <c r="U13" s="31">
        <f t="shared" si="12"/>
        <v>-3709190</v>
      </c>
      <c r="V13" s="50">
        <f t="shared" si="12"/>
        <v>1116618</v>
      </c>
      <c r="W13" s="43">
        <f t="shared" si="0"/>
        <v>126972879</v>
      </c>
      <c r="X13" s="38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1:43" ht="39.950000000000003" customHeight="1" thickBot="1">
      <c r="A14" s="97"/>
      <c r="B14" s="98"/>
      <c r="C14" s="99"/>
      <c r="D14" s="32" t="s">
        <v>13</v>
      </c>
      <c r="E14" s="36">
        <f>SUM(E12:E13)</f>
        <v>308512379</v>
      </c>
      <c r="F14" s="34">
        <f t="shared" ref="F14:S14" si="13">SUM(F12:F13)</f>
        <v>228349445</v>
      </c>
      <c r="G14" s="35">
        <f t="shared" si="13"/>
        <v>536861824</v>
      </c>
      <c r="H14" s="36">
        <f t="shared" si="13"/>
        <v>72340567</v>
      </c>
      <c r="I14" s="34">
        <f t="shared" si="13"/>
        <v>5011941</v>
      </c>
      <c r="J14" s="35">
        <f t="shared" si="13"/>
        <v>77352508</v>
      </c>
      <c r="K14" s="36">
        <f t="shared" si="13"/>
        <v>128598774</v>
      </c>
      <c r="L14" s="34">
        <f t="shared" si="13"/>
        <v>104552427</v>
      </c>
      <c r="M14" s="35">
        <f t="shared" si="13"/>
        <v>233151201</v>
      </c>
      <c r="N14" s="36">
        <f t="shared" si="13"/>
        <v>102747230</v>
      </c>
      <c r="O14" s="34">
        <f t="shared" si="13"/>
        <v>118785077</v>
      </c>
      <c r="P14" s="35">
        <f t="shared" si="13"/>
        <v>221532307</v>
      </c>
      <c r="Q14" s="36">
        <f t="shared" si="13"/>
        <v>303686571</v>
      </c>
      <c r="R14" s="34">
        <f t="shared" si="13"/>
        <v>228349445</v>
      </c>
      <c r="S14" s="35">
        <f t="shared" si="13"/>
        <v>532036016</v>
      </c>
      <c r="T14" s="36">
        <f t="shared" ref="T14:V14" si="14">SUM(T12:T13)</f>
        <v>4825808</v>
      </c>
      <c r="U14" s="34">
        <f t="shared" si="14"/>
        <v>0</v>
      </c>
      <c r="V14" s="35">
        <f t="shared" si="14"/>
        <v>4825808</v>
      </c>
      <c r="W14" s="44">
        <f t="shared" si="0"/>
        <v>536861824</v>
      </c>
      <c r="X14" s="39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</row>
    <row r="15" spans="1:43" ht="15" customHeight="1">
      <c r="D15" s="40"/>
      <c r="E15" s="41"/>
      <c r="F15" s="41"/>
      <c r="G15" s="41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43" ht="15" customHeight="1"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5:23"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5:23">
      <c r="G18" s="24"/>
    </row>
    <row r="19" spans="5:23">
      <c r="E19" s="24">
        <f>SUM(E8,E11)</f>
        <v>308512379</v>
      </c>
      <c r="F19" s="24">
        <f t="shared" ref="F19:W19" si="15">SUM(F8,F11)</f>
        <v>228349445</v>
      </c>
      <c r="G19" s="24">
        <f t="shared" si="15"/>
        <v>536861824</v>
      </c>
      <c r="H19" s="24">
        <f t="shared" si="15"/>
        <v>72340567</v>
      </c>
      <c r="I19" s="24">
        <f t="shared" si="15"/>
        <v>5011941</v>
      </c>
      <c r="J19" s="24">
        <f t="shared" si="15"/>
        <v>77352508</v>
      </c>
      <c r="K19" s="24">
        <f t="shared" si="15"/>
        <v>128598774</v>
      </c>
      <c r="L19" s="24">
        <f t="shared" si="15"/>
        <v>104552427</v>
      </c>
      <c r="M19" s="24">
        <f t="shared" si="15"/>
        <v>233151201</v>
      </c>
      <c r="N19" s="24">
        <f t="shared" si="15"/>
        <v>102747230</v>
      </c>
      <c r="O19" s="24">
        <f t="shared" si="15"/>
        <v>118785077</v>
      </c>
      <c r="P19" s="24">
        <f t="shared" si="15"/>
        <v>221532307</v>
      </c>
      <c r="Q19" s="24">
        <f t="shared" si="15"/>
        <v>303686571</v>
      </c>
      <c r="R19" s="24">
        <f t="shared" si="15"/>
        <v>228349445</v>
      </c>
      <c r="S19" s="24">
        <f t="shared" si="15"/>
        <v>532036016</v>
      </c>
      <c r="T19" s="24">
        <f t="shared" ref="T19:V19" si="16">SUM(T8,T11)</f>
        <v>4825808</v>
      </c>
      <c r="U19" s="24">
        <f t="shared" si="16"/>
        <v>0</v>
      </c>
      <c r="V19" s="24">
        <f t="shared" si="16"/>
        <v>4825808</v>
      </c>
      <c r="W19" s="24">
        <f t="shared" si="15"/>
        <v>536861824</v>
      </c>
    </row>
  </sheetData>
  <mergeCells count="29">
    <mergeCell ref="X9:X11"/>
    <mergeCell ref="D4:D5"/>
    <mergeCell ref="E4:G4"/>
    <mergeCell ref="H4:J4"/>
    <mergeCell ref="K4:M4"/>
    <mergeCell ref="A12:C14"/>
    <mergeCell ref="A9:A11"/>
    <mergeCell ref="B9:B11"/>
    <mergeCell ref="C9:C11"/>
    <mergeCell ref="A6:A8"/>
    <mergeCell ref="B6:B8"/>
    <mergeCell ref="C6:C8"/>
    <mergeCell ref="A4:A5"/>
    <mergeCell ref="B4:B5"/>
    <mergeCell ref="C4:C5"/>
    <mergeCell ref="X6:X8"/>
    <mergeCell ref="N4:P4"/>
    <mergeCell ref="Q4:S4"/>
    <mergeCell ref="Q3:S3"/>
    <mergeCell ref="X3:X5"/>
    <mergeCell ref="T3:V3"/>
    <mergeCell ref="T4:V4"/>
    <mergeCell ref="W4:W5"/>
    <mergeCell ref="B1:C1"/>
    <mergeCell ref="D1:S1"/>
    <mergeCell ref="E3:G3"/>
    <mergeCell ref="H3:J3"/>
    <mergeCell ref="K3:M3"/>
    <mergeCell ref="N3:P3"/>
  </mergeCells>
  <printOptions horizontalCentered="1"/>
  <pageMargins left="0" right="0" top="0" bottom="0" header="0.31496062992125984" footer="0.31496062992125984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autopoprawka sierp</vt:lpstr>
      <vt:lpstr>'autopoprawka sierp'!Obszar_wydruku</vt:lpstr>
      <vt:lpstr>'autopoprawka sierp'!Tytuły_wydruku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e.foremny</dc:creator>
  <cp:lastModifiedBy>e.foremny</cp:lastModifiedBy>
  <cp:lastPrinted>2012-08-23T11:00:28Z</cp:lastPrinted>
  <dcterms:created xsi:type="dcterms:W3CDTF">2012-08-22T05:59:35Z</dcterms:created>
  <dcterms:modified xsi:type="dcterms:W3CDTF">2012-08-23T11:07:07Z</dcterms:modified>
</cp:coreProperties>
</file>