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Anaiza 2023 komplet dokument\"/>
    </mc:Choice>
  </mc:AlternateContent>
  <xr:revisionPtr revIDLastSave="0" documentId="13_ncr:1_{F36E4877-0111-4285-A415-0E427A646890}" xr6:coauthVersionLast="47" xr6:coauthVersionMax="47" xr10:uidLastSave="{00000000-0000-0000-0000-000000000000}"/>
  <bookViews>
    <workbookView xWindow="0" yWindow="0" windowWidth="28800" windowHeight="15480" tabRatio="949" firstSheet="1" activeTab="27" xr2:uid="{00000000-000D-0000-FFFF-FFFF00000000}"/>
  </bookViews>
  <sheets>
    <sheet name="T.I" sheetId="26" r:id="rId1"/>
    <sheet name="T.II" sheetId="2" r:id="rId2"/>
    <sheet name="T.III" sheetId="6" r:id="rId3"/>
    <sheet name="T.IV" sheetId="28" r:id="rId4"/>
    <sheet name="T.V" sheetId="27" r:id="rId5"/>
    <sheet name="T.VI" sheetId="31" r:id="rId6"/>
    <sheet name="T.VII" sheetId="29" r:id="rId7"/>
    <sheet name="T.VIII" sheetId="32" r:id="rId8"/>
    <sheet name="T.IX T.X T.XI" sheetId="12" r:id="rId9"/>
    <sheet name="T.XII" sheetId="48" r:id="rId10"/>
    <sheet name="T.XIII" sheetId="47" r:id="rId11"/>
    <sheet name="T.XIV" sheetId="3" r:id="rId12"/>
    <sheet name="T.XV" sheetId="37" r:id="rId13"/>
    <sheet name="T.XVI" sheetId="40" r:id="rId14"/>
    <sheet name="T.XVII" sheetId="39" r:id="rId15"/>
    <sheet name="T.XVIII" sheetId="34" r:id="rId16"/>
    <sheet name="T.XIX" sheetId="41" r:id="rId17"/>
    <sheet name="T.XX" sheetId="42" r:id="rId18"/>
    <sheet name="T.XXI" sheetId="17" r:id="rId19"/>
    <sheet name="T.XXII" sheetId="58" r:id="rId20"/>
    <sheet name="T.XXIII" sheetId="43" r:id="rId21"/>
    <sheet name="T.XXIV" sheetId="44" r:id="rId22"/>
    <sheet name="T.XXV" sheetId="45" r:id="rId23"/>
    <sheet name="T.XXVI" sheetId="18" r:id="rId24"/>
    <sheet name="T.XXVII" sheetId="46" r:id="rId25"/>
    <sheet name="T.XXVIII" sheetId="21" r:id="rId26"/>
    <sheet name="PN w" sheetId="59" r:id="rId27"/>
    <sheet name="PN" sheetId="60" r:id="rId28"/>
  </sheets>
  <definedNames>
    <definedName name="Tabela_II._____BEZROBOTNI_W_PUP_ORAZ_STOPA_BEZROBOCIA_WG_POWIATÓW" comment="Tab. 2">T.II!$B$2:$H$34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43" l="1"/>
  <c r="K11" i="58"/>
  <c r="K10" i="58"/>
  <c r="K9" i="58"/>
  <c r="J8" i="32"/>
  <c r="K8" i="32"/>
  <c r="J9" i="32" s="1"/>
  <c r="H8" i="32"/>
  <c r="G28" i="12"/>
  <c r="G27" i="12"/>
  <c r="F30" i="12"/>
  <c r="D13" i="12"/>
  <c r="F13" i="12"/>
  <c r="L7" i="12"/>
  <c r="J7" i="12"/>
  <c r="M14" i="12" s="1"/>
  <c r="M11" i="12"/>
  <c r="M13" i="12"/>
  <c r="M12" i="12"/>
  <c r="M10" i="12"/>
  <c r="M9" i="12"/>
  <c r="M8" i="12"/>
  <c r="M7" i="12"/>
  <c r="M6" i="12"/>
  <c r="M5" i="12"/>
  <c r="M4" i="12"/>
  <c r="M3" i="12"/>
  <c r="O11" i="37"/>
  <c r="P9" i="39"/>
  <c r="O9" i="39"/>
  <c r="N31" i="3"/>
  <c r="D9" i="47"/>
  <c r="H8" i="26"/>
  <c r="P7" i="21" l="1"/>
  <c r="G19" i="45"/>
  <c r="F19" i="45"/>
  <c r="H15" i="45"/>
  <c r="G15" i="45"/>
  <c r="F15" i="45"/>
  <c r="E38" i="44"/>
  <c r="M8" i="43"/>
  <c r="M9" i="43"/>
  <c r="E34" i="17"/>
  <c r="M13" i="27"/>
  <c r="M12" i="27"/>
  <c r="J11" i="27"/>
  <c r="I11" i="27"/>
  <c r="M35" i="17"/>
  <c r="M34" i="17"/>
  <c r="D34" i="17"/>
  <c r="D35" i="17"/>
  <c r="M38" i="17"/>
  <c r="M39" i="17" s="1"/>
  <c r="M37" i="17"/>
  <c r="F8" i="41"/>
  <c r="F11" i="41"/>
  <c r="G19" i="41"/>
  <c r="G17" i="41"/>
  <c r="G18" i="41"/>
  <c r="F17" i="41"/>
  <c r="F18" i="41"/>
  <c r="E38" i="42"/>
  <c r="K10" i="34"/>
  <c r="I10" i="34"/>
  <c r="P12" i="39"/>
  <c r="S11" i="39"/>
  <c r="R11" i="39"/>
  <c r="M11" i="39"/>
  <c r="R10" i="39"/>
  <c r="S10" i="39"/>
  <c r="O9" i="37"/>
  <c r="O12" i="37"/>
  <c r="O10" i="37"/>
  <c r="O16" i="37"/>
  <c r="O15" i="37"/>
  <c r="O14" i="37"/>
  <c r="O13" i="37"/>
  <c r="K9" i="37"/>
  <c r="D9" i="37"/>
  <c r="H9" i="37"/>
  <c r="M10" i="39"/>
  <c r="R16" i="39" s="1"/>
  <c r="U34" i="39"/>
  <c r="U33" i="39"/>
  <c r="M17" i="39"/>
  <c r="O16" i="39"/>
  <c r="O15" i="39"/>
  <c r="T14" i="39"/>
  <c r="S13" i="39"/>
  <c r="D11" i="37"/>
  <c r="H11" i="37"/>
  <c r="H14" i="2"/>
  <c r="L14" i="2" s="1"/>
  <c r="I17" i="3"/>
  <c r="O10" i="3"/>
  <c r="O13" i="3"/>
  <c r="R25" i="3"/>
  <c r="Q25" i="3"/>
  <c r="O25" i="3"/>
  <c r="I13" i="3"/>
  <c r="N21" i="3"/>
  <c r="N31" i="29"/>
  <c r="H34" i="32"/>
  <c r="G34" i="32"/>
  <c r="H14" i="32"/>
  <c r="H9" i="6"/>
  <c r="F9" i="6"/>
  <c r="H33" i="28"/>
  <c r="F19" i="6"/>
  <c r="F18" i="6"/>
  <c r="E19" i="6"/>
  <c r="E18" i="6"/>
  <c r="D19" i="6"/>
  <c r="C19" i="6"/>
  <c r="D18" i="6"/>
  <c r="C18" i="6"/>
  <c r="N31" i="34"/>
  <c r="N30" i="34"/>
  <c r="N29" i="34"/>
  <c r="N28" i="34"/>
  <c r="N27" i="34"/>
  <c r="L9" i="2"/>
  <c r="L22" i="2"/>
  <c r="L8" i="2"/>
  <c r="M9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M8" i="2"/>
  <c r="I10" i="29"/>
  <c r="J10" i="29" s="1"/>
  <c r="M36" i="17" l="1"/>
  <c r="R12" i="39"/>
  <c r="Z148" i="60"/>
  <c r="Y148" i="60"/>
  <c r="X148" i="60"/>
  <c r="W148" i="60"/>
  <c r="V148" i="60"/>
  <c r="U148" i="60"/>
  <c r="T148" i="60"/>
  <c r="S148" i="60"/>
  <c r="R148" i="60"/>
  <c r="Q148" i="60"/>
  <c r="P148" i="60"/>
  <c r="O148" i="60"/>
  <c r="N148" i="60"/>
  <c r="M148" i="60"/>
  <c r="L148" i="60"/>
  <c r="K148" i="60"/>
  <c r="J148" i="60"/>
  <c r="I148" i="60"/>
  <c r="H148" i="60"/>
  <c r="G148" i="60"/>
  <c r="F148" i="60"/>
  <c r="E148" i="60"/>
  <c r="D148" i="60"/>
  <c r="C148" i="60"/>
  <c r="Z147" i="60"/>
  <c r="Y147" i="60"/>
  <c r="X147" i="60"/>
  <c r="W147" i="60"/>
  <c r="V147" i="60"/>
  <c r="U147" i="60"/>
  <c r="T147" i="60"/>
  <c r="S147" i="60"/>
  <c r="R147" i="60"/>
  <c r="Q147" i="60"/>
  <c r="P147" i="60"/>
  <c r="O147" i="60"/>
  <c r="N147" i="60"/>
  <c r="M147" i="60"/>
  <c r="L147" i="60"/>
  <c r="K147" i="60"/>
  <c r="J147" i="60"/>
  <c r="I147" i="60"/>
  <c r="H147" i="60"/>
  <c r="G147" i="60"/>
  <c r="F147" i="60"/>
  <c r="E147" i="60"/>
  <c r="D147" i="60"/>
  <c r="C147" i="60"/>
  <c r="K31" i="3" l="1"/>
  <c r="H31" i="3"/>
  <c r="F31" i="3"/>
  <c r="E31" i="3"/>
  <c r="D31" i="3"/>
  <c r="C31" i="3"/>
  <c r="G30" i="48"/>
  <c r="D26" i="47"/>
  <c r="F31" i="12"/>
  <c r="F29" i="12"/>
  <c r="F28" i="12"/>
  <c r="F27" i="12"/>
  <c r="E31" i="12"/>
  <c r="E30" i="12"/>
  <c r="D31" i="12"/>
  <c r="D30" i="12"/>
  <c r="G12" i="48"/>
  <c r="H12" i="48" s="1"/>
  <c r="H10" i="48"/>
  <c r="G15" i="48"/>
  <c r="H15" i="48" s="1"/>
  <c r="G14" i="48"/>
  <c r="G13" i="48"/>
  <c r="G11" i="48"/>
  <c r="H11" i="48" s="1"/>
  <c r="G10" i="48"/>
  <c r="E32" i="34"/>
  <c r="C13" i="40"/>
  <c r="C30" i="47"/>
  <c r="C29" i="47"/>
  <c r="C28" i="47"/>
  <c r="D32" i="48"/>
  <c r="D31" i="48"/>
  <c r="D30" i="48"/>
  <c r="C39" i="32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E18" i="41"/>
  <c r="D18" i="41"/>
  <c r="C6" i="47"/>
  <c r="D10" i="47" s="1"/>
  <c r="I7" i="27"/>
  <c r="E35" i="27"/>
  <c r="F35" i="27" s="1"/>
  <c r="C35" i="27"/>
  <c r="C9" i="27"/>
  <c r="E9" i="27"/>
  <c r="H10" i="6"/>
  <c r="L35" i="17"/>
  <c r="L34" i="17"/>
  <c r="L33" i="17"/>
  <c r="L32" i="17"/>
  <c r="L31" i="17"/>
  <c r="L30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K35" i="17"/>
  <c r="K63" i="17" s="1"/>
  <c r="F8" i="43"/>
  <c r="K8" i="43"/>
  <c r="AI8" i="43"/>
  <c r="D59" i="42"/>
  <c r="L63" i="17"/>
  <c r="J63" i="17"/>
  <c r="P35" i="21"/>
  <c r="P34" i="21"/>
  <c r="P33" i="21"/>
  <c r="P32" i="21"/>
  <c r="P31" i="21"/>
  <c r="P29" i="21"/>
  <c r="P28" i="21"/>
  <c r="P27" i="21"/>
  <c r="P26" i="21"/>
  <c r="P25" i="21"/>
  <c r="P23" i="21"/>
  <c r="P19" i="21"/>
  <c r="P18" i="21"/>
  <c r="P17" i="21"/>
  <c r="P16" i="21"/>
  <c r="P15" i="21"/>
  <c r="P13" i="21"/>
  <c r="P12" i="21"/>
  <c r="P11" i="21"/>
  <c r="P10" i="21"/>
  <c r="P9" i="21"/>
  <c r="M33" i="17"/>
  <c r="K12" i="37"/>
  <c r="L12" i="37" s="1"/>
  <c r="G29" i="48"/>
  <c r="G28" i="48"/>
  <c r="G27" i="48"/>
  <c r="G25" i="48"/>
  <c r="G24" i="48"/>
  <c r="G23" i="48"/>
  <c r="H14" i="48"/>
  <c r="H13" i="48"/>
  <c r="F8" i="31"/>
  <c r="E9" i="31"/>
  <c r="F9" i="31" s="1"/>
  <c r="F11" i="27"/>
  <c r="G7" i="27"/>
  <c r="F10" i="6"/>
  <c r="H11" i="28"/>
  <c r="H10" i="28"/>
  <c r="K11" i="37"/>
  <c r="L11" i="37" s="1"/>
  <c r="I13" i="27" l="1"/>
  <c r="I12" i="27"/>
  <c r="J12" i="27"/>
  <c r="J13" i="27"/>
  <c r="N35" i="17"/>
  <c r="D27" i="47"/>
  <c r="O27" i="34"/>
  <c r="O28" i="34" l="1"/>
  <c r="O30" i="34"/>
  <c r="O29" i="34"/>
  <c r="J62" i="17"/>
  <c r="L62" i="17"/>
  <c r="L61" i="17"/>
  <c r="J61" i="17"/>
  <c r="K34" i="17"/>
  <c r="N34" i="17" s="1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K62" i="17" l="1"/>
  <c r="O31" i="34"/>
  <c r="O10" i="39" l="1"/>
  <c r="P10" i="39" s="1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K9" i="40" l="1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F39" i="32"/>
  <c r="E39" i="32"/>
  <c r="D39" i="32"/>
  <c r="D40" i="32" s="1"/>
  <c r="C15" i="31"/>
  <c r="C14" i="31"/>
  <c r="D19" i="41" l="1"/>
  <c r="E29" i="48"/>
  <c r="E28" i="48"/>
  <c r="E27" i="48"/>
  <c r="E26" i="48"/>
  <c r="E25" i="48"/>
  <c r="E24" i="48"/>
  <c r="E23" i="48"/>
  <c r="E21" i="48"/>
  <c r="E20" i="48"/>
  <c r="E19" i="48"/>
  <c r="E18" i="48"/>
  <c r="E17" i="48"/>
  <c r="E15" i="48"/>
  <c r="E14" i="48"/>
  <c r="E13" i="48"/>
  <c r="E12" i="48"/>
  <c r="E11" i="48"/>
  <c r="E10" i="48"/>
  <c r="C32" i="48"/>
  <c r="C31" i="48"/>
  <c r="C30" i="48"/>
  <c r="D38" i="42" l="1"/>
  <c r="O17" i="39" l="1"/>
  <c r="H17" i="3" l="1"/>
  <c r="H20" i="2"/>
  <c r="G26" i="48"/>
  <c r="G21" i="48"/>
  <c r="G20" i="48"/>
  <c r="G19" i="48"/>
  <c r="G18" i="48"/>
  <c r="G17" i="48"/>
  <c r="H16" i="48"/>
  <c r="N8" i="29"/>
  <c r="N11" i="29"/>
  <c r="N10" i="29"/>
  <c r="N9" i="29"/>
  <c r="O8" i="29"/>
  <c r="N32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E26" i="27"/>
  <c r="G10" i="6" l="1"/>
  <c r="H34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I10" i="26"/>
  <c r="D11" i="44" l="1"/>
  <c r="D6" i="44"/>
  <c r="G7" i="41" l="1"/>
  <c r="G16" i="41"/>
  <c r="G15" i="41"/>
  <c r="G14" i="41"/>
  <c r="G13" i="41"/>
  <c r="G12" i="41"/>
  <c r="G11" i="41"/>
  <c r="G10" i="41"/>
  <c r="G9" i="41"/>
  <c r="G8" i="41"/>
  <c r="F16" i="41"/>
  <c r="F15" i="41"/>
  <c r="F14" i="41"/>
  <c r="F13" i="41"/>
  <c r="F12" i="41"/>
  <c r="F10" i="41"/>
  <c r="F9" i="41"/>
  <c r="F7" i="41"/>
  <c r="C13" i="45"/>
  <c r="D23" i="45"/>
  <c r="D12" i="45" s="1"/>
  <c r="L17" i="45" s="1"/>
  <c r="C23" i="45"/>
  <c r="D13" i="45"/>
  <c r="K15" i="45" s="1"/>
  <c r="O15" i="45"/>
  <c r="N15" i="45"/>
  <c r="G21" i="45" l="1"/>
  <c r="K16" i="45"/>
  <c r="K18" i="45"/>
  <c r="G22" i="45"/>
  <c r="K17" i="45"/>
  <c r="K19" i="45"/>
  <c r="G16" i="45"/>
  <c r="G20" i="45"/>
  <c r="L18" i="45"/>
  <c r="L19" i="45"/>
  <c r="L20" i="45"/>
  <c r="L21" i="45"/>
  <c r="K21" i="45"/>
  <c r="O19" i="45" s="1"/>
  <c r="L25" i="45"/>
  <c r="K20" i="45"/>
  <c r="O16" i="45"/>
  <c r="L23" i="45"/>
  <c r="K22" i="45"/>
  <c r="L24" i="45"/>
  <c r="L13" i="45"/>
  <c r="L12" i="45" s="1"/>
  <c r="L15" i="45"/>
  <c r="G18" i="45"/>
  <c r="L16" i="45"/>
  <c r="L22" i="45"/>
  <c r="G17" i="45"/>
  <c r="K13" i="45" l="1"/>
  <c r="H25" i="45"/>
  <c r="H23" i="45"/>
  <c r="H20" i="45"/>
  <c r="H16" i="45"/>
  <c r="H24" i="45"/>
  <c r="H22" i="45"/>
  <c r="H17" i="45"/>
  <c r="H19" i="45"/>
  <c r="H18" i="45"/>
  <c r="H21" i="45"/>
  <c r="N19" i="45"/>
  <c r="H13" i="45"/>
  <c r="G13" i="45"/>
  <c r="N16" i="45"/>
  <c r="C10" i="45"/>
  <c r="F13" i="45" l="1"/>
  <c r="N21" i="45"/>
  <c r="F12" i="45"/>
  <c r="N23" i="45"/>
  <c r="N24" i="45"/>
  <c r="H12" i="45"/>
  <c r="F26" i="45"/>
  <c r="F22" i="45"/>
  <c r="F18" i="45"/>
  <c r="N14" i="45"/>
  <c r="F20" i="45"/>
  <c r="F25" i="45"/>
  <c r="F21" i="45"/>
  <c r="F17" i="45"/>
  <c r="F11" i="45"/>
  <c r="F24" i="45"/>
  <c r="F16" i="45"/>
  <c r="F23" i="45"/>
  <c r="N20" i="45"/>
  <c r="M11" i="43"/>
  <c r="M10" i="43"/>
  <c r="N25" i="45" l="1"/>
  <c r="F10" i="45"/>
  <c r="N18" i="45"/>
  <c r="N17" i="45"/>
  <c r="K33" i="17" l="1"/>
  <c r="K61" i="17" s="1"/>
  <c r="L60" i="17"/>
  <c r="L59" i="17"/>
  <c r="I7" i="18"/>
  <c r="C32" i="46" l="1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F12" i="34" l="1"/>
  <c r="X32" i="40"/>
  <c r="C9" i="40"/>
  <c r="J9" i="40" s="1"/>
  <c r="F14" i="34" l="1"/>
  <c r="F26" i="34"/>
  <c r="F15" i="34"/>
  <c r="F16" i="34"/>
  <c r="F27" i="34"/>
  <c r="F28" i="34"/>
  <c r="F30" i="34"/>
  <c r="F17" i="34"/>
  <c r="F18" i="34"/>
  <c r="F20" i="34"/>
  <c r="F21" i="34"/>
  <c r="F22" i="34"/>
  <c r="F10" i="34"/>
  <c r="F31" i="34"/>
  <c r="F11" i="34"/>
  <c r="F24" i="34"/>
  <c r="F32" i="34"/>
  <c r="F19" i="34"/>
  <c r="F23" i="34"/>
  <c r="F13" i="34"/>
  <c r="F25" i="34"/>
  <c r="F29" i="34"/>
  <c r="I28" i="34" l="1"/>
  <c r="I21" i="34"/>
  <c r="I13" i="34"/>
  <c r="I23" i="34"/>
  <c r="I16" i="34"/>
  <c r="I27" i="34"/>
  <c r="I12" i="34"/>
  <c r="I26" i="34"/>
  <c r="I18" i="34"/>
  <c r="I19" i="34"/>
  <c r="I31" i="34"/>
  <c r="I29" i="34"/>
  <c r="I14" i="34"/>
  <c r="I20" i="34"/>
  <c r="I17" i="34"/>
  <c r="I30" i="34"/>
  <c r="I24" i="34"/>
  <c r="I11" i="34"/>
  <c r="I25" i="34"/>
  <c r="I22" i="34"/>
  <c r="I15" i="34"/>
  <c r="F8" i="34"/>
  <c r="J30" i="34" l="1"/>
  <c r="J31" i="34"/>
  <c r="J16" i="34"/>
  <c r="K23" i="34"/>
  <c r="J20" i="34"/>
  <c r="J15" i="34"/>
  <c r="J23" i="34"/>
  <c r="J27" i="34"/>
  <c r="K29" i="34"/>
  <c r="K27" i="34"/>
  <c r="J11" i="34"/>
  <c r="J24" i="34"/>
  <c r="J22" i="34"/>
  <c r="K20" i="34"/>
  <c r="K24" i="34"/>
  <c r="J10" i="34"/>
  <c r="K11" i="34"/>
  <c r="J26" i="34"/>
  <c r="K18" i="34"/>
  <c r="K16" i="34"/>
  <c r="K26" i="34"/>
  <c r="J19" i="34"/>
  <c r="J13" i="34"/>
  <c r="K15" i="34"/>
  <c r="K13" i="34"/>
  <c r="K31" i="34"/>
  <c r="K28" i="34"/>
  <c r="J17" i="34"/>
  <c r="K12" i="34"/>
  <c r="K17" i="34"/>
  <c r="J18" i="34"/>
  <c r="J29" i="34"/>
  <c r="J25" i="34"/>
  <c r="K22" i="34"/>
  <c r="K25" i="34"/>
  <c r="J28" i="34"/>
  <c r="K30" i="34"/>
  <c r="K14" i="34"/>
  <c r="J14" i="34"/>
  <c r="K19" i="34"/>
  <c r="J21" i="34"/>
  <c r="K21" i="34"/>
  <c r="J12" i="34"/>
  <c r="O10" i="29"/>
  <c r="O9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E17" i="2"/>
  <c r="E16" i="2"/>
  <c r="L10" i="39" l="1"/>
  <c r="I9" i="40"/>
  <c r="H10" i="40"/>
  <c r="H9" i="40"/>
  <c r="K12" i="3" l="1"/>
  <c r="L12" i="3" s="1"/>
  <c r="K8" i="3"/>
  <c r="L8" i="3" s="1"/>
  <c r="H11" i="3"/>
  <c r="I11" i="3" s="1"/>
  <c r="H8" i="3"/>
  <c r="I8" i="3" s="1"/>
  <c r="F7" i="3"/>
  <c r="E7" i="3"/>
  <c r="D7" i="3"/>
  <c r="K7" i="3" s="1"/>
  <c r="L7" i="3" s="1"/>
  <c r="C7" i="3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1" i="3"/>
  <c r="L11" i="3" s="1"/>
  <c r="K10" i="3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6" i="3"/>
  <c r="I16" i="3" s="1"/>
  <c r="H15" i="3"/>
  <c r="I15" i="3" s="1"/>
  <c r="H14" i="3"/>
  <c r="I14" i="3" s="1"/>
  <c r="H13" i="3"/>
  <c r="H12" i="3"/>
  <c r="I12" i="3" s="1"/>
  <c r="H10" i="3"/>
  <c r="I10" i="3" s="1"/>
  <c r="H7" i="3" l="1"/>
  <c r="I7" i="3" s="1"/>
  <c r="N12" i="3"/>
  <c r="O12" i="3"/>
  <c r="N10" i="3"/>
  <c r="N17" i="3"/>
  <c r="O17" i="3"/>
  <c r="O15" i="3"/>
  <c r="N15" i="3"/>
  <c r="O30" i="3"/>
  <c r="N30" i="3"/>
  <c r="O28" i="3"/>
  <c r="N28" i="3"/>
  <c r="O29" i="3"/>
  <c r="N29" i="3"/>
  <c r="O11" i="3"/>
  <c r="N11" i="3"/>
  <c r="N24" i="3"/>
  <c r="O24" i="3"/>
  <c r="N25" i="3"/>
  <c r="O16" i="3"/>
  <c r="N16" i="3"/>
  <c r="O18" i="3"/>
  <c r="N18" i="3"/>
  <c r="N19" i="3"/>
  <c r="O19" i="3"/>
  <c r="O20" i="3"/>
  <c r="N20" i="3"/>
  <c r="O21" i="3"/>
  <c r="N22" i="3"/>
  <c r="O22" i="3"/>
  <c r="N23" i="3"/>
  <c r="O23" i="3"/>
  <c r="N13" i="3"/>
  <c r="N27" i="3"/>
  <c r="O27" i="3"/>
  <c r="L10" i="3"/>
  <c r="R20" i="3" s="1"/>
  <c r="Q23" i="3"/>
  <c r="N26" i="3"/>
  <c r="O26" i="3"/>
  <c r="Q29" i="3"/>
  <c r="O14" i="3"/>
  <c r="N14" i="3"/>
  <c r="D8" i="48"/>
  <c r="G31" i="48" s="1"/>
  <c r="C8" i="48"/>
  <c r="E8" i="48" l="1"/>
  <c r="Q30" i="3"/>
  <c r="R16" i="3"/>
  <c r="R19" i="3"/>
  <c r="R22" i="3"/>
  <c r="R28" i="3"/>
  <c r="Q15" i="3"/>
  <c r="Q24" i="3"/>
  <c r="Q27" i="3"/>
  <c r="R27" i="3"/>
  <c r="R21" i="3"/>
  <c r="R11" i="3"/>
  <c r="R15" i="3"/>
  <c r="R24" i="3"/>
  <c r="Q12" i="3"/>
  <c r="Q28" i="3"/>
  <c r="Q26" i="3"/>
  <c r="R26" i="3"/>
  <c r="R18" i="3"/>
  <c r="Q21" i="3"/>
  <c r="Q11" i="3"/>
  <c r="Q19" i="3"/>
  <c r="R12" i="3"/>
  <c r="Q17" i="3"/>
  <c r="Q18" i="3"/>
  <c r="R14" i="3"/>
  <c r="R17" i="3"/>
  <c r="R13" i="3"/>
  <c r="Q14" i="3"/>
  <c r="Q22" i="3"/>
  <c r="R29" i="3"/>
  <c r="R23" i="3"/>
  <c r="Q13" i="3"/>
  <c r="R30" i="3"/>
  <c r="R10" i="3"/>
  <c r="Q10" i="3"/>
  <c r="Q16" i="3"/>
  <c r="Q20" i="3"/>
  <c r="E41" i="32"/>
  <c r="C41" i="32"/>
  <c r="F40" i="32" l="1"/>
  <c r="E40" i="32"/>
  <c r="E15" i="31"/>
  <c r="D8" i="31"/>
  <c r="C26" i="27"/>
  <c r="C8" i="27" s="1"/>
  <c r="I41" i="27" s="1"/>
  <c r="D9" i="28"/>
  <c r="E8" i="27" l="1"/>
  <c r="J41" i="27" s="1"/>
  <c r="J42" i="27" s="1"/>
  <c r="D9" i="27"/>
  <c r="E14" i="31"/>
  <c r="J60" i="17" l="1"/>
  <c r="K32" i="17"/>
  <c r="D13" i="31"/>
  <c r="D12" i="31"/>
  <c r="D11" i="31"/>
  <c r="C9" i="28"/>
  <c r="G8" i="32" l="1"/>
  <c r="C40" i="32"/>
  <c r="F41" i="32" s="1"/>
  <c r="AK15" i="43"/>
  <c r="F15" i="43" s="1"/>
  <c r="H12" i="37" l="1"/>
  <c r="D12" i="37" l="1"/>
  <c r="H25" i="32" l="1"/>
  <c r="F12" i="27"/>
  <c r="D11" i="27"/>
  <c r="D12" i="27"/>
  <c r="H12" i="32" l="1"/>
  <c r="G12" i="32"/>
  <c r="F9" i="27" l="1"/>
  <c r="D10" i="45" l="1"/>
  <c r="I44" i="17"/>
  <c r="L44" i="17" s="1"/>
  <c r="J19" i="45" l="1"/>
  <c r="O24" i="45"/>
  <c r="J26" i="45"/>
  <c r="J22" i="45"/>
  <c r="J18" i="45"/>
  <c r="J13" i="45"/>
  <c r="O14" i="45"/>
  <c r="J25" i="45"/>
  <c r="J21" i="45"/>
  <c r="J17" i="45"/>
  <c r="J24" i="45"/>
  <c r="J20" i="45"/>
  <c r="J16" i="45"/>
  <c r="J11" i="45"/>
  <c r="O23" i="45"/>
  <c r="J23" i="45"/>
  <c r="J15" i="45"/>
  <c r="J12" i="45"/>
  <c r="O17" i="45" s="1"/>
  <c r="O21" i="45"/>
  <c r="O20" i="45"/>
  <c r="K15" i="17"/>
  <c r="K14" i="17"/>
  <c r="K13" i="17"/>
  <c r="K12" i="17"/>
  <c r="K40" i="17" s="1"/>
  <c r="K11" i="17"/>
  <c r="K39" i="17" s="1"/>
  <c r="J39" i="17"/>
  <c r="K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K31" i="17"/>
  <c r="K59" i="17" s="1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O18" i="45" l="1"/>
  <c r="J10" i="45"/>
  <c r="O25" i="45"/>
  <c r="C28" i="12"/>
  <c r="C27" i="12"/>
  <c r="E29" i="12" l="1"/>
  <c r="C29" i="12"/>
  <c r="E28" i="12"/>
  <c r="E27" i="12"/>
  <c r="I11" i="26"/>
  <c r="J11" i="26" s="1"/>
  <c r="J10" i="26"/>
  <c r="I9" i="26"/>
  <c r="J9" i="26" s="1"/>
  <c r="I8" i="26"/>
  <c r="J8" i="26" s="1"/>
  <c r="H11" i="26"/>
  <c r="H10" i="26"/>
  <c r="H9" i="26"/>
  <c r="E11" i="26"/>
  <c r="E10" i="26"/>
  <c r="E9" i="26"/>
  <c r="E8" i="26"/>
  <c r="C8" i="43" l="1"/>
  <c r="E8" i="17"/>
  <c r="D8" i="17"/>
  <c r="C8" i="17"/>
  <c r="E19" i="41"/>
  <c r="G9" i="6" l="1"/>
  <c r="H7" i="2" l="1"/>
  <c r="G7" i="6" l="1"/>
  <c r="D18" i="44" l="1"/>
  <c r="D24" i="44"/>
  <c r="D34" i="42"/>
  <c r="W9" i="43" l="1"/>
  <c r="AK9" i="43"/>
  <c r="F9" i="43" s="1"/>
  <c r="F7" i="18"/>
  <c r="C7" i="46" l="1"/>
  <c r="H10" i="37"/>
  <c r="H13" i="37"/>
  <c r="H14" i="37"/>
  <c r="H15" i="37"/>
  <c r="H16" i="37"/>
  <c r="H11" i="32" l="1"/>
  <c r="G11" i="32"/>
  <c r="X8" i="43" l="1"/>
  <c r="R9" i="43"/>
  <c r="J9" i="58"/>
  <c r="I9" i="58"/>
  <c r="H9" i="58"/>
  <c r="M9" i="40"/>
  <c r="E8" i="2"/>
  <c r="H35" i="58" l="1"/>
  <c r="F19" i="41"/>
  <c r="H9" i="31"/>
  <c r="E9" i="58"/>
  <c r="D9" i="58"/>
  <c r="C9" i="58"/>
  <c r="C35" i="58" l="1"/>
  <c r="D8" i="27"/>
  <c r="F11" i="37"/>
  <c r="F10" i="37"/>
  <c r="F9" i="37"/>
  <c r="G8" i="40"/>
  <c r="F8" i="40"/>
  <c r="C33" i="40"/>
  <c r="C32" i="40"/>
  <c r="Q32" i="40" s="1"/>
  <c r="C31" i="40"/>
  <c r="Q31" i="40" s="1"/>
  <c r="C30" i="40"/>
  <c r="C29" i="40"/>
  <c r="C28" i="40"/>
  <c r="C27" i="40"/>
  <c r="C26" i="40"/>
  <c r="C25" i="40"/>
  <c r="C24" i="40"/>
  <c r="C23" i="40"/>
  <c r="Q23" i="40" s="1"/>
  <c r="C22" i="40"/>
  <c r="C21" i="40"/>
  <c r="C20" i="40"/>
  <c r="C19" i="40"/>
  <c r="C18" i="40"/>
  <c r="C17" i="40"/>
  <c r="C16" i="40"/>
  <c r="C15" i="40"/>
  <c r="C14" i="40"/>
  <c r="Q14" i="40" s="1"/>
  <c r="C12" i="40"/>
  <c r="C11" i="40"/>
  <c r="C10" i="40"/>
  <c r="J10" i="40" s="1"/>
  <c r="O11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6" i="39"/>
  <c r="M15" i="39"/>
  <c r="M14" i="39"/>
  <c r="M13" i="39"/>
  <c r="M12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Y2" i="40" l="1"/>
  <c r="R20" i="39"/>
  <c r="R32" i="39"/>
  <c r="R21" i="39"/>
  <c r="I12" i="40"/>
  <c r="J12" i="40"/>
  <c r="I23" i="40"/>
  <c r="J23" i="40"/>
  <c r="Q25" i="40"/>
  <c r="J25" i="40"/>
  <c r="Q17" i="40"/>
  <c r="J17" i="40"/>
  <c r="Q18" i="40"/>
  <c r="J18" i="40"/>
  <c r="I19" i="40"/>
  <c r="J19" i="40"/>
  <c r="Q26" i="40"/>
  <c r="J26" i="40"/>
  <c r="Q29" i="40"/>
  <c r="J29" i="40"/>
  <c r="Q30" i="40"/>
  <c r="J30" i="40"/>
  <c r="I32" i="40"/>
  <c r="J32" i="40"/>
  <c r="Q33" i="40"/>
  <c r="J33" i="40"/>
  <c r="Q22" i="40"/>
  <c r="J22" i="40"/>
  <c r="I11" i="40"/>
  <c r="J11" i="40"/>
  <c r="Q13" i="40"/>
  <c r="J13" i="40"/>
  <c r="I15" i="40"/>
  <c r="J15" i="40"/>
  <c r="I27" i="40"/>
  <c r="J27" i="40"/>
  <c r="J31" i="40"/>
  <c r="I20" i="40"/>
  <c r="J20" i="40"/>
  <c r="Q21" i="40"/>
  <c r="J21" i="40"/>
  <c r="I24" i="40"/>
  <c r="J24" i="40"/>
  <c r="J14" i="40"/>
  <c r="I16" i="40"/>
  <c r="J16" i="40"/>
  <c r="I28" i="40"/>
  <c r="J28" i="40"/>
  <c r="R22" i="39"/>
  <c r="P11" i="39"/>
  <c r="R33" i="39"/>
  <c r="R23" i="39"/>
  <c r="R13" i="39"/>
  <c r="R26" i="39"/>
  <c r="H8" i="40"/>
  <c r="R15" i="39"/>
  <c r="Q10" i="40"/>
  <c r="C8" i="40"/>
  <c r="I8" i="40" s="1"/>
  <c r="W32" i="40"/>
  <c r="R28" i="39"/>
  <c r="R17" i="39"/>
  <c r="R29" i="39"/>
  <c r="R24" i="39"/>
  <c r="R14" i="39"/>
  <c r="R27" i="39"/>
  <c r="R18" i="39"/>
  <c r="R30" i="39"/>
  <c r="R34" i="39"/>
  <c r="R25" i="39"/>
  <c r="R19" i="39"/>
  <c r="R31" i="39"/>
  <c r="I22" i="40"/>
  <c r="I21" i="40"/>
  <c r="I13" i="40"/>
  <c r="I29" i="40"/>
  <c r="I10" i="40"/>
  <c r="I14" i="40"/>
  <c r="I30" i="40"/>
  <c r="I17" i="40"/>
  <c r="I25" i="40"/>
  <c r="I33" i="40"/>
  <c r="I18" i="40"/>
  <c r="I26" i="40"/>
  <c r="Q15" i="40"/>
  <c r="Q19" i="40"/>
  <c r="Q27" i="40"/>
  <c r="Q11" i="40"/>
  <c r="Q16" i="40"/>
  <c r="Q24" i="40"/>
  <c r="Q28" i="40"/>
  <c r="I31" i="40"/>
  <c r="Q12" i="40"/>
  <c r="Q20" i="40"/>
  <c r="Q9" i="40"/>
  <c r="S24" i="40" l="1"/>
  <c r="T28" i="40"/>
  <c r="S14" i="40"/>
  <c r="T14" i="40"/>
  <c r="T13" i="40"/>
  <c r="S19" i="40"/>
  <c r="S30" i="40"/>
  <c r="T24" i="40"/>
  <c r="T18" i="40"/>
  <c r="S12" i="40"/>
  <c r="T16" i="40"/>
  <c r="T27" i="40"/>
  <c r="S13" i="40"/>
  <c r="S20" i="40"/>
  <c r="S11" i="40"/>
  <c r="S10" i="40"/>
  <c r="S9" i="40"/>
  <c r="T19" i="40"/>
  <c r="S21" i="40"/>
  <c r="T33" i="40"/>
  <c r="T21" i="40"/>
  <c r="T15" i="40"/>
  <c r="S22" i="40"/>
  <c r="T22" i="40"/>
  <c r="S26" i="40"/>
  <c r="S28" i="40"/>
  <c r="S27" i="40"/>
  <c r="S32" i="40"/>
  <c r="T17" i="40"/>
  <c r="S29" i="40"/>
  <c r="T9" i="40"/>
  <c r="S18" i="40"/>
  <c r="T31" i="40"/>
  <c r="T26" i="40"/>
  <c r="T20" i="40"/>
  <c r="S33" i="40"/>
  <c r="T10" i="40"/>
  <c r="S16" i="40"/>
  <c r="S15" i="40"/>
  <c r="T30" i="40"/>
  <c r="T25" i="40"/>
  <c r="T23" i="40"/>
  <c r="T12" i="40"/>
  <c r="S25" i="40"/>
  <c r="T32" i="40"/>
  <c r="T11" i="40"/>
  <c r="S31" i="40"/>
  <c r="S17" i="40"/>
  <c r="T29" i="40"/>
  <c r="S23" i="40"/>
  <c r="J8" i="40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K44" i="17"/>
  <c r="I43" i="17"/>
  <c r="I42" i="17"/>
  <c r="I41" i="17"/>
  <c r="L41" i="17" s="1"/>
  <c r="F16" i="37"/>
  <c r="F15" i="37"/>
  <c r="F14" i="37"/>
  <c r="F13" i="37"/>
  <c r="F12" i="37"/>
  <c r="D16" i="37"/>
  <c r="D15" i="37"/>
  <c r="D14" i="37"/>
  <c r="D13" i="37"/>
  <c r="D10" i="37"/>
  <c r="K55" i="17" l="1"/>
  <c r="L55" i="17"/>
  <c r="K49" i="17"/>
  <c r="L49" i="17"/>
  <c r="K52" i="17"/>
  <c r="L52" i="17"/>
  <c r="K53" i="17"/>
  <c r="L53" i="17"/>
  <c r="K42" i="17"/>
  <c r="L42" i="17"/>
  <c r="K54" i="17"/>
  <c r="L54" i="17"/>
  <c r="K43" i="17"/>
  <c r="L43" i="17"/>
  <c r="K45" i="17"/>
  <c r="L45" i="17"/>
  <c r="K58" i="17"/>
  <c r="L58" i="17"/>
  <c r="K50" i="17"/>
  <c r="L50" i="17"/>
  <c r="K51" i="17"/>
  <c r="L51" i="17"/>
  <c r="K41" i="17"/>
  <c r="K56" i="17"/>
  <c r="L56" i="17"/>
  <c r="K57" i="17"/>
  <c r="L57" i="17"/>
  <c r="K46" i="17"/>
  <c r="L46" i="17"/>
  <c r="K47" i="17"/>
  <c r="L47" i="17"/>
  <c r="K48" i="17"/>
  <c r="L48" i="17"/>
  <c r="M16" i="43"/>
  <c r="H8" i="43" l="1"/>
  <c r="J8" i="43"/>
  <c r="D35" i="27" l="1"/>
  <c r="C5" i="12" l="1"/>
  <c r="H36" i="32" l="1"/>
  <c r="AK16" i="43" l="1"/>
  <c r="W16" i="43"/>
  <c r="K16" i="43" s="1"/>
  <c r="D7" i="29" l="1"/>
  <c r="C7" i="29"/>
  <c r="D7" i="12" l="1"/>
  <c r="D11" i="12"/>
  <c r="D8" i="12"/>
  <c r="D12" i="12"/>
  <c r="D9" i="12"/>
  <c r="D10" i="12"/>
  <c r="E7" i="29"/>
  <c r="D27" i="12" l="1"/>
  <c r="D5" i="12"/>
  <c r="E26" i="28"/>
  <c r="N8" i="40"/>
  <c r="Y3" i="40" s="1"/>
  <c r="Y4" i="40" s="1"/>
  <c r="J9" i="39"/>
  <c r="D9" i="39"/>
  <c r="M33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M17" i="43"/>
  <c r="M15" i="43"/>
  <c r="M14" i="43"/>
  <c r="M13" i="43"/>
  <c r="M12" i="43"/>
  <c r="R8" i="43" l="1"/>
  <c r="D28" i="27" l="1"/>
  <c r="F28" i="27"/>
  <c r="R26" i="43" l="1"/>
  <c r="K10" i="37" l="1"/>
  <c r="L10" i="37" s="1"/>
  <c r="L9" i="37"/>
  <c r="F11" i="31" l="1"/>
  <c r="F13" i="31"/>
  <c r="F12" i="31"/>
  <c r="H7" i="18" l="1"/>
  <c r="G7" i="18"/>
  <c r="E7" i="18"/>
  <c r="D7" i="18"/>
  <c r="C7" i="18"/>
  <c r="R11" i="43"/>
  <c r="O9" i="43"/>
  <c r="N9" i="43"/>
  <c r="S9" i="43" s="1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P17" i="39"/>
  <c r="O14" i="39"/>
  <c r="O13" i="39"/>
  <c r="O12" i="39"/>
  <c r="H11" i="40"/>
  <c r="E9" i="40"/>
  <c r="D8" i="40"/>
  <c r="M16" i="37"/>
  <c r="M15" i="37"/>
  <c r="M14" i="37"/>
  <c r="M13" i="37"/>
  <c r="M12" i="37"/>
  <c r="M11" i="37"/>
  <c r="M10" i="37"/>
  <c r="M9" i="37"/>
  <c r="M7" i="37"/>
  <c r="N7" i="37" s="1"/>
  <c r="M6" i="37"/>
  <c r="N6" i="37" s="1"/>
  <c r="K16" i="37"/>
  <c r="K15" i="37"/>
  <c r="L15" i="37" s="1"/>
  <c r="K14" i="37"/>
  <c r="K13" i="37"/>
  <c r="K7" i="37"/>
  <c r="L7" i="37" s="1"/>
  <c r="K6" i="37"/>
  <c r="L6" i="37" s="1"/>
  <c r="H17" i="32"/>
  <c r="G17" i="32"/>
  <c r="G38" i="32"/>
  <c r="G37" i="32"/>
  <c r="G36" i="32"/>
  <c r="G35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6" i="32"/>
  <c r="G15" i="32"/>
  <c r="G14" i="32"/>
  <c r="G10" i="32"/>
  <c r="G39" i="32" s="1"/>
  <c r="I32" i="29"/>
  <c r="J32" i="29" s="1"/>
  <c r="I31" i="29"/>
  <c r="J31" i="29" s="1"/>
  <c r="I30" i="29"/>
  <c r="J30" i="29" s="1"/>
  <c r="I29" i="29"/>
  <c r="J29" i="29" s="1"/>
  <c r="I28" i="29"/>
  <c r="J28" i="29" s="1"/>
  <c r="I27" i="29"/>
  <c r="J27" i="29" s="1"/>
  <c r="I26" i="29"/>
  <c r="J26" i="29" s="1"/>
  <c r="I25" i="29"/>
  <c r="J25" i="29" s="1"/>
  <c r="I24" i="29"/>
  <c r="J24" i="29" s="1"/>
  <c r="I23" i="29"/>
  <c r="J23" i="29" s="1"/>
  <c r="I22" i="29"/>
  <c r="J22" i="29" s="1"/>
  <c r="I21" i="29"/>
  <c r="J21" i="29" s="1"/>
  <c r="I20" i="29"/>
  <c r="J20" i="29" s="1"/>
  <c r="I19" i="29"/>
  <c r="J19" i="29" s="1"/>
  <c r="I18" i="29"/>
  <c r="J18" i="29" s="1"/>
  <c r="I17" i="29"/>
  <c r="J17" i="29" s="1"/>
  <c r="I16" i="29"/>
  <c r="J16" i="29" s="1"/>
  <c r="I15" i="29"/>
  <c r="J15" i="29" s="1"/>
  <c r="I14" i="29"/>
  <c r="J14" i="29" s="1"/>
  <c r="I13" i="29"/>
  <c r="J13" i="29" s="1"/>
  <c r="I12" i="29"/>
  <c r="J12" i="29" s="1"/>
  <c r="I11" i="29"/>
  <c r="J11" i="29" s="1"/>
  <c r="I9" i="29"/>
  <c r="J9" i="29" s="1"/>
  <c r="I8" i="29"/>
  <c r="J8" i="29" s="1"/>
  <c r="K9" i="29"/>
  <c r="L9" i="29" s="1"/>
  <c r="K8" i="29"/>
  <c r="L8" i="29" s="1"/>
  <c r="K32" i="29"/>
  <c r="L32" i="29" s="1"/>
  <c r="K31" i="29"/>
  <c r="L31" i="29" s="1"/>
  <c r="K30" i="29"/>
  <c r="L30" i="29" s="1"/>
  <c r="K29" i="29"/>
  <c r="L29" i="29" s="1"/>
  <c r="K28" i="29"/>
  <c r="L28" i="29" s="1"/>
  <c r="K27" i="29"/>
  <c r="L27" i="29" s="1"/>
  <c r="K26" i="29"/>
  <c r="L26" i="29" s="1"/>
  <c r="K25" i="29"/>
  <c r="L25" i="29" s="1"/>
  <c r="K24" i="29"/>
  <c r="L24" i="29" s="1"/>
  <c r="K23" i="29"/>
  <c r="L23" i="29" s="1"/>
  <c r="K22" i="29"/>
  <c r="L22" i="29" s="1"/>
  <c r="K21" i="29"/>
  <c r="L21" i="29" s="1"/>
  <c r="K20" i="29"/>
  <c r="L20" i="29" s="1"/>
  <c r="K19" i="29"/>
  <c r="L19" i="29" s="1"/>
  <c r="K18" i="29"/>
  <c r="L18" i="29" s="1"/>
  <c r="K17" i="29"/>
  <c r="L17" i="29" s="1"/>
  <c r="K16" i="29"/>
  <c r="L16" i="29" s="1"/>
  <c r="K15" i="29"/>
  <c r="L15" i="29" s="1"/>
  <c r="K14" i="29"/>
  <c r="L14" i="29" s="1"/>
  <c r="K13" i="29"/>
  <c r="L13" i="29" s="1"/>
  <c r="K12" i="29"/>
  <c r="L12" i="29" s="1"/>
  <c r="K11" i="29"/>
  <c r="L11" i="29" s="1"/>
  <c r="K10" i="29"/>
  <c r="L10" i="29" s="1"/>
  <c r="G11" i="31"/>
  <c r="G8" i="31"/>
  <c r="H8" i="31"/>
  <c r="D17" i="27"/>
  <c r="D16" i="27"/>
  <c r="D15" i="27"/>
  <c r="D14" i="27"/>
  <c r="F43" i="27"/>
  <c r="F26" i="28"/>
  <c r="E34" i="28"/>
  <c r="E33" i="28"/>
  <c r="E32" i="28"/>
  <c r="E31" i="28"/>
  <c r="E30" i="28"/>
  <c r="E29" i="28"/>
  <c r="J29" i="28" s="1"/>
  <c r="E28" i="28"/>
  <c r="E27" i="28"/>
  <c r="E25" i="28"/>
  <c r="E24" i="28"/>
  <c r="E23" i="28"/>
  <c r="E22" i="28"/>
  <c r="E21" i="28"/>
  <c r="E20" i="28"/>
  <c r="E19" i="28"/>
  <c r="E18" i="28"/>
  <c r="E17" i="28"/>
  <c r="E16" i="28"/>
  <c r="J16" i="28" s="1"/>
  <c r="E15" i="28"/>
  <c r="E14" i="28"/>
  <c r="E13" i="28"/>
  <c r="E12" i="28"/>
  <c r="E11" i="28"/>
  <c r="E10" i="28"/>
  <c r="G17" i="6"/>
  <c r="G16" i="6"/>
  <c r="G15" i="6"/>
  <c r="G14" i="6"/>
  <c r="G13" i="6"/>
  <c r="G12" i="6"/>
  <c r="D17" i="6"/>
  <c r="D16" i="6"/>
  <c r="D15" i="6"/>
  <c r="D14" i="6"/>
  <c r="D13" i="6"/>
  <c r="D12" i="6"/>
  <c r="D10" i="6"/>
  <c r="D9" i="6"/>
  <c r="F17" i="6"/>
  <c r="F16" i="6"/>
  <c r="F15" i="6"/>
  <c r="F14" i="6"/>
  <c r="F13" i="6"/>
  <c r="F12" i="6"/>
  <c r="H8" i="2"/>
  <c r="H32" i="2"/>
  <c r="H31" i="2"/>
  <c r="H30" i="2"/>
  <c r="H29" i="2"/>
  <c r="H28" i="2"/>
  <c r="H27" i="2"/>
  <c r="H26" i="2"/>
  <c r="H25" i="2"/>
  <c r="H24" i="2"/>
  <c r="H23" i="2"/>
  <c r="H22" i="2"/>
  <c r="H21" i="2"/>
  <c r="L21" i="2" s="1"/>
  <c r="H19" i="2"/>
  <c r="H18" i="2"/>
  <c r="H17" i="2"/>
  <c r="H16" i="2"/>
  <c r="H15" i="2"/>
  <c r="H13" i="2"/>
  <c r="H12" i="2"/>
  <c r="H11" i="2"/>
  <c r="H10" i="2"/>
  <c r="H9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J20" i="2" s="1"/>
  <c r="E19" i="2"/>
  <c r="E18" i="2"/>
  <c r="E15" i="2"/>
  <c r="E14" i="2"/>
  <c r="E13" i="2"/>
  <c r="E12" i="2"/>
  <c r="E11" i="2"/>
  <c r="E10" i="2"/>
  <c r="E9" i="2"/>
  <c r="J21" i="2" l="1"/>
  <c r="J24" i="2"/>
  <c r="L13" i="2"/>
  <c r="L24" i="2"/>
  <c r="J11" i="2"/>
  <c r="J12" i="2"/>
  <c r="J27" i="2"/>
  <c r="L28" i="2"/>
  <c r="J32" i="2"/>
  <c r="J22" i="2"/>
  <c r="J9" i="2"/>
  <c r="J8" i="2"/>
  <c r="J16" i="2"/>
  <c r="J17" i="2"/>
  <c r="L26" i="2"/>
  <c r="L27" i="2"/>
  <c r="J28" i="2"/>
  <c r="L29" i="2"/>
  <c r="L20" i="2"/>
  <c r="J10" i="2"/>
  <c r="J14" i="2"/>
  <c r="J15" i="2"/>
  <c r="J29" i="2"/>
  <c r="L17" i="2"/>
  <c r="L30" i="2"/>
  <c r="L10" i="2"/>
  <c r="L11" i="2"/>
  <c r="L12" i="2"/>
  <c r="J25" i="2"/>
  <c r="L15" i="2"/>
  <c r="L16" i="2"/>
  <c r="J18" i="2"/>
  <c r="J30" i="2"/>
  <c r="L18" i="2"/>
  <c r="L31" i="2"/>
  <c r="L23" i="2"/>
  <c r="J23" i="2"/>
  <c r="L25" i="2"/>
  <c r="J26" i="2"/>
  <c r="J13" i="2"/>
  <c r="J19" i="2"/>
  <c r="J31" i="2"/>
  <c r="L19" i="2"/>
  <c r="L32" i="2"/>
  <c r="J30" i="28"/>
  <c r="P20" i="39"/>
  <c r="T20" i="39"/>
  <c r="P32" i="39"/>
  <c r="T32" i="39"/>
  <c r="J31" i="28"/>
  <c r="P21" i="39"/>
  <c r="T21" i="39"/>
  <c r="P33" i="39"/>
  <c r="T33" i="39"/>
  <c r="J19" i="28"/>
  <c r="F32" i="28"/>
  <c r="J32" i="28"/>
  <c r="P22" i="39"/>
  <c r="T22" i="39"/>
  <c r="P34" i="39"/>
  <c r="T34" i="39"/>
  <c r="J20" i="28"/>
  <c r="F33" i="28"/>
  <c r="J33" i="28"/>
  <c r="P23" i="39"/>
  <c r="T23" i="39"/>
  <c r="F34" i="28"/>
  <c r="J34" i="28"/>
  <c r="T12" i="39"/>
  <c r="T10" i="39"/>
  <c r="T17" i="39"/>
  <c r="T11" i="39"/>
  <c r="P24" i="39"/>
  <c r="T24" i="39"/>
  <c r="P19" i="39"/>
  <c r="T19" i="39"/>
  <c r="J18" i="28"/>
  <c r="J10" i="28"/>
  <c r="J26" i="28"/>
  <c r="J22" i="28"/>
  <c r="P13" i="39"/>
  <c r="T13" i="39"/>
  <c r="P25" i="39"/>
  <c r="T25" i="39"/>
  <c r="P31" i="39"/>
  <c r="T31" i="39"/>
  <c r="J23" i="28"/>
  <c r="P14" i="39"/>
  <c r="P26" i="39"/>
  <c r="T26" i="39"/>
  <c r="J17" i="28"/>
  <c r="J21" i="28"/>
  <c r="J12" i="28"/>
  <c r="P15" i="39"/>
  <c r="T15" i="39"/>
  <c r="P27" i="39"/>
  <c r="T27" i="39"/>
  <c r="J13" i="28"/>
  <c r="J25" i="28"/>
  <c r="P16" i="39"/>
  <c r="T16" i="39"/>
  <c r="P28" i="39"/>
  <c r="T28" i="39"/>
  <c r="J14" i="28"/>
  <c r="J27" i="28"/>
  <c r="P29" i="39"/>
  <c r="T29" i="39"/>
  <c r="J11" i="28"/>
  <c r="J24" i="28"/>
  <c r="J15" i="28"/>
  <c r="J28" i="28"/>
  <c r="P18" i="39"/>
  <c r="T18" i="39"/>
  <c r="P30" i="39"/>
  <c r="T30" i="39"/>
  <c r="F12" i="28"/>
  <c r="F16" i="28"/>
  <c r="F20" i="28"/>
  <c r="F24" i="28"/>
  <c r="F29" i="28"/>
  <c r="F13" i="28"/>
  <c r="F17" i="28"/>
  <c r="F21" i="28"/>
  <c r="F25" i="28"/>
  <c r="F30" i="28"/>
  <c r="F10" i="28"/>
  <c r="F14" i="28"/>
  <c r="F18" i="28"/>
  <c r="F22" i="28"/>
  <c r="F27" i="28"/>
  <c r="F31" i="28"/>
  <c r="F11" i="28"/>
  <c r="F15" i="28"/>
  <c r="F19" i="28"/>
  <c r="F23" i="28"/>
  <c r="F28" i="28"/>
  <c r="Q8" i="40"/>
  <c r="E8" i="40"/>
  <c r="S23" i="39" l="1"/>
  <c r="S19" i="39"/>
  <c r="S17" i="39"/>
  <c r="S25" i="39"/>
  <c r="I14" i="28"/>
  <c r="I10" i="28"/>
  <c r="I30" i="28"/>
  <c r="S24" i="39"/>
  <c r="S33" i="39"/>
  <c r="I28" i="28"/>
  <c r="I25" i="28"/>
  <c r="S30" i="39"/>
  <c r="S26" i="39"/>
  <c r="I26" i="28"/>
  <c r="I23" i="28"/>
  <c r="I21" i="28"/>
  <c r="I33" i="28"/>
  <c r="S21" i="39"/>
  <c r="I17" i="28"/>
  <c r="I13" i="28"/>
  <c r="S29" i="39"/>
  <c r="S28" i="39"/>
  <c r="S27" i="39"/>
  <c r="S12" i="39"/>
  <c r="S34" i="39"/>
  <c r="S32" i="39"/>
  <c r="I15" i="28"/>
  <c r="I11" i="28"/>
  <c r="I29" i="28"/>
  <c r="I31" i="28"/>
  <c r="I24" i="28"/>
  <c r="S16" i="39"/>
  <c r="I19" i="28"/>
  <c r="S14" i="39"/>
  <c r="S15" i="39"/>
  <c r="I34" i="28"/>
  <c r="S22" i="39"/>
  <c r="S20" i="39"/>
  <c r="S18" i="39"/>
  <c r="S31" i="39"/>
  <c r="I27" i="28"/>
  <c r="I20" i="28"/>
  <c r="I22" i="28"/>
  <c r="I16" i="28"/>
  <c r="I18" i="28"/>
  <c r="I12" i="28"/>
  <c r="I32" i="28"/>
  <c r="K9" i="39"/>
  <c r="L9" i="39" s="1"/>
  <c r="P18" i="40"/>
  <c r="P17" i="40"/>
  <c r="P16" i="40"/>
  <c r="P15" i="40"/>
  <c r="P13" i="40"/>
  <c r="H33" i="40"/>
  <c r="H32" i="40"/>
  <c r="H30" i="40"/>
  <c r="H26" i="40"/>
  <c r="H23" i="40"/>
  <c r="H19" i="40"/>
  <c r="H16" i="40"/>
  <c r="E15" i="40"/>
  <c r="Z3" i="40" s="1"/>
  <c r="H12" i="40"/>
  <c r="E10" i="40"/>
  <c r="O8" i="40"/>
  <c r="N16" i="37" l="1"/>
  <c r="N15" i="37"/>
  <c r="N14" i="37"/>
  <c r="N13" i="37"/>
  <c r="N12" i="37"/>
  <c r="N11" i="37"/>
  <c r="N10" i="37"/>
  <c r="N9" i="37"/>
  <c r="L16" i="37"/>
  <c r="L14" i="37"/>
  <c r="L13" i="37"/>
  <c r="J16" i="37"/>
  <c r="J15" i="37"/>
  <c r="J14" i="37"/>
  <c r="J13" i="37"/>
  <c r="J12" i="37"/>
  <c r="J11" i="37"/>
  <c r="J10" i="37"/>
  <c r="J9" i="37"/>
  <c r="O33" i="43" l="1"/>
  <c r="T33" i="43" s="1"/>
  <c r="O32" i="43"/>
  <c r="T32" i="43" s="1"/>
  <c r="O31" i="43"/>
  <c r="T31" i="43" s="1"/>
  <c r="O30" i="43"/>
  <c r="T30" i="43" s="1"/>
  <c r="O29" i="43"/>
  <c r="T29" i="43" s="1"/>
  <c r="O28" i="43"/>
  <c r="T28" i="43" s="1"/>
  <c r="O27" i="43"/>
  <c r="T27" i="43" s="1"/>
  <c r="O26" i="43"/>
  <c r="T26" i="43" s="1"/>
  <c r="O25" i="43"/>
  <c r="T25" i="43" s="1"/>
  <c r="O24" i="43"/>
  <c r="T24" i="43" s="1"/>
  <c r="O23" i="43"/>
  <c r="T23" i="43" s="1"/>
  <c r="O22" i="43"/>
  <c r="T22" i="43" s="1"/>
  <c r="O21" i="43"/>
  <c r="T21" i="43" s="1"/>
  <c r="O20" i="43"/>
  <c r="T20" i="43" s="1"/>
  <c r="O19" i="43"/>
  <c r="T19" i="43" s="1"/>
  <c r="O18" i="43"/>
  <c r="T18" i="43" s="1"/>
  <c r="O17" i="43"/>
  <c r="T17" i="43" s="1"/>
  <c r="O16" i="43"/>
  <c r="T16" i="43" s="1"/>
  <c r="O15" i="43"/>
  <c r="T15" i="43" s="1"/>
  <c r="O14" i="43"/>
  <c r="T14" i="43" s="1"/>
  <c r="O13" i="43"/>
  <c r="T13" i="43" s="1"/>
  <c r="O12" i="43"/>
  <c r="T12" i="43" s="1"/>
  <c r="O11" i="43"/>
  <c r="T11" i="43" s="1"/>
  <c r="O10" i="43"/>
  <c r="T9" i="43"/>
  <c r="N24" i="43"/>
  <c r="S24" i="43" s="1"/>
  <c r="N20" i="43"/>
  <c r="S20" i="43" s="1"/>
  <c r="N19" i="43"/>
  <c r="S19" i="43" s="1"/>
  <c r="N18" i="43"/>
  <c r="S18" i="43" s="1"/>
  <c r="N33" i="43"/>
  <c r="S33" i="43" s="1"/>
  <c r="N32" i="43"/>
  <c r="S32" i="43" s="1"/>
  <c r="N31" i="43"/>
  <c r="S31" i="43" s="1"/>
  <c r="N30" i="43"/>
  <c r="S30" i="43" s="1"/>
  <c r="N29" i="43"/>
  <c r="S29" i="43" s="1"/>
  <c r="N28" i="43"/>
  <c r="S28" i="43" s="1"/>
  <c r="N27" i="43"/>
  <c r="S27" i="43" s="1"/>
  <c r="N26" i="43"/>
  <c r="S26" i="43" s="1"/>
  <c r="N25" i="43"/>
  <c r="S25" i="43" s="1"/>
  <c r="N23" i="43"/>
  <c r="S23" i="43" s="1"/>
  <c r="N22" i="43"/>
  <c r="S22" i="43" s="1"/>
  <c r="N21" i="43"/>
  <c r="S21" i="43" s="1"/>
  <c r="N17" i="43"/>
  <c r="S17" i="43" s="1"/>
  <c r="N16" i="43"/>
  <c r="S16" i="43" s="1"/>
  <c r="N15" i="43"/>
  <c r="S15" i="43" s="1"/>
  <c r="N14" i="43"/>
  <c r="S14" i="43" s="1"/>
  <c r="N13" i="43"/>
  <c r="S13" i="43" s="1"/>
  <c r="N12" i="43"/>
  <c r="S12" i="43" s="1"/>
  <c r="N11" i="43"/>
  <c r="N10" i="43"/>
  <c r="R33" i="43"/>
  <c r="R32" i="43"/>
  <c r="R31" i="43"/>
  <c r="R30" i="43"/>
  <c r="R29" i="43"/>
  <c r="R28" i="43"/>
  <c r="R27" i="43"/>
  <c r="R25" i="43"/>
  <c r="R24" i="43"/>
  <c r="R23" i="43"/>
  <c r="R22" i="43"/>
  <c r="R21" i="43"/>
  <c r="R20" i="43"/>
  <c r="R19" i="43"/>
  <c r="R18" i="43"/>
  <c r="R17" i="43"/>
  <c r="R16" i="43"/>
  <c r="R15" i="43"/>
  <c r="R14" i="43"/>
  <c r="R13" i="43"/>
  <c r="R12" i="43"/>
  <c r="R10" i="43"/>
  <c r="K9" i="43"/>
  <c r="W17" i="43"/>
  <c r="K17" i="43" s="1"/>
  <c r="W13" i="43"/>
  <c r="K13" i="43" s="1"/>
  <c r="AK33" i="43"/>
  <c r="F33" i="43" s="1"/>
  <c r="AK32" i="43"/>
  <c r="F32" i="43" s="1"/>
  <c r="AK31" i="43"/>
  <c r="F31" i="43" s="1"/>
  <c r="AK30" i="43"/>
  <c r="F30" i="43" s="1"/>
  <c r="AK29" i="43"/>
  <c r="F29" i="43" s="1"/>
  <c r="AK28" i="43"/>
  <c r="F28" i="43" s="1"/>
  <c r="AK27" i="43"/>
  <c r="F27" i="43" s="1"/>
  <c r="AK26" i="43"/>
  <c r="F26" i="43" s="1"/>
  <c r="AK25" i="43"/>
  <c r="F25" i="43" s="1"/>
  <c r="AK24" i="43"/>
  <c r="F24" i="43" s="1"/>
  <c r="AK23" i="43"/>
  <c r="F23" i="43" s="1"/>
  <c r="AK22" i="43"/>
  <c r="F22" i="43" s="1"/>
  <c r="AK21" i="43"/>
  <c r="F21" i="43" s="1"/>
  <c r="AK20" i="43"/>
  <c r="F20" i="43" s="1"/>
  <c r="AK19" i="43"/>
  <c r="F19" i="43" s="1"/>
  <c r="AK18" i="43"/>
  <c r="F18" i="43" s="1"/>
  <c r="AK17" i="43"/>
  <c r="F17" i="43" s="1"/>
  <c r="F16" i="43"/>
  <c r="P16" i="43" s="1"/>
  <c r="U16" i="43" s="1"/>
  <c r="AK14" i="43"/>
  <c r="F14" i="43" s="1"/>
  <c r="AK13" i="43"/>
  <c r="F13" i="43" s="1"/>
  <c r="AK12" i="43"/>
  <c r="F12" i="43" s="1"/>
  <c r="AK11" i="43"/>
  <c r="F11" i="43" s="1"/>
  <c r="AK10" i="43"/>
  <c r="F10" i="43" s="1"/>
  <c r="W11" i="43"/>
  <c r="K11" i="43" s="1"/>
  <c r="W10" i="43"/>
  <c r="K10" i="43" s="1"/>
  <c r="AH8" i="43"/>
  <c r="AG8" i="43"/>
  <c r="AF8" i="43"/>
  <c r="AE8" i="43"/>
  <c r="AD8" i="43"/>
  <c r="AC8" i="43"/>
  <c r="AB8" i="43"/>
  <c r="AA8" i="43"/>
  <c r="Z8" i="43"/>
  <c r="Y8" i="43"/>
  <c r="AV8" i="43"/>
  <c r="AU8" i="43"/>
  <c r="AT8" i="43"/>
  <c r="AS8" i="43"/>
  <c r="AR8" i="43"/>
  <c r="AQ8" i="43"/>
  <c r="AP8" i="43"/>
  <c r="AO8" i="43"/>
  <c r="AN8" i="43"/>
  <c r="AM8" i="43"/>
  <c r="AL8" i="43"/>
  <c r="W33" i="43"/>
  <c r="K33" i="43" s="1"/>
  <c r="W32" i="43"/>
  <c r="K32" i="43" s="1"/>
  <c r="W31" i="43"/>
  <c r="K31" i="43" s="1"/>
  <c r="W30" i="43"/>
  <c r="K30" i="43" s="1"/>
  <c r="W29" i="43"/>
  <c r="K29" i="43" s="1"/>
  <c r="W28" i="43"/>
  <c r="K28" i="43" s="1"/>
  <c r="W27" i="43"/>
  <c r="K27" i="43" s="1"/>
  <c r="W26" i="43"/>
  <c r="K26" i="43" s="1"/>
  <c r="W25" i="43"/>
  <c r="K25" i="43" s="1"/>
  <c r="W24" i="43"/>
  <c r="K24" i="43" s="1"/>
  <c r="W23" i="43"/>
  <c r="K23" i="43" s="1"/>
  <c r="W22" i="43"/>
  <c r="K22" i="43" s="1"/>
  <c r="W21" i="43"/>
  <c r="K21" i="43" s="1"/>
  <c r="W20" i="43"/>
  <c r="K20" i="43" s="1"/>
  <c r="W19" i="43"/>
  <c r="K19" i="43" s="1"/>
  <c r="W18" i="43"/>
  <c r="K18" i="43" s="1"/>
  <c r="W15" i="43"/>
  <c r="K15" i="43" s="1"/>
  <c r="W14" i="43"/>
  <c r="K14" i="43" s="1"/>
  <c r="W12" i="43"/>
  <c r="K12" i="43" s="1"/>
  <c r="AW8" i="43"/>
  <c r="D55" i="44"/>
  <c r="D48" i="44"/>
  <c r="E51" i="44" s="1"/>
  <c r="D44" i="44"/>
  <c r="E47" i="44" s="1"/>
  <c r="D38" i="44"/>
  <c r="E41" i="44" s="1"/>
  <c r="D34" i="44"/>
  <c r="E37" i="44" s="1"/>
  <c r="D29" i="44"/>
  <c r="E31" i="44" s="1"/>
  <c r="E27" i="44"/>
  <c r="E21" i="44"/>
  <c r="D55" i="42"/>
  <c r="E58" i="42" s="1"/>
  <c r="D48" i="42"/>
  <c r="E53" i="42" s="1"/>
  <c r="D44" i="42"/>
  <c r="E47" i="42" s="1"/>
  <c r="E43" i="42"/>
  <c r="E37" i="42"/>
  <c r="D29" i="42"/>
  <c r="E32" i="42" s="1"/>
  <c r="D24" i="42"/>
  <c r="E28" i="42" s="1"/>
  <c r="D18" i="42"/>
  <c r="E21" i="42" s="1"/>
  <c r="D11" i="42"/>
  <c r="E17" i="42" s="1"/>
  <c r="D6" i="42"/>
  <c r="E7" i="46"/>
  <c r="D7" i="46"/>
  <c r="E8" i="43"/>
  <c r="D8" i="43"/>
  <c r="D34" i="43" s="1"/>
  <c r="I8" i="43"/>
  <c r="P33" i="40"/>
  <c r="M33" i="40"/>
  <c r="E33" i="40"/>
  <c r="P32" i="40"/>
  <c r="M32" i="40"/>
  <c r="E32" i="40"/>
  <c r="P31" i="40"/>
  <c r="M31" i="40"/>
  <c r="H31" i="40"/>
  <c r="E31" i="40"/>
  <c r="P30" i="40"/>
  <c r="M30" i="40"/>
  <c r="E30" i="40"/>
  <c r="P29" i="40"/>
  <c r="M29" i="40"/>
  <c r="H29" i="40"/>
  <c r="E29" i="40"/>
  <c r="P28" i="40"/>
  <c r="M28" i="40"/>
  <c r="H28" i="40"/>
  <c r="E28" i="40"/>
  <c r="P27" i="40"/>
  <c r="M27" i="40"/>
  <c r="H27" i="40"/>
  <c r="E27" i="40"/>
  <c r="P26" i="40"/>
  <c r="M26" i="40"/>
  <c r="E26" i="40"/>
  <c r="P25" i="40"/>
  <c r="M25" i="40"/>
  <c r="H25" i="40"/>
  <c r="E25" i="40"/>
  <c r="P24" i="40"/>
  <c r="M24" i="40"/>
  <c r="H24" i="40"/>
  <c r="E24" i="40"/>
  <c r="P23" i="40"/>
  <c r="M23" i="40"/>
  <c r="E23" i="40"/>
  <c r="P22" i="40"/>
  <c r="M22" i="40"/>
  <c r="H22" i="40"/>
  <c r="E22" i="40"/>
  <c r="P21" i="40"/>
  <c r="M21" i="40"/>
  <c r="H21" i="40"/>
  <c r="E21" i="40"/>
  <c r="P20" i="40"/>
  <c r="M20" i="40"/>
  <c r="H20" i="40"/>
  <c r="E20" i="40"/>
  <c r="P19" i="40"/>
  <c r="M19" i="40"/>
  <c r="E19" i="40"/>
  <c r="M18" i="40"/>
  <c r="H18" i="40"/>
  <c r="E18" i="40"/>
  <c r="M17" i="40"/>
  <c r="H17" i="40"/>
  <c r="E17" i="40"/>
  <c r="M16" i="40"/>
  <c r="E16" i="40"/>
  <c r="M15" i="40"/>
  <c r="H15" i="40"/>
  <c r="P14" i="40"/>
  <c r="M14" i="40"/>
  <c r="H14" i="40"/>
  <c r="E14" i="40"/>
  <c r="M13" i="40"/>
  <c r="H13" i="40"/>
  <c r="E13" i="40"/>
  <c r="Z2" i="40" s="1"/>
  <c r="Z4" i="40" s="1"/>
  <c r="P12" i="40"/>
  <c r="M12" i="40"/>
  <c r="E12" i="40"/>
  <c r="P11" i="40"/>
  <c r="M11" i="40"/>
  <c r="E11" i="40"/>
  <c r="P10" i="40"/>
  <c r="P9" i="40"/>
  <c r="P8" i="40"/>
  <c r="F34" i="39"/>
  <c r="L34" i="39"/>
  <c r="F33" i="39"/>
  <c r="L33" i="39"/>
  <c r="F32" i="39"/>
  <c r="L32" i="39"/>
  <c r="F31" i="39"/>
  <c r="L31" i="39"/>
  <c r="F30" i="39"/>
  <c r="L30" i="39"/>
  <c r="F29" i="39"/>
  <c r="L29" i="39"/>
  <c r="F28" i="39"/>
  <c r="L28" i="39"/>
  <c r="F27" i="39"/>
  <c r="L27" i="39"/>
  <c r="F26" i="39"/>
  <c r="L26" i="39"/>
  <c r="F25" i="39"/>
  <c r="L25" i="39"/>
  <c r="F24" i="39"/>
  <c r="L24" i="39"/>
  <c r="F23" i="39"/>
  <c r="L23" i="39"/>
  <c r="F22" i="39"/>
  <c r="L22" i="39"/>
  <c r="F21" i="39"/>
  <c r="L21" i="39"/>
  <c r="F20" i="39"/>
  <c r="L20" i="39"/>
  <c r="F19" i="39"/>
  <c r="L19" i="39"/>
  <c r="F18" i="39"/>
  <c r="L18" i="39"/>
  <c r="F17" i="39"/>
  <c r="L17" i="39"/>
  <c r="F16" i="39"/>
  <c r="L16" i="39"/>
  <c r="F15" i="39"/>
  <c r="L15" i="39"/>
  <c r="F14" i="39"/>
  <c r="L14" i="39"/>
  <c r="F13" i="39"/>
  <c r="L13" i="39"/>
  <c r="F12" i="39"/>
  <c r="L12" i="39"/>
  <c r="F11" i="39"/>
  <c r="L11" i="39"/>
  <c r="F10" i="39"/>
  <c r="E9" i="39"/>
  <c r="F9" i="39" s="1"/>
  <c r="U27" i="40" l="1"/>
  <c r="U25" i="40"/>
  <c r="I35" i="43"/>
  <c r="M10" i="40"/>
  <c r="U11" i="40" s="1"/>
  <c r="E14" i="44"/>
  <c r="D60" i="44"/>
  <c r="P9" i="43"/>
  <c r="U9" i="43" s="1"/>
  <c r="W8" i="43"/>
  <c r="AK8" i="43"/>
  <c r="E7" i="42"/>
  <c r="D60" i="42"/>
  <c r="M8" i="40"/>
  <c r="E25" i="42"/>
  <c r="E7" i="44"/>
  <c r="E45" i="42"/>
  <c r="E46" i="42"/>
  <c r="E33" i="42"/>
  <c r="E30" i="42"/>
  <c r="E31" i="42"/>
  <c r="E26" i="42"/>
  <c r="E14" i="42"/>
  <c r="E15" i="42"/>
  <c r="P11" i="43"/>
  <c r="U11" i="43" s="1"/>
  <c r="P20" i="43"/>
  <c r="U20" i="43" s="1"/>
  <c r="P28" i="43"/>
  <c r="U28" i="43" s="1"/>
  <c r="P23" i="43"/>
  <c r="U23" i="43" s="1"/>
  <c r="P27" i="43"/>
  <c r="U27" i="43" s="1"/>
  <c r="P31" i="43"/>
  <c r="U31" i="43" s="1"/>
  <c r="P12" i="43"/>
  <c r="U12" i="43" s="1"/>
  <c r="T10" i="43"/>
  <c r="O8" i="43"/>
  <c r="T8" i="43" s="1"/>
  <c r="S10" i="43"/>
  <c r="N8" i="43"/>
  <c r="S8" i="43" s="1"/>
  <c r="P19" i="43"/>
  <c r="U19" i="43" s="1"/>
  <c r="E56" i="42"/>
  <c r="E57" i="42"/>
  <c r="E50" i="42"/>
  <c r="E52" i="42"/>
  <c r="E54" i="42"/>
  <c r="E51" i="42"/>
  <c r="E49" i="42"/>
  <c r="E41" i="42"/>
  <c r="E42" i="42"/>
  <c r="E40" i="42"/>
  <c r="E39" i="42"/>
  <c r="E35" i="42"/>
  <c r="E36" i="42"/>
  <c r="E27" i="42"/>
  <c r="E22" i="42"/>
  <c r="E19" i="42"/>
  <c r="E23" i="42"/>
  <c r="E20" i="42"/>
  <c r="E12" i="42"/>
  <c r="E16" i="42"/>
  <c r="E13" i="42"/>
  <c r="E8" i="42"/>
  <c r="E9" i="42"/>
  <c r="E10" i="42"/>
  <c r="L17" i="40"/>
  <c r="L14" i="40"/>
  <c r="L9" i="40"/>
  <c r="P32" i="43"/>
  <c r="U32" i="43" s="1"/>
  <c r="P15" i="43"/>
  <c r="U15" i="43" s="1"/>
  <c r="P24" i="43"/>
  <c r="U24" i="43" s="1"/>
  <c r="P25" i="43"/>
  <c r="U25" i="43" s="1"/>
  <c r="P33" i="43"/>
  <c r="U33" i="43" s="1"/>
  <c r="P13" i="43"/>
  <c r="U13" i="43" s="1"/>
  <c r="P17" i="43"/>
  <c r="U17" i="43" s="1"/>
  <c r="P22" i="43"/>
  <c r="U22" i="43" s="1"/>
  <c r="P26" i="43"/>
  <c r="U26" i="43" s="1"/>
  <c r="P30" i="43"/>
  <c r="U30" i="43" s="1"/>
  <c r="P21" i="43"/>
  <c r="U21" i="43" s="1"/>
  <c r="P29" i="43"/>
  <c r="U29" i="43" s="1"/>
  <c r="P10" i="43"/>
  <c r="U10" i="43" s="1"/>
  <c r="P14" i="43"/>
  <c r="U14" i="43" s="1"/>
  <c r="P18" i="43"/>
  <c r="U18" i="43" s="1"/>
  <c r="S11" i="43"/>
  <c r="L24" i="40"/>
  <c r="L16" i="40"/>
  <c r="K8" i="40"/>
  <c r="X33" i="40" s="1"/>
  <c r="L18" i="40"/>
  <c r="L26" i="40"/>
  <c r="L23" i="40"/>
  <c r="L31" i="40"/>
  <c r="L13" i="40"/>
  <c r="L10" i="40"/>
  <c r="L21" i="40"/>
  <c r="L32" i="40"/>
  <c r="L15" i="40"/>
  <c r="L29" i="40"/>
  <c r="L30" i="40"/>
  <c r="L20" i="40"/>
  <c r="L12" i="40"/>
  <c r="L22" i="40"/>
  <c r="L28" i="40"/>
  <c r="L19" i="40"/>
  <c r="L27" i="40"/>
  <c r="L25" i="40"/>
  <c r="L33" i="40"/>
  <c r="L11" i="40"/>
  <c r="E23" i="44"/>
  <c r="E53" i="44"/>
  <c r="E43" i="44"/>
  <c r="E36" i="44"/>
  <c r="E28" i="44"/>
  <c r="E16" i="44"/>
  <c r="E49" i="44"/>
  <c r="E52" i="44"/>
  <c r="E46" i="44"/>
  <c r="E45" i="44"/>
  <c r="E42" i="44"/>
  <c r="E39" i="44"/>
  <c r="E35" i="44"/>
  <c r="E26" i="44"/>
  <c r="E25" i="44"/>
  <c r="E22" i="44"/>
  <c r="E19" i="44"/>
  <c r="E15" i="44"/>
  <c r="E12" i="44"/>
  <c r="E8" i="44"/>
  <c r="E9" i="44"/>
  <c r="E33" i="44"/>
  <c r="E10" i="44"/>
  <c r="E13" i="44"/>
  <c r="E17" i="44"/>
  <c r="E20" i="44"/>
  <c r="E30" i="44"/>
  <c r="E40" i="44"/>
  <c r="E50" i="44"/>
  <c r="E54" i="44"/>
  <c r="E32" i="44"/>
  <c r="U32" i="40" l="1"/>
  <c r="U21" i="40"/>
  <c r="U31" i="40"/>
  <c r="U23" i="40"/>
  <c r="U20" i="40"/>
  <c r="U14" i="40"/>
  <c r="U30" i="40"/>
  <c r="U12" i="40"/>
  <c r="U33" i="40"/>
  <c r="U29" i="40"/>
  <c r="U24" i="40"/>
  <c r="U19" i="40"/>
  <c r="U28" i="40"/>
  <c r="U16" i="40"/>
  <c r="U17" i="40"/>
  <c r="U22" i="40"/>
  <c r="U18" i="40"/>
  <c r="U13" i="40"/>
  <c r="U10" i="40"/>
  <c r="U9" i="40"/>
  <c r="U26" i="40"/>
  <c r="U15" i="40"/>
  <c r="D61" i="42"/>
  <c r="E59" i="42" s="1"/>
  <c r="D61" i="44"/>
  <c r="E59" i="44" s="1"/>
  <c r="W33" i="40"/>
  <c r="E6" i="44"/>
  <c r="P8" i="43"/>
  <c r="U8" i="43" s="1"/>
  <c r="E44" i="42"/>
  <c r="E55" i="42"/>
  <c r="E24" i="42"/>
  <c r="E48" i="42"/>
  <c r="E18" i="42"/>
  <c r="E34" i="42"/>
  <c r="E11" i="42"/>
  <c r="E29" i="42"/>
  <c r="E6" i="42"/>
  <c r="L8" i="40"/>
  <c r="E44" i="44"/>
  <c r="E34" i="44"/>
  <c r="E24" i="44"/>
  <c r="E55" i="44"/>
  <c r="E48" i="44"/>
  <c r="E18" i="44"/>
  <c r="E29" i="44"/>
  <c r="E11" i="44"/>
  <c r="E60" i="44" l="1"/>
  <c r="E60" i="42"/>
  <c r="H38" i="32" l="1"/>
  <c r="H37" i="32"/>
  <c r="H35" i="32"/>
  <c r="H33" i="32"/>
  <c r="H32" i="32"/>
  <c r="H31" i="32"/>
  <c r="H30" i="32"/>
  <c r="H29" i="32"/>
  <c r="H28" i="32"/>
  <c r="H27" i="32"/>
  <c r="H26" i="32"/>
  <c r="H24" i="32"/>
  <c r="H23" i="32"/>
  <c r="H22" i="32"/>
  <c r="H21" i="32"/>
  <c r="H20" i="32"/>
  <c r="H19" i="32"/>
  <c r="H18" i="32"/>
  <c r="H16" i="32"/>
  <c r="H15" i="32"/>
  <c r="H10" i="32"/>
  <c r="E32" i="29"/>
  <c r="H32" i="29"/>
  <c r="E31" i="29"/>
  <c r="H31" i="29"/>
  <c r="E30" i="29"/>
  <c r="H30" i="29"/>
  <c r="E29" i="29"/>
  <c r="H29" i="29"/>
  <c r="E28" i="29"/>
  <c r="H28" i="29"/>
  <c r="E27" i="29"/>
  <c r="H27" i="29"/>
  <c r="E26" i="29"/>
  <c r="H26" i="29"/>
  <c r="E25" i="29"/>
  <c r="H25" i="29"/>
  <c r="E24" i="29"/>
  <c r="H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G7" i="29"/>
  <c r="K7" i="29" s="1"/>
  <c r="L7" i="29" s="1"/>
  <c r="F7" i="29"/>
  <c r="H7" i="29" s="1"/>
  <c r="H13" i="31"/>
  <c r="H12" i="31"/>
  <c r="H11" i="31"/>
  <c r="G13" i="31"/>
  <c r="G12" i="31"/>
  <c r="F7" i="31"/>
  <c r="G25" i="27"/>
  <c r="F25" i="27"/>
  <c r="F24" i="27"/>
  <c r="F23" i="27"/>
  <c r="F22" i="27"/>
  <c r="F21" i="27"/>
  <c r="G37" i="27"/>
  <c r="G36" i="27"/>
  <c r="G33" i="27"/>
  <c r="G32" i="27"/>
  <c r="G31" i="27"/>
  <c r="G30" i="27"/>
  <c r="G29" i="27"/>
  <c r="G28" i="27"/>
  <c r="G27" i="27"/>
  <c r="G24" i="27"/>
  <c r="G23" i="27"/>
  <c r="G15" i="27"/>
  <c r="G14" i="27"/>
  <c r="G12" i="27"/>
  <c r="G11" i="27"/>
  <c r="G43" i="27"/>
  <c r="G42" i="27"/>
  <c r="G41" i="27"/>
  <c r="G40" i="27"/>
  <c r="G39" i="27"/>
  <c r="G38" i="27"/>
  <c r="G34" i="27"/>
  <c r="G22" i="27"/>
  <c r="G21" i="27"/>
  <c r="G20" i="27"/>
  <c r="G19" i="27"/>
  <c r="G18" i="27"/>
  <c r="G17" i="27"/>
  <c r="G16" i="27"/>
  <c r="D43" i="27"/>
  <c r="D42" i="27"/>
  <c r="D41" i="27"/>
  <c r="D40" i="27"/>
  <c r="D39" i="27"/>
  <c r="D38" i="27"/>
  <c r="D37" i="27"/>
  <c r="D36" i="27"/>
  <c r="D34" i="27"/>
  <c r="D33" i="27"/>
  <c r="D32" i="27"/>
  <c r="D31" i="27"/>
  <c r="D30" i="27"/>
  <c r="D29" i="27"/>
  <c r="D27" i="27"/>
  <c r="D25" i="27"/>
  <c r="D24" i="27"/>
  <c r="D23" i="27"/>
  <c r="D22" i="27"/>
  <c r="D21" i="27"/>
  <c r="D20" i="27"/>
  <c r="D19" i="27"/>
  <c r="D18" i="27"/>
  <c r="F37" i="27"/>
  <c r="F36" i="27"/>
  <c r="F34" i="27"/>
  <c r="F33" i="27"/>
  <c r="F32" i="27"/>
  <c r="F31" i="27"/>
  <c r="F30" i="27"/>
  <c r="F29" i="27"/>
  <c r="F27" i="27"/>
  <c r="F42" i="27"/>
  <c r="F41" i="27"/>
  <c r="F40" i="27"/>
  <c r="F39" i="27"/>
  <c r="F38" i="27"/>
  <c r="F20" i="27"/>
  <c r="F19" i="27"/>
  <c r="F18" i="27"/>
  <c r="F17" i="27"/>
  <c r="F16" i="27"/>
  <c r="F15" i="27"/>
  <c r="F14" i="27"/>
  <c r="K14" i="32" l="1"/>
  <c r="K26" i="32"/>
  <c r="K28" i="32"/>
  <c r="K15" i="32"/>
  <c r="K25" i="32"/>
  <c r="K36" i="32"/>
  <c r="K17" i="32"/>
  <c r="K29" i="32"/>
  <c r="K30" i="32"/>
  <c r="K18" i="32"/>
  <c r="K31" i="32"/>
  <c r="K27" i="32"/>
  <c r="K19" i="32"/>
  <c r="K32" i="32"/>
  <c r="K20" i="32"/>
  <c r="K33" i="32"/>
  <c r="K16" i="32"/>
  <c r="K21" i="32"/>
  <c r="K34" i="32"/>
  <c r="K22" i="32"/>
  <c r="K35" i="32"/>
  <c r="K23" i="32"/>
  <c r="K37" i="32"/>
  <c r="K24" i="32"/>
  <c r="K38" i="32"/>
  <c r="I7" i="29"/>
  <c r="J7" i="29" s="1"/>
  <c r="F26" i="27"/>
  <c r="E9" i="28"/>
  <c r="G9" i="27"/>
  <c r="G26" i="27"/>
  <c r="G35" i="27"/>
  <c r="D26" i="27"/>
  <c r="C7" i="2"/>
  <c r="D7" i="2"/>
  <c r="I9" i="39" s="1"/>
  <c r="M14" i="32" l="1"/>
  <c r="M38" i="32"/>
  <c r="L38" i="32"/>
  <c r="L18" i="32"/>
  <c r="C9" i="39"/>
  <c r="G9" i="39" s="1"/>
  <c r="M15" i="32"/>
  <c r="M28" i="32"/>
  <c r="M16" i="32"/>
  <c r="L27" i="32"/>
  <c r="L15" i="32"/>
  <c r="L30" i="32"/>
  <c r="L28" i="32"/>
  <c r="M27" i="32"/>
  <c r="L26" i="32"/>
  <c r="L14" i="32"/>
  <c r="M17" i="32"/>
  <c r="M26" i="32"/>
  <c r="L37" i="32"/>
  <c r="L25" i="32"/>
  <c r="M37" i="32"/>
  <c r="M25" i="32"/>
  <c r="L36" i="32"/>
  <c r="L24" i="32"/>
  <c r="M36" i="32"/>
  <c r="M24" i="32"/>
  <c r="L35" i="32"/>
  <c r="L23" i="32"/>
  <c r="M35" i="32"/>
  <c r="M23" i="32"/>
  <c r="L34" i="32"/>
  <c r="L22" i="32"/>
  <c r="M19" i="32"/>
  <c r="M34" i="32"/>
  <c r="M22" i="32"/>
  <c r="L33" i="32"/>
  <c r="L21" i="32"/>
  <c r="M31" i="32"/>
  <c r="M29" i="32"/>
  <c r="M33" i="32"/>
  <c r="M21" i="32"/>
  <c r="L32" i="32"/>
  <c r="L20" i="32"/>
  <c r="M32" i="32"/>
  <c r="M20" i="32"/>
  <c r="L31" i="32"/>
  <c r="L19" i="32"/>
  <c r="L16" i="32"/>
  <c r="M30" i="32"/>
  <c r="M18" i="32"/>
  <c r="L29" i="32"/>
  <c r="L17" i="32"/>
  <c r="F9" i="28"/>
  <c r="F8" i="27"/>
  <c r="M9" i="39"/>
  <c r="E7" i="2"/>
  <c r="G8" i="27"/>
  <c r="I42" i="27" s="1"/>
  <c r="C18" i="12" l="1"/>
  <c r="D26" i="12" s="1"/>
  <c r="E18" i="12"/>
  <c r="K5" i="12"/>
  <c r="L11" i="12" s="1"/>
  <c r="I5" i="12"/>
  <c r="J11" i="12" s="1"/>
  <c r="E5" i="12"/>
  <c r="L8" i="12" l="1"/>
  <c r="L10" i="12"/>
  <c r="L9" i="12"/>
  <c r="F26" i="12"/>
  <c r="F22" i="12"/>
  <c r="F21" i="12"/>
  <c r="F20" i="12"/>
  <c r="F9" i="12"/>
  <c r="F12" i="12"/>
  <c r="F8" i="12"/>
  <c r="F11" i="12"/>
  <c r="F7" i="12"/>
  <c r="F10" i="12"/>
  <c r="D23" i="12"/>
  <c r="F23" i="12"/>
  <c r="D20" i="12"/>
  <c r="D24" i="12"/>
  <c r="F24" i="12"/>
  <c r="D21" i="12"/>
  <c r="D25" i="12"/>
  <c r="F25" i="12"/>
  <c r="D22" i="12"/>
  <c r="J8" i="12"/>
  <c r="J9" i="12"/>
  <c r="J10" i="12"/>
  <c r="M16" i="12" l="1"/>
  <c r="D29" i="12"/>
  <c r="D28" i="12"/>
  <c r="L5" i="12"/>
  <c r="D18" i="12"/>
  <c r="J5" i="12"/>
  <c r="F18" i="12"/>
  <c r="F5" i="12"/>
  <c r="G7" i="31"/>
  <c r="H7" i="31" s="1"/>
  <c r="M15" i="12" l="1"/>
  <c r="D9" i="31"/>
  <c r="D7" i="31" s="1"/>
  <c r="G9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BDL</author>
  </authors>
  <commentList>
    <comment ref="R9" authorId="0" shapeId="0" xr:uid="{00000000-0006-0000-1B00-000001000000}">
      <text>
        <r>
          <rPr>
            <sz val="11"/>
            <rFont val="Calibri"/>
            <family val="2"/>
            <charset val="238"/>
          </rPr>
          <t>a</t>
        </r>
      </text>
    </comment>
    <comment ref="I61" authorId="0" shapeId="0" xr:uid="{00000000-0006-0000-1B00-000002000000}">
      <text>
        <r>
          <rPr>
            <sz val="11"/>
            <rFont val="Calibri"/>
            <family val="2"/>
            <charset val="238"/>
          </rPr>
          <t>a</t>
        </r>
      </text>
    </comment>
    <comment ref="C77" authorId="0" shapeId="0" xr:uid="{00000000-0006-0000-1B00-000003000000}">
      <text>
        <r>
          <rPr>
            <sz val="11"/>
            <rFont val="Calibri"/>
            <family val="2"/>
            <charset val="238"/>
          </rPr>
          <t>x</t>
        </r>
      </text>
    </comment>
    <comment ref="D77" authorId="0" shapeId="0" xr:uid="{00000000-0006-0000-1B00-000004000000}">
      <text>
        <r>
          <rPr>
            <sz val="11"/>
            <rFont val="Calibri"/>
            <family val="2"/>
            <charset val="238"/>
          </rPr>
          <t>x</t>
        </r>
      </text>
    </comment>
    <comment ref="E77" authorId="0" shapeId="0" xr:uid="{00000000-0006-0000-1B00-000005000000}">
      <text>
        <r>
          <rPr>
            <sz val="11"/>
            <rFont val="Calibri"/>
            <family val="2"/>
            <charset val="238"/>
          </rPr>
          <t>x</t>
        </r>
      </text>
    </comment>
    <comment ref="F77" authorId="0" shapeId="0" xr:uid="{00000000-0006-0000-1B00-000006000000}">
      <text>
        <r>
          <rPr>
            <sz val="11"/>
            <rFont val="Calibri"/>
            <family val="2"/>
            <charset val="238"/>
          </rPr>
          <t>x</t>
        </r>
      </text>
    </comment>
    <comment ref="G77" authorId="0" shapeId="0" xr:uid="{00000000-0006-0000-1B00-000007000000}">
      <text>
        <r>
          <rPr>
            <sz val="11"/>
            <rFont val="Calibri"/>
            <family val="2"/>
            <charset val="238"/>
          </rPr>
          <t>x</t>
        </r>
      </text>
    </comment>
    <comment ref="H77" authorId="0" shapeId="0" xr:uid="{00000000-0006-0000-1B00-000008000000}">
      <text>
        <r>
          <rPr>
            <sz val="11"/>
            <rFont val="Calibri"/>
            <family val="2"/>
            <charset val="238"/>
          </rPr>
          <t>x</t>
        </r>
      </text>
    </comment>
    <comment ref="I77" authorId="0" shapeId="0" xr:uid="{00000000-0006-0000-1B00-000009000000}">
      <text>
        <r>
          <rPr>
            <sz val="11"/>
            <rFont val="Calibri"/>
            <family val="2"/>
            <charset val="238"/>
          </rPr>
          <t>x</t>
        </r>
      </text>
    </comment>
    <comment ref="J77" authorId="0" shapeId="0" xr:uid="{00000000-0006-0000-1B00-00000A000000}">
      <text>
        <r>
          <rPr>
            <sz val="11"/>
            <rFont val="Calibri"/>
            <family val="2"/>
            <charset val="238"/>
          </rPr>
          <t>x</t>
        </r>
      </text>
    </comment>
    <comment ref="K77" authorId="0" shapeId="0" xr:uid="{00000000-0006-0000-1B00-00000B000000}">
      <text>
        <r>
          <rPr>
            <sz val="11"/>
            <rFont val="Calibri"/>
            <family val="2"/>
            <charset val="238"/>
          </rPr>
          <t>x</t>
        </r>
      </text>
    </comment>
    <comment ref="L77" authorId="0" shapeId="0" xr:uid="{00000000-0006-0000-1B00-00000C000000}">
      <text>
        <r>
          <rPr>
            <sz val="11"/>
            <rFont val="Calibri"/>
            <family val="2"/>
            <charset val="238"/>
          </rPr>
          <t>x</t>
        </r>
      </text>
    </comment>
    <comment ref="M77" authorId="0" shapeId="0" xr:uid="{00000000-0006-0000-1B00-00000D000000}">
      <text>
        <r>
          <rPr>
            <sz val="11"/>
            <rFont val="Calibri"/>
            <family val="2"/>
            <charset val="238"/>
          </rPr>
          <t>x</t>
        </r>
      </text>
    </comment>
    <comment ref="N77" authorId="0" shapeId="0" xr:uid="{00000000-0006-0000-1B00-00000E000000}">
      <text>
        <r>
          <rPr>
            <sz val="11"/>
            <rFont val="Calibri"/>
            <family val="2"/>
            <charset val="238"/>
          </rPr>
          <t>x</t>
        </r>
      </text>
    </comment>
    <comment ref="O77" authorId="0" shapeId="0" xr:uid="{00000000-0006-0000-1B00-00000F000000}">
      <text>
        <r>
          <rPr>
            <sz val="11"/>
            <rFont val="Calibri"/>
            <family val="2"/>
            <charset val="238"/>
          </rPr>
          <t>x</t>
        </r>
      </text>
    </comment>
    <comment ref="P77" authorId="0" shapeId="0" xr:uid="{00000000-0006-0000-1B00-000010000000}">
      <text>
        <r>
          <rPr>
            <sz val="11"/>
            <rFont val="Calibri"/>
            <family val="2"/>
            <charset val="238"/>
          </rPr>
          <t>x</t>
        </r>
      </text>
    </comment>
    <comment ref="Q77" authorId="0" shapeId="0" xr:uid="{00000000-0006-0000-1B00-000011000000}">
      <text>
        <r>
          <rPr>
            <sz val="11"/>
            <rFont val="Calibri"/>
            <family val="2"/>
            <charset val="238"/>
          </rPr>
          <t>x</t>
        </r>
      </text>
    </comment>
    <comment ref="R77" authorId="0" shapeId="0" xr:uid="{00000000-0006-0000-1B00-000012000000}">
      <text>
        <r>
          <rPr>
            <sz val="11"/>
            <rFont val="Calibri"/>
            <family val="2"/>
            <charset val="238"/>
          </rPr>
          <t>x</t>
        </r>
      </text>
    </comment>
    <comment ref="S77" authorId="0" shapeId="0" xr:uid="{00000000-0006-0000-1B00-000013000000}">
      <text>
        <r>
          <rPr>
            <sz val="11"/>
            <rFont val="Calibri"/>
            <family val="2"/>
            <charset val="238"/>
          </rPr>
          <t>x</t>
        </r>
      </text>
    </comment>
    <comment ref="T77" authorId="0" shapeId="0" xr:uid="{00000000-0006-0000-1B00-000014000000}">
      <text>
        <r>
          <rPr>
            <sz val="11"/>
            <rFont val="Calibri"/>
            <family val="2"/>
            <charset val="238"/>
          </rPr>
          <t>x</t>
        </r>
      </text>
    </comment>
    <comment ref="U77" authorId="0" shapeId="0" xr:uid="{00000000-0006-0000-1B00-000015000000}">
      <text>
        <r>
          <rPr>
            <sz val="11"/>
            <rFont val="Calibri"/>
            <family val="2"/>
            <charset val="238"/>
          </rPr>
          <t>x</t>
        </r>
      </text>
    </comment>
    <comment ref="V77" authorId="0" shapeId="0" xr:uid="{00000000-0006-0000-1B00-000016000000}">
      <text>
        <r>
          <rPr>
            <sz val="11"/>
            <rFont val="Calibri"/>
            <family val="2"/>
            <charset val="238"/>
          </rPr>
          <t>x</t>
        </r>
      </text>
    </comment>
    <comment ref="W77" authorId="0" shapeId="0" xr:uid="{00000000-0006-0000-1B00-000017000000}">
      <text>
        <r>
          <rPr>
            <sz val="11"/>
            <rFont val="Calibri"/>
            <family val="2"/>
            <charset val="238"/>
          </rPr>
          <t>x</t>
        </r>
      </text>
    </comment>
    <comment ref="X77" authorId="0" shapeId="0" xr:uid="{00000000-0006-0000-1B00-000018000000}">
      <text>
        <r>
          <rPr>
            <sz val="11"/>
            <rFont val="Calibri"/>
            <family val="2"/>
            <charset val="238"/>
          </rPr>
          <t>x</t>
        </r>
      </text>
    </comment>
    <comment ref="C134" authorId="0" shapeId="0" xr:uid="{00000000-0006-0000-1B00-000019000000}">
      <text>
        <r>
          <rPr>
            <sz val="11"/>
            <rFont val="Calibri"/>
            <family val="2"/>
            <charset val="238"/>
          </rPr>
          <t>x</t>
        </r>
      </text>
    </comment>
    <comment ref="D134" authorId="0" shapeId="0" xr:uid="{00000000-0006-0000-1B00-00001A000000}">
      <text>
        <r>
          <rPr>
            <sz val="11"/>
            <rFont val="Calibri"/>
            <family val="2"/>
            <charset val="238"/>
          </rPr>
          <t>x</t>
        </r>
      </text>
    </comment>
    <comment ref="E134" authorId="0" shapeId="0" xr:uid="{00000000-0006-0000-1B00-00001B000000}">
      <text>
        <r>
          <rPr>
            <sz val="11"/>
            <rFont val="Calibri"/>
            <family val="2"/>
            <charset val="238"/>
          </rPr>
          <t>x</t>
        </r>
      </text>
    </comment>
    <comment ref="F134" authorId="0" shapeId="0" xr:uid="{00000000-0006-0000-1B00-00001C000000}">
      <text>
        <r>
          <rPr>
            <sz val="11"/>
            <rFont val="Calibri"/>
            <family val="2"/>
            <charset val="238"/>
          </rPr>
          <t>x</t>
        </r>
      </text>
    </comment>
    <comment ref="G134" authorId="0" shapeId="0" xr:uid="{00000000-0006-0000-1B00-00001D000000}">
      <text>
        <r>
          <rPr>
            <sz val="11"/>
            <rFont val="Calibri"/>
            <family val="2"/>
            <charset val="238"/>
          </rPr>
          <t>x</t>
        </r>
      </text>
    </comment>
    <comment ref="H134" authorId="0" shapeId="0" xr:uid="{00000000-0006-0000-1B00-00001E000000}">
      <text>
        <r>
          <rPr>
            <sz val="11"/>
            <rFont val="Calibri"/>
            <family val="2"/>
            <charset val="238"/>
          </rPr>
          <t>x</t>
        </r>
      </text>
    </comment>
    <comment ref="I134" authorId="0" shapeId="0" xr:uid="{00000000-0006-0000-1B00-00001F000000}">
      <text>
        <r>
          <rPr>
            <sz val="11"/>
            <rFont val="Calibri"/>
            <family val="2"/>
            <charset val="238"/>
          </rPr>
          <t>x</t>
        </r>
      </text>
    </comment>
    <comment ref="J134" authorId="0" shapeId="0" xr:uid="{00000000-0006-0000-1B00-000020000000}">
      <text>
        <r>
          <rPr>
            <sz val="11"/>
            <rFont val="Calibri"/>
            <family val="2"/>
            <charset val="238"/>
          </rPr>
          <t>x</t>
        </r>
      </text>
    </comment>
    <comment ref="K134" authorId="0" shapeId="0" xr:uid="{00000000-0006-0000-1B00-000021000000}">
      <text>
        <r>
          <rPr>
            <sz val="11"/>
            <rFont val="Calibri"/>
            <family val="2"/>
            <charset val="238"/>
          </rPr>
          <t>x</t>
        </r>
      </text>
    </comment>
    <comment ref="L134" authorId="0" shapeId="0" xr:uid="{00000000-0006-0000-1B00-000022000000}">
      <text>
        <r>
          <rPr>
            <sz val="11"/>
            <rFont val="Calibri"/>
            <family val="2"/>
            <charset val="238"/>
          </rPr>
          <t>x</t>
        </r>
      </text>
    </comment>
    <comment ref="M134" authorId="0" shapeId="0" xr:uid="{00000000-0006-0000-1B00-000023000000}">
      <text>
        <r>
          <rPr>
            <sz val="11"/>
            <rFont val="Calibri"/>
            <family val="2"/>
            <charset val="238"/>
          </rPr>
          <t>x</t>
        </r>
      </text>
    </comment>
    <comment ref="N134" authorId="0" shapeId="0" xr:uid="{00000000-0006-0000-1B00-000024000000}">
      <text>
        <r>
          <rPr>
            <sz val="11"/>
            <rFont val="Calibri"/>
            <family val="2"/>
            <charset val="238"/>
          </rPr>
          <t>x</t>
        </r>
      </text>
    </comment>
    <comment ref="O134" authorId="0" shapeId="0" xr:uid="{00000000-0006-0000-1B00-000025000000}">
      <text>
        <r>
          <rPr>
            <sz val="11"/>
            <rFont val="Calibri"/>
            <family val="2"/>
            <charset val="238"/>
          </rPr>
          <t>x</t>
        </r>
      </text>
    </comment>
    <comment ref="P134" authorId="0" shapeId="0" xr:uid="{00000000-0006-0000-1B00-000026000000}">
      <text>
        <r>
          <rPr>
            <sz val="11"/>
            <rFont val="Calibri"/>
            <family val="2"/>
            <charset val="238"/>
          </rPr>
          <t>x</t>
        </r>
      </text>
    </comment>
    <comment ref="Q134" authorId="0" shapeId="0" xr:uid="{00000000-0006-0000-1B00-000027000000}">
      <text>
        <r>
          <rPr>
            <sz val="11"/>
            <rFont val="Calibri"/>
            <family val="2"/>
            <charset val="238"/>
          </rPr>
          <t>x</t>
        </r>
      </text>
    </comment>
    <comment ref="R134" authorId="0" shapeId="0" xr:uid="{00000000-0006-0000-1B00-000028000000}">
      <text>
        <r>
          <rPr>
            <sz val="11"/>
            <rFont val="Calibri"/>
            <family val="2"/>
            <charset val="238"/>
          </rPr>
          <t>x</t>
        </r>
      </text>
    </comment>
    <comment ref="S134" authorId="0" shapeId="0" xr:uid="{00000000-0006-0000-1B00-000029000000}">
      <text>
        <r>
          <rPr>
            <sz val="11"/>
            <rFont val="Calibri"/>
            <family val="2"/>
            <charset val="238"/>
          </rPr>
          <t>x</t>
        </r>
      </text>
    </comment>
    <comment ref="T134" authorId="0" shapeId="0" xr:uid="{00000000-0006-0000-1B00-00002A000000}">
      <text>
        <r>
          <rPr>
            <sz val="11"/>
            <rFont val="Calibri"/>
            <family val="2"/>
            <charset val="238"/>
          </rPr>
          <t>x</t>
        </r>
      </text>
    </comment>
    <comment ref="U134" authorId="0" shapeId="0" xr:uid="{00000000-0006-0000-1B00-00002B000000}">
      <text>
        <r>
          <rPr>
            <sz val="11"/>
            <rFont val="Calibri"/>
            <family val="2"/>
            <charset val="238"/>
          </rPr>
          <t>x</t>
        </r>
      </text>
    </comment>
    <comment ref="V134" authorId="0" shapeId="0" xr:uid="{00000000-0006-0000-1B00-00002C000000}">
      <text>
        <r>
          <rPr>
            <sz val="11"/>
            <rFont val="Calibri"/>
            <family val="2"/>
            <charset val="238"/>
          </rPr>
          <t>x</t>
        </r>
      </text>
    </comment>
    <comment ref="W134" authorId="0" shapeId="0" xr:uid="{00000000-0006-0000-1B00-00002D000000}">
      <text>
        <r>
          <rPr>
            <sz val="11"/>
            <rFont val="Calibri"/>
            <family val="2"/>
            <charset val="238"/>
          </rPr>
          <t>x</t>
        </r>
      </text>
    </comment>
    <comment ref="X134" authorId="0" shapeId="0" xr:uid="{00000000-0006-0000-1B00-00002E000000}">
      <text>
        <r>
          <rPr>
            <sz val="11"/>
            <rFont val="Calibri"/>
            <family val="2"/>
            <charset val="238"/>
          </rPr>
          <t>x</t>
        </r>
      </text>
    </comment>
    <comment ref="C135" authorId="0" shapeId="0" xr:uid="{00000000-0006-0000-1B00-00002F000000}">
      <text>
        <r>
          <rPr>
            <sz val="11"/>
            <rFont val="Calibri"/>
            <family val="2"/>
            <charset val="238"/>
          </rPr>
          <t>x</t>
        </r>
      </text>
    </comment>
    <comment ref="D135" authorId="0" shapeId="0" xr:uid="{00000000-0006-0000-1B00-000030000000}">
      <text>
        <r>
          <rPr>
            <sz val="11"/>
            <rFont val="Calibri"/>
            <family val="2"/>
            <charset val="238"/>
          </rPr>
          <t>x</t>
        </r>
      </text>
    </comment>
    <comment ref="E135" authorId="0" shapeId="0" xr:uid="{00000000-0006-0000-1B00-000031000000}">
      <text>
        <r>
          <rPr>
            <sz val="11"/>
            <rFont val="Calibri"/>
            <family val="2"/>
            <charset val="238"/>
          </rPr>
          <t>x</t>
        </r>
      </text>
    </comment>
    <comment ref="F135" authorId="0" shapeId="0" xr:uid="{00000000-0006-0000-1B00-000032000000}">
      <text>
        <r>
          <rPr>
            <sz val="11"/>
            <rFont val="Calibri"/>
            <family val="2"/>
            <charset val="238"/>
          </rPr>
          <t>x</t>
        </r>
      </text>
    </comment>
    <comment ref="G135" authorId="0" shapeId="0" xr:uid="{00000000-0006-0000-1B00-000033000000}">
      <text>
        <r>
          <rPr>
            <sz val="11"/>
            <rFont val="Calibri"/>
            <family val="2"/>
            <charset val="238"/>
          </rPr>
          <t>x</t>
        </r>
      </text>
    </comment>
    <comment ref="H135" authorId="0" shapeId="0" xr:uid="{00000000-0006-0000-1B00-000034000000}">
      <text>
        <r>
          <rPr>
            <sz val="11"/>
            <rFont val="Calibri"/>
            <family val="2"/>
            <charset val="238"/>
          </rPr>
          <t>x</t>
        </r>
      </text>
    </comment>
    <comment ref="I135" authorId="0" shapeId="0" xr:uid="{00000000-0006-0000-1B00-000035000000}">
      <text>
        <r>
          <rPr>
            <sz val="11"/>
            <rFont val="Calibri"/>
            <family val="2"/>
            <charset val="238"/>
          </rPr>
          <t>x</t>
        </r>
      </text>
    </comment>
    <comment ref="J135" authorId="0" shapeId="0" xr:uid="{00000000-0006-0000-1B00-000036000000}">
      <text>
        <r>
          <rPr>
            <sz val="11"/>
            <rFont val="Calibri"/>
            <family val="2"/>
            <charset val="238"/>
          </rPr>
          <t>x</t>
        </r>
      </text>
    </comment>
    <comment ref="K135" authorId="0" shapeId="0" xr:uid="{00000000-0006-0000-1B00-000037000000}">
      <text>
        <r>
          <rPr>
            <sz val="11"/>
            <rFont val="Calibri"/>
            <family val="2"/>
            <charset val="238"/>
          </rPr>
          <t>x</t>
        </r>
      </text>
    </comment>
    <comment ref="L135" authorId="0" shapeId="0" xr:uid="{00000000-0006-0000-1B00-000038000000}">
      <text>
        <r>
          <rPr>
            <sz val="11"/>
            <rFont val="Calibri"/>
            <family val="2"/>
            <charset val="238"/>
          </rPr>
          <t>x</t>
        </r>
      </text>
    </comment>
    <comment ref="M135" authorId="0" shapeId="0" xr:uid="{00000000-0006-0000-1B00-000039000000}">
      <text>
        <r>
          <rPr>
            <sz val="11"/>
            <rFont val="Calibri"/>
            <family val="2"/>
            <charset val="238"/>
          </rPr>
          <t>x</t>
        </r>
      </text>
    </comment>
    <comment ref="N135" authorId="0" shapeId="0" xr:uid="{00000000-0006-0000-1B00-00003A000000}">
      <text>
        <r>
          <rPr>
            <sz val="11"/>
            <rFont val="Calibri"/>
            <family val="2"/>
            <charset val="238"/>
          </rPr>
          <t>x</t>
        </r>
      </text>
    </comment>
    <comment ref="O135" authorId="0" shapeId="0" xr:uid="{00000000-0006-0000-1B00-00003B000000}">
      <text>
        <r>
          <rPr>
            <sz val="11"/>
            <rFont val="Calibri"/>
            <family val="2"/>
            <charset val="238"/>
          </rPr>
          <t>x</t>
        </r>
      </text>
    </comment>
    <comment ref="P135" authorId="0" shapeId="0" xr:uid="{00000000-0006-0000-1B00-00003C000000}">
      <text>
        <r>
          <rPr>
            <sz val="11"/>
            <rFont val="Calibri"/>
            <family val="2"/>
            <charset val="238"/>
          </rPr>
          <t>x</t>
        </r>
      </text>
    </comment>
    <comment ref="Q135" authorId="0" shapeId="0" xr:uid="{00000000-0006-0000-1B00-00003D000000}">
      <text>
        <r>
          <rPr>
            <sz val="11"/>
            <rFont val="Calibri"/>
            <family val="2"/>
            <charset val="238"/>
          </rPr>
          <t>x</t>
        </r>
      </text>
    </comment>
    <comment ref="R135" authorId="0" shapeId="0" xr:uid="{00000000-0006-0000-1B00-00003E000000}">
      <text>
        <r>
          <rPr>
            <sz val="11"/>
            <rFont val="Calibri"/>
            <family val="2"/>
            <charset val="238"/>
          </rPr>
          <t>x</t>
        </r>
      </text>
    </comment>
    <comment ref="S135" authorId="0" shapeId="0" xr:uid="{00000000-0006-0000-1B00-00003F000000}">
      <text>
        <r>
          <rPr>
            <sz val="11"/>
            <rFont val="Calibri"/>
            <family val="2"/>
            <charset val="238"/>
          </rPr>
          <t>x</t>
        </r>
      </text>
    </comment>
    <comment ref="T135" authorId="0" shapeId="0" xr:uid="{00000000-0006-0000-1B00-000040000000}">
      <text>
        <r>
          <rPr>
            <sz val="11"/>
            <rFont val="Calibri"/>
            <family val="2"/>
            <charset val="238"/>
          </rPr>
          <t>x</t>
        </r>
      </text>
    </comment>
    <comment ref="U135" authorId="0" shapeId="0" xr:uid="{00000000-0006-0000-1B00-000041000000}">
      <text>
        <r>
          <rPr>
            <sz val="11"/>
            <rFont val="Calibri"/>
            <family val="2"/>
            <charset val="238"/>
          </rPr>
          <t>x</t>
        </r>
      </text>
    </comment>
    <comment ref="V135" authorId="0" shapeId="0" xr:uid="{00000000-0006-0000-1B00-000042000000}">
      <text>
        <r>
          <rPr>
            <sz val="11"/>
            <rFont val="Calibri"/>
            <family val="2"/>
            <charset val="238"/>
          </rPr>
          <t>x</t>
        </r>
      </text>
    </comment>
    <comment ref="W135" authorId="0" shapeId="0" xr:uid="{00000000-0006-0000-1B00-000043000000}">
      <text>
        <r>
          <rPr>
            <sz val="11"/>
            <rFont val="Calibri"/>
            <family val="2"/>
            <charset val="238"/>
          </rPr>
          <t>x</t>
        </r>
      </text>
    </comment>
    <comment ref="X135" authorId="0" shapeId="0" xr:uid="{00000000-0006-0000-1B00-000044000000}">
      <text>
        <r>
          <rPr>
            <sz val="11"/>
            <rFont val="Calibri"/>
            <family val="2"/>
            <charset val="238"/>
          </rPr>
          <t>x</t>
        </r>
      </text>
    </comment>
    <comment ref="C136" authorId="0" shapeId="0" xr:uid="{00000000-0006-0000-1B00-000045000000}">
      <text>
        <r>
          <rPr>
            <sz val="11"/>
            <rFont val="Calibri"/>
            <family val="2"/>
            <charset val="238"/>
          </rPr>
          <t>x</t>
        </r>
      </text>
    </comment>
    <comment ref="D136" authorId="0" shapeId="0" xr:uid="{00000000-0006-0000-1B00-000046000000}">
      <text>
        <r>
          <rPr>
            <sz val="11"/>
            <rFont val="Calibri"/>
            <family val="2"/>
            <charset val="238"/>
          </rPr>
          <t>x</t>
        </r>
      </text>
    </comment>
    <comment ref="E136" authorId="0" shapeId="0" xr:uid="{00000000-0006-0000-1B00-000047000000}">
      <text>
        <r>
          <rPr>
            <sz val="11"/>
            <rFont val="Calibri"/>
            <family val="2"/>
            <charset val="238"/>
          </rPr>
          <t>x</t>
        </r>
      </text>
    </comment>
    <comment ref="F136" authorId="0" shapeId="0" xr:uid="{00000000-0006-0000-1B00-000048000000}">
      <text>
        <r>
          <rPr>
            <sz val="11"/>
            <rFont val="Calibri"/>
            <family val="2"/>
            <charset val="238"/>
          </rPr>
          <t>x</t>
        </r>
      </text>
    </comment>
    <comment ref="G136" authorId="0" shapeId="0" xr:uid="{00000000-0006-0000-1B00-000049000000}">
      <text>
        <r>
          <rPr>
            <sz val="11"/>
            <rFont val="Calibri"/>
            <family val="2"/>
            <charset val="238"/>
          </rPr>
          <t>x</t>
        </r>
      </text>
    </comment>
    <comment ref="H136" authorId="0" shapeId="0" xr:uid="{00000000-0006-0000-1B00-00004A000000}">
      <text>
        <r>
          <rPr>
            <sz val="11"/>
            <rFont val="Calibri"/>
            <family val="2"/>
            <charset val="238"/>
          </rPr>
          <t>x</t>
        </r>
      </text>
    </comment>
    <comment ref="I136" authorId="0" shapeId="0" xr:uid="{00000000-0006-0000-1B00-00004B000000}">
      <text>
        <r>
          <rPr>
            <sz val="11"/>
            <rFont val="Calibri"/>
            <family val="2"/>
            <charset val="238"/>
          </rPr>
          <t>x</t>
        </r>
      </text>
    </comment>
    <comment ref="J136" authorId="0" shapeId="0" xr:uid="{00000000-0006-0000-1B00-00004C000000}">
      <text>
        <r>
          <rPr>
            <sz val="11"/>
            <rFont val="Calibri"/>
            <family val="2"/>
            <charset val="238"/>
          </rPr>
          <t>x</t>
        </r>
      </text>
    </comment>
    <comment ref="K136" authorId="0" shapeId="0" xr:uid="{00000000-0006-0000-1B00-00004D000000}">
      <text>
        <r>
          <rPr>
            <sz val="11"/>
            <rFont val="Calibri"/>
            <family val="2"/>
            <charset val="238"/>
          </rPr>
          <t>x</t>
        </r>
      </text>
    </comment>
    <comment ref="L136" authorId="0" shapeId="0" xr:uid="{00000000-0006-0000-1B00-00004E000000}">
      <text>
        <r>
          <rPr>
            <sz val="11"/>
            <rFont val="Calibri"/>
            <family val="2"/>
            <charset val="238"/>
          </rPr>
          <t>x</t>
        </r>
      </text>
    </comment>
    <comment ref="M136" authorId="0" shapeId="0" xr:uid="{00000000-0006-0000-1B00-00004F000000}">
      <text>
        <r>
          <rPr>
            <sz val="11"/>
            <rFont val="Calibri"/>
            <family val="2"/>
            <charset val="238"/>
          </rPr>
          <t>x</t>
        </r>
      </text>
    </comment>
    <comment ref="N136" authorId="0" shapeId="0" xr:uid="{00000000-0006-0000-1B00-000050000000}">
      <text>
        <r>
          <rPr>
            <sz val="11"/>
            <rFont val="Calibri"/>
            <family val="2"/>
            <charset val="238"/>
          </rPr>
          <t>x</t>
        </r>
      </text>
    </comment>
    <comment ref="O136" authorId="0" shapeId="0" xr:uid="{00000000-0006-0000-1B00-000051000000}">
      <text>
        <r>
          <rPr>
            <sz val="11"/>
            <rFont val="Calibri"/>
            <family val="2"/>
            <charset val="238"/>
          </rPr>
          <t>x</t>
        </r>
      </text>
    </comment>
    <comment ref="P136" authorId="0" shapeId="0" xr:uid="{00000000-0006-0000-1B00-000052000000}">
      <text>
        <r>
          <rPr>
            <sz val="11"/>
            <rFont val="Calibri"/>
            <family val="2"/>
            <charset val="238"/>
          </rPr>
          <t>x</t>
        </r>
      </text>
    </comment>
    <comment ref="Q136" authorId="0" shapeId="0" xr:uid="{00000000-0006-0000-1B00-000053000000}">
      <text>
        <r>
          <rPr>
            <sz val="11"/>
            <rFont val="Calibri"/>
            <family val="2"/>
            <charset val="238"/>
          </rPr>
          <t>x</t>
        </r>
      </text>
    </comment>
    <comment ref="R136" authorId="0" shapeId="0" xr:uid="{00000000-0006-0000-1B00-000054000000}">
      <text>
        <r>
          <rPr>
            <sz val="11"/>
            <rFont val="Calibri"/>
            <family val="2"/>
            <charset val="238"/>
          </rPr>
          <t>x</t>
        </r>
      </text>
    </comment>
    <comment ref="S136" authorId="0" shapeId="0" xr:uid="{00000000-0006-0000-1B00-000055000000}">
      <text>
        <r>
          <rPr>
            <sz val="11"/>
            <rFont val="Calibri"/>
            <family val="2"/>
            <charset val="238"/>
          </rPr>
          <t>x</t>
        </r>
      </text>
    </comment>
    <comment ref="T136" authorId="0" shapeId="0" xr:uid="{00000000-0006-0000-1B00-000056000000}">
      <text>
        <r>
          <rPr>
            <sz val="11"/>
            <rFont val="Calibri"/>
            <family val="2"/>
            <charset val="238"/>
          </rPr>
          <t>x</t>
        </r>
      </text>
    </comment>
    <comment ref="U136" authorId="0" shapeId="0" xr:uid="{00000000-0006-0000-1B00-000057000000}">
      <text>
        <r>
          <rPr>
            <sz val="11"/>
            <rFont val="Calibri"/>
            <family val="2"/>
            <charset val="238"/>
          </rPr>
          <t>x</t>
        </r>
      </text>
    </comment>
    <comment ref="V136" authorId="0" shapeId="0" xr:uid="{00000000-0006-0000-1B00-000058000000}">
      <text>
        <r>
          <rPr>
            <sz val="11"/>
            <rFont val="Calibri"/>
            <family val="2"/>
            <charset val="238"/>
          </rPr>
          <t>x</t>
        </r>
      </text>
    </comment>
    <comment ref="W136" authorId="0" shapeId="0" xr:uid="{00000000-0006-0000-1B00-000059000000}">
      <text>
        <r>
          <rPr>
            <sz val="11"/>
            <rFont val="Calibri"/>
            <family val="2"/>
            <charset val="238"/>
          </rPr>
          <t>x</t>
        </r>
      </text>
    </comment>
    <comment ref="X136" authorId="0" shapeId="0" xr:uid="{00000000-0006-0000-1B00-00005A000000}">
      <text>
        <r>
          <rPr>
            <sz val="11"/>
            <rFont val="Calibri"/>
            <family val="2"/>
            <charset val="238"/>
          </rPr>
          <t>x</t>
        </r>
      </text>
    </comment>
    <comment ref="C137" authorId="0" shapeId="0" xr:uid="{00000000-0006-0000-1B00-00005B000000}">
      <text>
        <r>
          <rPr>
            <sz val="11"/>
            <rFont val="Calibri"/>
            <family val="2"/>
            <charset val="238"/>
          </rPr>
          <t>x</t>
        </r>
      </text>
    </comment>
    <comment ref="D137" authorId="0" shapeId="0" xr:uid="{00000000-0006-0000-1B00-00005C000000}">
      <text>
        <r>
          <rPr>
            <sz val="11"/>
            <rFont val="Calibri"/>
            <family val="2"/>
            <charset val="238"/>
          </rPr>
          <t>x</t>
        </r>
      </text>
    </comment>
    <comment ref="E137" authorId="0" shapeId="0" xr:uid="{00000000-0006-0000-1B00-00005D000000}">
      <text>
        <r>
          <rPr>
            <sz val="11"/>
            <rFont val="Calibri"/>
            <family val="2"/>
            <charset val="238"/>
          </rPr>
          <t>x</t>
        </r>
      </text>
    </comment>
    <comment ref="F137" authorId="0" shapeId="0" xr:uid="{00000000-0006-0000-1B00-00005E000000}">
      <text>
        <r>
          <rPr>
            <sz val="11"/>
            <rFont val="Calibri"/>
            <family val="2"/>
            <charset val="238"/>
          </rPr>
          <t>x</t>
        </r>
      </text>
    </comment>
    <comment ref="G137" authorId="0" shapeId="0" xr:uid="{00000000-0006-0000-1B00-00005F000000}">
      <text>
        <r>
          <rPr>
            <sz val="11"/>
            <rFont val="Calibri"/>
            <family val="2"/>
            <charset val="238"/>
          </rPr>
          <t>x</t>
        </r>
      </text>
    </comment>
    <comment ref="H137" authorId="0" shapeId="0" xr:uid="{00000000-0006-0000-1B00-000060000000}">
      <text>
        <r>
          <rPr>
            <sz val="11"/>
            <rFont val="Calibri"/>
            <family val="2"/>
            <charset val="238"/>
          </rPr>
          <t>x</t>
        </r>
      </text>
    </comment>
    <comment ref="I137" authorId="0" shapeId="0" xr:uid="{00000000-0006-0000-1B00-000061000000}">
      <text>
        <r>
          <rPr>
            <sz val="11"/>
            <rFont val="Calibri"/>
            <family val="2"/>
            <charset val="238"/>
          </rPr>
          <t>x</t>
        </r>
      </text>
    </comment>
    <comment ref="J137" authorId="0" shapeId="0" xr:uid="{00000000-0006-0000-1B00-000062000000}">
      <text>
        <r>
          <rPr>
            <sz val="11"/>
            <rFont val="Calibri"/>
            <family val="2"/>
            <charset val="238"/>
          </rPr>
          <t>x</t>
        </r>
      </text>
    </comment>
    <comment ref="K137" authorId="0" shapeId="0" xr:uid="{00000000-0006-0000-1B00-000063000000}">
      <text>
        <r>
          <rPr>
            <sz val="11"/>
            <rFont val="Calibri"/>
            <family val="2"/>
            <charset val="238"/>
          </rPr>
          <t>x</t>
        </r>
      </text>
    </comment>
    <comment ref="L137" authorId="0" shapeId="0" xr:uid="{00000000-0006-0000-1B00-000064000000}">
      <text>
        <r>
          <rPr>
            <sz val="11"/>
            <rFont val="Calibri"/>
            <family val="2"/>
            <charset val="238"/>
          </rPr>
          <t>x</t>
        </r>
      </text>
    </comment>
    <comment ref="M137" authorId="0" shapeId="0" xr:uid="{00000000-0006-0000-1B00-000065000000}">
      <text>
        <r>
          <rPr>
            <sz val="11"/>
            <rFont val="Calibri"/>
            <family val="2"/>
            <charset val="238"/>
          </rPr>
          <t>x</t>
        </r>
      </text>
    </comment>
    <comment ref="N137" authorId="0" shapeId="0" xr:uid="{00000000-0006-0000-1B00-000066000000}">
      <text>
        <r>
          <rPr>
            <sz val="11"/>
            <rFont val="Calibri"/>
            <family val="2"/>
            <charset val="238"/>
          </rPr>
          <t>x</t>
        </r>
      </text>
    </comment>
    <comment ref="O137" authorId="0" shapeId="0" xr:uid="{00000000-0006-0000-1B00-000067000000}">
      <text>
        <r>
          <rPr>
            <sz val="11"/>
            <rFont val="Calibri"/>
            <family val="2"/>
            <charset val="238"/>
          </rPr>
          <t>x</t>
        </r>
      </text>
    </comment>
    <comment ref="P137" authorId="0" shapeId="0" xr:uid="{00000000-0006-0000-1B00-000068000000}">
      <text>
        <r>
          <rPr>
            <sz val="11"/>
            <rFont val="Calibri"/>
            <family val="2"/>
            <charset val="238"/>
          </rPr>
          <t>x</t>
        </r>
      </text>
    </comment>
    <comment ref="Q137" authorId="0" shapeId="0" xr:uid="{00000000-0006-0000-1B00-000069000000}">
      <text>
        <r>
          <rPr>
            <sz val="11"/>
            <rFont val="Calibri"/>
            <family val="2"/>
            <charset val="238"/>
          </rPr>
          <t>x</t>
        </r>
      </text>
    </comment>
    <comment ref="R137" authorId="0" shapeId="0" xr:uid="{00000000-0006-0000-1B00-00006A000000}">
      <text>
        <r>
          <rPr>
            <sz val="11"/>
            <rFont val="Calibri"/>
            <family val="2"/>
            <charset val="238"/>
          </rPr>
          <t>x</t>
        </r>
      </text>
    </comment>
    <comment ref="S137" authorId="0" shapeId="0" xr:uid="{00000000-0006-0000-1B00-00006B000000}">
      <text>
        <r>
          <rPr>
            <sz val="11"/>
            <rFont val="Calibri"/>
            <family val="2"/>
            <charset val="238"/>
          </rPr>
          <t>x</t>
        </r>
      </text>
    </comment>
    <comment ref="T137" authorId="0" shapeId="0" xr:uid="{00000000-0006-0000-1B00-00006C000000}">
      <text>
        <r>
          <rPr>
            <sz val="11"/>
            <rFont val="Calibri"/>
            <family val="2"/>
            <charset val="238"/>
          </rPr>
          <t>x</t>
        </r>
      </text>
    </comment>
    <comment ref="U137" authorId="0" shapeId="0" xr:uid="{00000000-0006-0000-1B00-00006D000000}">
      <text>
        <r>
          <rPr>
            <sz val="11"/>
            <rFont val="Calibri"/>
            <family val="2"/>
            <charset val="238"/>
          </rPr>
          <t>x</t>
        </r>
      </text>
    </comment>
    <comment ref="V137" authorId="0" shapeId="0" xr:uid="{00000000-0006-0000-1B00-00006E000000}">
      <text>
        <r>
          <rPr>
            <sz val="11"/>
            <rFont val="Calibri"/>
            <family val="2"/>
            <charset val="238"/>
          </rPr>
          <t>x</t>
        </r>
      </text>
    </comment>
    <comment ref="W137" authorId="0" shapeId="0" xr:uid="{00000000-0006-0000-1B00-00006F000000}">
      <text>
        <r>
          <rPr>
            <sz val="11"/>
            <rFont val="Calibri"/>
            <family val="2"/>
            <charset val="238"/>
          </rPr>
          <t>x</t>
        </r>
      </text>
    </comment>
    <comment ref="X137" authorId="0" shapeId="0" xr:uid="{00000000-0006-0000-1B00-000070000000}">
      <text>
        <r>
          <rPr>
            <sz val="11"/>
            <rFont val="Calibri"/>
            <family val="2"/>
            <charset val="238"/>
          </rPr>
          <t>x</t>
        </r>
      </text>
    </comment>
  </commentList>
</comments>
</file>

<file path=xl/sharedStrings.xml><?xml version="1.0" encoding="utf-8"?>
<sst xmlns="http://schemas.openxmlformats.org/spreadsheetml/2006/main" count="1647" uniqueCount="648">
  <si>
    <t>osoby poprzednio pracujące</t>
  </si>
  <si>
    <t>w tym:</t>
  </si>
  <si>
    <t>osoby dotychczas nie pracujące</t>
  </si>
  <si>
    <t>Wyszczególnienie</t>
  </si>
  <si>
    <t>ogółem</t>
  </si>
  <si>
    <t>kobiety</t>
  </si>
  <si>
    <t>mężczyźni</t>
  </si>
  <si>
    <t>wyzsze</t>
  </si>
  <si>
    <t>policealne i średnie zawodowe</t>
  </si>
  <si>
    <t>średnie ogólnokształcace</t>
  </si>
  <si>
    <t>zasadnicze-zawodowe</t>
  </si>
  <si>
    <t>zasiłki dla bezrobotnych</t>
  </si>
  <si>
    <t>inne</t>
  </si>
  <si>
    <t>Powiaty</t>
  </si>
  <si>
    <t>województwo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</si>
  <si>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</si>
  <si>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</si>
  <si>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</si>
  <si>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</si>
  <si>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</si>
  <si>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</si>
  <si>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</si>
  <si>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</si>
  <si>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</si>
  <si>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</si>
  <si>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</si>
  <si>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</si>
  <si>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</si>
  <si>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</si>
  <si>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</si>
  <si>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</si>
  <si>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</si>
  <si>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</si>
  <si>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</si>
  <si>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</si>
  <si>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</si>
  <si>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</si>
  <si>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</si>
  <si>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</si>
  <si>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</si>
  <si>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przy pracach interwencyjnych</t>
  </si>
  <si>
    <t>przy robotach publicznych</t>
  </si>
  <si>
    <t>bezrobotni skierowani na staż</t>
  </si>
  <si>
    <t>osoby zatrudnione</t>
  </si>
  <si>
    <t>bezrobotni, którzy rozpoczęli prace społecznie użyteczne</t>
  </si>
  <si>
    <t>bezrobotni, którzy podjęli działalność gospodarczą</t>
  </si>
  <si>
    <t>podjecia pracy w ramach refundacji kosztów utworzenia stanowiska pracy</t>
  </si>
  <si>
    <t>Razem</t>
  </si>
  <si>
    <t>pracy subsydiowanej</t>
  </si>
  <si>
    <t>z sektora publicznego</t>
  </si>
  <si>
    <t>w tym</t>
  </si>
  <si>
    <t>Ogółem</t>
  </si>
  <si>
    <t>Wiek w latach</t>
  </si>
  <si>
    <t>18-24</t>
  </si>
  <si>
    <t>25-34</t>
  </si>
  <si>
    <t>35-44</t>
  </si>
  <si>
    <t>45-54</t>
  </si>
  <si>
    <t>55-59</t>
  </si>
  <si>
    <t>60 i więcej</t>
  </si>
  <si>
    <t>Wykształcenie</t>
  </si>
  <si>
    <t>wyższe</t>
  </si>
  <si>
    <t>zasadnicze zawodowe</t>
  </si>
  <si>
    <t>Staż pracy</t>
  </si>
  <si>
    <t>do 1 roku</t>
  </si>
  <si>
    <t>bez stażu pracy</t>
  </si>
  <si>
    <t>1-5 lat</t>
  </si>
  <si>
    <t>5-10 lat</t>
  </si>
  <si>
    <t>10-20 lat</t>
  </si>
  <si>
    <t>20-30 lat</t>
  </si>
  <si>
    <t>30 lat i więcej</t>
  </si>
  <si>
    <t>60 lat i więcej</t>
  </si>
  <si>
    <t>od 1 do 5 lat</t>
  </si>
  <si>
    <t>od 5 do 10 lat</t>
  </si>
  <si>
    <t>od 10 do 20 lat</t>
  </si>
  <si>
    <t>od 20 do 30 lat</t>
  </si>
  <si>
    <t>w tym osoby, które podjęły pracę</t>
  </si>
  <si>
    <t>- po raz pierwszy</t>
  </si>
  <si>
    <t>- po raz kolejny  (od 1990 r.)</t>
  </si>
  <si>
    <t>- po pracach interwencyjnych</t>
  </si>
  <si>
    <t>- po robotach publicznych</t>
  </si>
  <si>
    <t>- po stażu</t>
  </si>
  <si>
    <t>- po szkoleniu</t>
  </si>
  <si>
    <t>- podjęcia pracy w ramach refundacji kosztów zatrudnienia bezrobotnego</t>
  </si>
  <si>
    <t>- rozpoczęcia szkolenia</t>
  </si>
  <si>
    <t>- rozpoczęcia stażu</t>
  </si>
  <si>
    <t>- rozpoczęcia przygotowania zawodowego dorosłych</t>
  </si>
  <si>
    <t>- rozpoczęcia pracy społecznie użytecznej</t>
  </si>
  <si>
    <t>- nabycia praw emerytalnych lub rentowych</t>
  </si>
  <si>
    <t>- nabycia uprawnień do świadczenia przedemerytalnego</t>
  </si>
  <si>
    <t>- po odbyciu przygotowania zawodowego dorosłych</t>
  </si>
  <si>
    <t>- podjęcia pracy poza miejscem zamieszkania w ramach bonu na zasiedlenie</t>
  </si>
  <si>
    <t>- skierowania do agencji zatrudnienia w ramach zlecania działań aktywizacyjnych</t>
  </si>
  <si>
    <t>- dobrowolnej rezygnacji ze statusu bezrobotnego</t>
  </si>
  <si>
    <t>- podjęcia nauki</t>
  </si>
  <si>
    <t>- osiągnięcia wieku emerytalnego</t>
  </si>
  <si>
    <t>- innych</t>
  </si>
  <si>
    <t>---</t>
  </si>
  <si>
    <t>w tym kobiety</t>
  </si>
  <si>
    <t>od 31 do 50 roku życia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</si>
  <si>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</si>
  <si>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</si>
  <si>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</si>
  <si>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</si>
  <si>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</si>
  <si>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</si>
  <si>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</si>
  <si>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</si>
  <si>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</si>
  <si>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</si>
  <si>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</si>
  <si>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wzrost-spadek*</t>
  </si>
  <si>
    <t>kategorie</t>
  </si>
  <si>
    <t>w tym osoby zwolnione z przyczyn dotyczących zakładu pracy</t>
  </si>
  <si>
    <t>w liczbach</t>
  </si>
  <si>
    <t>bezrobotni ogółem</t>
  </si>
  <si>
    <t>liczba</t>
  </si>
  <si>
    <t>powiaty</t>
  </si>
  <si>
    <t>wzrost/spadek</t>
  </si>
  <si>
    <t>wzrost/spadek (pkt. proc.)</t>
  </si>
  <si>
    <t>wzrost/spadek (liczba)</t>
  </si>
  <si>
    <t xml:space="preserve">  z tego rejestrujący się:</t>
  </si>
  <si>
    <t>- po pracach społecznie użytecznych</t>
  </si>
  <si>
    <t>"napływ" bezrobotnych</t>
  </si>
  <si>
    <t xml:space="preserve">                  w roku sprawozdawczym, województwo podkarpackie</t>
  </si>
  <si>
    <t>bezrobotni wyłączeni z rejestru "odpływ" (ogółem)</t>
  </si>
  <si>
    <t>z powodu podjęcia pracy</t>
  </si>
  <si>
    <t>- pracy niesubsydiowanej</t>
  </si>
  <si>
    <t>- pracy subsydiowanej:</t>
  </si>
  <si>
    <t>-  prac interwencyjnych</t>
  </si>
  <si>
    <t>-  robót publicznych</t>
  </si>
  <si>
    <t>-  otrzymania dotacji na uruchomienie działalności gospodarczej</t>
  </si>
  <si>
    <t>w tym bonu na zasiedlenie</t>
  </si>
  <si>
    <t>- podjęcia pracy w ramach bonu zatrudnieniowego</t>
  </si>
  <si>
    <t>- podjęcia pracy w ramach świadczenia aktywizacyjnego</t>
  </si>
  <si>
    <t>- podjęcia pracy w ramach grantu na telepracę</t>
  </si>
  <si>
    <t>- podjęcia pracy w ramach refundacji składek na ubezpieczenia społeczne</t>
  </si>
  <si>
    <t>- podjęcia pracy w ramach dofinansowania wynagrodzenia za zatrudnienie skierowanego bezrobotnego powyżej 50 roku życia</t>
  </si>
  <si>
    <t xml:space="preserve"> z innego powodu niż podjęcie pracy</t>
  </si>
  <si>
    <t>- odmowy bez uzasadnionej przyczyny przyjęcia propozycji odpowiedniej pracy lub innej formy pomocy, w tym w ramach Programu Aktywizacja i Integracja</t>
  </si>
  <si>
    <t>- nie potwierdzenia gotowości do pracy</t>
  </si>
  <si>
    <t>w tym w ramach bonu szkoleniowego</t>
  </si>
  <si>
    <t>w tym w ramach bonu stażowego</t>
  </si>
  <si>
    <t>w tym w ramach Programu Aktywizacja i Integracja</t>
  </si>
  <si>
    <t xml:space="preserve"> - inne (podjęcia pracy subsydiowanej)</t>
  </si>
  <si>
    <t>Kategorie</t>
  </si>
  <si>
    <t>z ogółu bezrobotnych, którzy podjęli pracę</t>
  </si>
  <si>
    <t>poprzednio pracujący (ogółem)</t>
  </si>
  <si>
    <t>w tym zwolnieni z przyczyn dotyczących zakładu pracy</t>
  </si>
  <si>
    <t xml:space="preserve">                w roku sprawozdawczym, województwo podkarpackie</t>
  </si>
  <si>
    <t>"odpływ" bezrobotnych, w tym osoby, które podjęły pracę</t>
  </si>
  <si>
    <t>wyszczególnienie</t>
  </si>
  <si>
    <t>wzrost/spadek
(liczba)</t>
  </si>
  <si>
    <t xml:space="preserve">                Stan w końcu okresu</t>
  </si>
  <si>
    <t>w tym bezrobotni posiadający gospodarstwo rolne</t>
  </si>
  <si>
    <t>Bezrobotni zamieszkali na wsi w podziale na powiaty</t>
  </si>
  <si>
    <t>bezrobotni długotrwale*</t>
  </si>
  <si>
    <t>do 30 roku życia*</t>
  </si>
  <si>
    <t>powyżej 50 roku życia**</t>
  </si>
  <si>
    <t>* Bezrobotny do 30 roku życia – do dnia zastosowania wobec niego usług lub instrumentów rynku pracy nie ukończył 30 roku życia.</t>
  </si>
  <si>
    <t>** Bezrobotny powyżej 50 roku życia – w dniu zastosowania wobec niego usług lub instrumentów rynku pracy ukończył co najmniej 50 rok życia.</t>
  </si>
  <si>
    <t>grupy zawodów</t>
  </si>
  <si>
    <t>A</t>
  </si>
  <si>
    <t>B</t>
  </si>
  <si>
    <t>AB</t>
  </si>
  <si>
    <t>razem</t>
  </si>
  <si>
    <t>śregnia liczba osób bezrobotnych na 1 ofertę pracy w roku</t>
  </si>
  <si>
    <t>w mln zł</t>
  </si>
  <si>
    <t>* Kategoria ta zawiera koszty należne instytucjom szkoleniowym, koszty egzaminów, licencji bez stypendiów i składek na ubezpieczenie społeczne.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</si>
  <si>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</si>
  <si>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</si>
  <si>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</si>
  <si>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</si>
  <si>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</si>
  <si>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ROLNICY, OGRODNICY, LEŚNICY I RYBACY</t>
  </si>
  <si>
    <t>ROBOTNICY PRZEMYSŁOWI I RZEMIEŚLNICY</t>
  </si>
  <si>
    <t>OPERATORZY I MONTERZY MASZYN I URZĄDZEŃ</t>
  </si>
  <si>
    <t>PRACOWNICY WYKONUJĄCY PRACE PROSTE</t>
  </si>
  <si>
    <t>bezrobotni bez zawodu</t>
  </si>
  <si>
    <t>bezrobotni z zawodem</t>
  </si>
  <si>
    <t>kody zawodów (wg KZiS)</t>
  </si>
  <si>
    <t>Kierownicy do spraw zarządzania i handlu</t>
  </si>
  <si>
    <t>Kierownicy do spraw produkcji i usług</t>
  </si>
  <si>
    <t>Kierownicy w branży hotelarskiej, handlu i innych branżach usługowych</t>
  </si>
  <si>
    <t>SIŁY ZBROJNE</t>
  </si>
  <si>
    <t>BEZROBOTNI Z ZAWODEM</t>
  </si>
  <si>
    <t>Specjaliści nauk fizycznych, matematycznych i technicznych</t>
  </si>
  <si>
    <t>Specjaliści do spraw zdrowia</t>
  </si>
  <si>
    <t>Specjaliści nauczania i wychowania</t>
  </si>
  <si>
    <t>Specjaliści do spraw ekonomicznych i zarządzania</t>
  </si>
  <si>
    <t>Specjaliści do spraw technologii informacyjno-komunikacyjnych</t>
  </si>
  <si>
    <t>Specjaliści z dziedziny prawa, dziedzin społecznych i kultury</t>
  </si>
  <si>
    <t>Średni personel nauk fizycznych, chemicznych i technicznych</t>
  </si>
  <si>
    <t>Średni personel do spraw zdrowia</t>
  </si>
  <si>
    <t>Średni personel do spraw biznesu i administracji</t>
  </si>
  <si>
    <t>Średni personel z dziedziny prawa, spraw społecznych, kultury i pokrewny</t>
  </si>
  <si>
    <t>Technicy informatycy</t>
  </si>
  <si>
    <t>Sekretarki, operatorzy urządzeń biurowych i pokrewni</t>
  </si>
  <si>
    <t>Pracownicy obsługi klienta</t>
  </si>
  <si>
    <t>Pracownicy do spraw finansowo-statystycznych i ewidencji materiałowej</t>
  </si>
  <si>
    <t>Pozostali pracownicy obsługi biura</t>
  </si>
  <si>
    <t>Pracownicy usług osobistych</t>
  </si>
  <si>
    <t>Sprzedawcy i pokrewni</t>
  </si>
  <si>
    <t>Pracownicy opieki osobistej i pokrewni</t>
  </si>
  <si>
    <t>Pracownicy usług ochrony</t>
  </si>
  <si>
    <t>Rolnicy produkcji towarowej</t>
  </si>
  <si>
    <t>Leśnicy i rybacy</t>
  </si>
  <si>
    <t>Rolnicy i rybacy pracujący na własne potrzeby</t>
  </si>
  <si>
    <t>Robotnicy budowlani i pokrewni (z wyłączeniem elektryków)</t>
  </si>
  <si>
    <t>Robotnicy obróbki metali, mechanicy maszyn i urządzeń i pokrewni</t>
  </si>
  <si>
    <t>Rzemieślnicy i robotnicy poligraficzni</t>
  </si>
  <si>
    <t>Elektrycy i elektronicy</t>
  </si>
  <si>
    <t>Robotnicy w przetwórstwie spożywczym, obróbce drewna, produkcji wyrobów tekstylnych i pokrewni</t>
  </si>
  <si>
    <t>Operatorzy maszyn i urządzeń wydobywczych i przetwórczych</t>
  </si>
  <si>
    <t>Monterzy</t>
  </si>
  <si>
    <t>Kierowcy i operatorzy pojazdów</t>
  </si>
  <si>
    <t>Pomoce domowe i sprzątaczki</t>
  </si>
  <si>
    <t>Robotnicy wykonujący prace proste w rolnictwie, leśnictwie, leśnictwie i rybactwie</t>
  </si>
  <si>
    <t>Robotnicy wykonujący prace proste w górnictwie, przemyśle, budownictwie i transporcie</t>
  </si>
  <si>
    <t>Pracownicy wykonujący prace proste związane z przygotowywaniem posiłków</t>
  </si>
  <si>
    <t>Sprzedawcy uliczni i pracownicy świadczący usługi na ulicach</t>
  </si>
  <si>
    <t>Ładowacze nieczystości i inni pracownicy wykonujący prace proste</t>
  </si>
  <si>
    <t>Oficerowie sił zbrojnych</t>
  </si>
  <si>
    <t>Podoficerowie sił zbrojnych</t>
  </si>
  <si>
    <t>Żołnierze szeregowi</t>
  </si>
  <si>
    <t>PRZEDSTAWICIELE WŁADZ PUBLICZNYCH, WYŻSI URZĘDNICY I KIEROWNICY*</t>
  </si>
  <si>
    <t>Przedstawiciele władz publicznych, wyżsi urzędnicy i dyrektorzy generalni**</t>
  </si>
  <si>
    <t>BEZROBOTNI BEZ ZAWODU***</t>
  </si>
  <si>
    <t>OFERTY BEZ ZAWODU***</t>
  </si>
  <si>
    <t>OFERTY Z ZAWODEM</t>
  </si>
  <si>
    <t>bezrobotni wg wieku</t>
  </si>
  <si>
    <t>Pracownicy (ogółem)</t>
  </si>
  <si>
    <t xml:space="preserve"> z zakładów sektora prywatnego</t>
  </si>
  <si>
    <t>z zakładów  sektora publicznego</t>
  </si>
  <si>
    <t xml:space="preserve">       staże</t>
  </si>
  <si>
    <t xml:space="preserve"> z aktywnych form:</t>
  </si>
  <si>
    <t>Tabela II.     BEZROBOTNI W PUP ORAZ STOPA BEZROBOCIA WG POWIATÓW</t>
  </si>
  <si>
    <t xml:space="preserve">                          województwo podkarpackie</t>
  </si>
  <si>
    <t xml:space="preserve">                       PRZEZ PRACODAWCÓW DO PUP </t>
  </si>
  <si>
    <t xml:space="preserve">                       w okresie roku, województwo podkarpackie</t>
  </si>
  <si>
    <t xml:space="preserve">                           województwo podkarpackie, w okresie roku sprawozdawczego</t>
  </si>
  <si>
    <t xml:space="preserve">                      Stan w końcu roku, województwo podkarpackie</t>
  </si>
  <si>
    <t xml:space="preserve">                 Stan w końcu okresu</t>
  </si>
  <si>
    <t>Tabela VII.   "ODPŁYW" BEZROBOTNYCH W POWIATACH</t>
  </si>
  <si>
    <t xml:space="preserve">                     w roku sprawozdawczym, województwo podkarpackie</t>
  </si>
  <si>
    <t>Tabela VI.   BEZROBOTNI, KTÓRZY PODJĘLI PRACĘ</t>
  </si>
  <si>
    <t xml:space="preserve">                   w roku sprawozdawczym, województwo podkarpackie</t>
  </si>
  <si>
    <t xml:space="preserve">Tabela V.  BEZROBOTNI WYŁĄCZENI Z REJESTRU "ODPŁYW" </t>
  </si>
  <si>
    <t>Tabela IV.   "NAPŁYW" BEZROBOTNYCH W POWIATACH</t>
  </si>
  <si>
    <t xml:space="preserve">                    w roku sprawozdawczym, województwo podkarpackie</t>
  </si>
  <si>
    <t>Tabela III.   BEZROBOTNI ZAREJESTROWANI "NAPŁYW"</t>
  </si>
  <si>
    <t xml:space="preserve">                   Stan w końcu okresu</t>
  </si>
  <si>
    <t>Tabela I.     STAN I STRUKTURA OSÓB BEZROBOTNYCH ZAREJESTROWANYCH W PUP</t>
  </si>
  <si>
    <t xml:space="preserve">                  Stan w końcu okresu, województwo podkarpackie</t>
  </si>
  <si>
    <t>** Kategoria ta zawiera stypendia dla uczestników i składki na ubezpieczenie społeczne za okres stażu, przygotowania zawodowego dorosłych</t>
  </si>
  <si>
    <t xml:space="preserve">      realizacji studiów podyplomowych i szkolenia oraz stypendia i składki na ubezpieczenia społeczne za okres kontynuowania nauki. </t>
  </si>
  <si>
    <t>wzrost/spadek ogółem</t>
  </si>
  <si>
    <t>16</t>
  </si>
  <si>
    <t>Liczba bezrobotnych ogółem</t>
  </si>
  <si>
    <t>zgłoszenia</t>
  </si>
  <si>
    <t>zwolnienia</t>
  </si>
  <si>
    <t>Aktywne formy promocji zatrudnienia zawierają również pozostałe aktywne formy.</t>
  </si>
  <si>
    <t>17</t>
  </si>
  <si>
    <t>Bezrobotni</t>
  </si>
  <si>
    <t>I półrocze</t>
  </si>
  <si>
    <t>Rolnictwo, leśnictwo, łowiectwo i rybactwo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</si>
  <si>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</si>
  <si>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</si>
  <si>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</si>
  <si>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wody, gospodarowanie ściekami i odpadami oraz działalność związana z rekultywacją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</si>
  <si>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</si>
  <si>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</si>
  <si>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</si>
  <si>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 i gospodarka magazynowa</t>
  </si>
  <si>
    <t>Informacja i komunikacja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</si>
  <si>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</si>
  <si>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</si>
  <si>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</si>
  <si>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</si>
  <si>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</si>
  <si>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</si>
  <si>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</si>
  <si>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</si>
  <si>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</si>
  <si>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Organizacje i zespoły eksterytorialne</t>
  </si>
  <si>
    <t>Działalność niezidentyfikowana</t>
  </si>
  <si>
    <t>lata</t>
  </si>
  <si>
    <t>ROK</t>
  </si>
  <si>
    <t>w BO</t>
  </si>
  <si>
    <t>BO</t>
  </si>
  <si>
    <t>z tego</t>
  </si>
  <si>
    <t>miejsca zatrudnienia i innej pracy zarobkowej</t>
  </si>
  <si>
    <t>miejsca aktywizacji zawodowej</t>
  </si>
  <si>
    <t>w liczbach bezwzględnych</t>
  </si>
  <si>
    <t>średnie ogólnokształcące</t>
  </si>
  <si>
    <t>18</t>
  </si>
  <si>
    <t>wg poziomu wykształcenia</t>
  </si>
  <si>
    <t>wg wieku</t>
  </si>
  <si>
    <t>www.stat.gov.pl,  Bank Danych Lokalnych.</t>
  </si>
  <si>
    <t>nowo zarejestrowani bezrobotni   "napływ"</t>
  </si>
  <si>
    <t xml:space="preserve">   podjęcia pracy subsydiowanej w ramach następujących form:</t>
  </si>
  <si>
    <t>z ogółem wg wieku</t>
  </si>
  <si>
    <t>z ogółem wg wykształcenia</t>
  </si>
  <si>
    <t>z ogółem wg stażu pracy:</t>
  </si>
  <si>
    <t>w proc.</t>
  </si>
  <si>
    <t>gimnazjalne/ podstawowe i poniżej</t>
  </si>
  <si>
    <t>gimnazjalne /podstawowe i poniżej</t>
  </si>
  <si>
    <t>Tabela IX. BEZROBOTNI WG WIEKU</t>
  </si>
  <si>
    <t>Tabela X. BEZROBOTNI WG WYKSZTAŁCENIA</t>
  </si>
  <si>
    <t>Tabela XI. BEZROBOTNI WG STAŻU PRACY</t>
  </si>
  <si>
    <t xml:space="preserve">Tabela XII.  BEZROBOTNI WG WIEKU, </t>
  </si>
  <si>
    <t xml:space="preserve">     posiadający co najmniej jedno dziecko niep. do 18 r. życia</t>
  </si>
  <si>
    <t xml:space="preserve">     niepełnosprawni</t>
  </si>
  <si>
    <t xml:space="preserve">     posiadający co najmniej jedno dziecko do 6 r. życia</t>
  </si>
  <si>
    <t xml:space="preserve">     korzystający ze świadczeń pomocy społecznej</t>
  </si>
  <si>
    <t xml:space="preserve">     powyżej 50 roku życia</t>
  </si>
  <si>
    <t xml:space="preserve">     długotrwale bezrobotni</t>
  </si>
  <si>
    <t xml:space="preserve">     do 25 roku życia</t>
  </si>
  <si>
    <t xml:space="preserve">     do 30 roku życia</t>
  </si>
  <si>
    <t xml:space="preserve">   z osób bezrobotnych w szczególnej syt. na rynku pracy</t>
  </si>
  <si>
    <t xml:space="preserve"> w tym w szczególnej sytuacji na rynku pracy</t>
  </si>
  <si>
    <t>bezrobotni skierowani na szkolenia</t>
  </si>
  <si>
    <t>01</t>
  </si>
  <si>
    <t>02</t>
  </si>
  <si>
    <t>03</t>
  </si>
  <si>
    <t>04</t>
  </si>
  <si>
    <t>19</t>
  </si>
  <si>
    <t>20</t>
  </si>
  <si>
    <t>21</t>
  </si>
  <si>
    <t>oferty w roku</t>
  </si>
  <si>
    <t>subsydia w roku</t>
  </si>
  <si>
    <t>oferty w I pół.</t>
  </si>
  <si>
    <t>subsydia Ip.</t>
  </si>
  <si>
    <t>subsydia IIp.</t>
  </si>
  <si>
    <t>Ip '07</t>
  </si>
  <si>
    <t>Ip '08</t>
  </si>
  <si>
    <t>Ip '09</t>
  </si>
  <si>
    <t>Ip '10</t>
  </si>
  <si>
    <t>Ip '11</t>
  </si>
  <si>
    <t>Ip '12</t>
  </si>
  <si>
    <t>Ip '13</t>
  </si>
  <si>
    <t>Ip '14</t>
  </si>
  <si>
    <t>Ip '15</t>
  </si>
  <si>
    <t>Ip '16</t>
  </si>
  <si>
    <t>Ip '17</t>
  </si>
  <si>
    <t>Ip '18</t>
  </si>
  <si>
    <t>Ip '19</t>
  </si>
  <si>
    <t>zgłoszonych z roku poprzedniego.</t>
  </si>
  <si>
    <t>m. Krosno</t>
  </si>
  <si>
    <t>m. Przemyśl</t>
  </si>
  <si>
    <t>m. Rzeszów</t>
  </si>
  <si>
    <t>m. Tarnobrzeg</t>
  </si>
  <si>
    <t>wzrost/spadek (w proc.)</t>
  </si>
  <si>
    <t>Ip '20</t>
  </si>
  <si>
    <t>98</t>
  </si>
  <si>
    <t>99</t>
  </si>
  <si>
    <t>00</t>
  </si>
  <si>
    <t>oferty w II pół.</t>
  </si>
  <si>
    <t>w/s w roku</t>
  </si>
  <si>
    <t>Tabela zawiera również informację o części środków wydatkowanych z Funduszu Pracy</t>
  </si>
  <si>
    <t>na przeciwdziałanie SARS-CoV-2 w województwie podkarpackim.  Część środków wydatkowanych w ramach</t>
  </si>
  <si>
    <t>Funduszu Gwarantowanych Świadczeń Pracowniczych zawiera odpowiedni rozdział analizy w części dotyczącej</t>
  </si>
  <si>
    <t>działań FGŚP w województwie podkarpackim.</t>
  </si>
  <si>
    <t>wydatki w wartościach bezwzględnych</t>
  </si>
  <si>
    <t>proc. do ogółem</t>
  </si>
  <si>
    <t>proc. rozkład form aktywnych bez covid-u</t>
  </si>
  <si>
    <t>proc. rozkład form aktywnych z covid-em</t>
  </si>
  <si>
    <r>
      <t>Aktywne formy promocji zatrudnienia ze środkami wydatkowanymi w ramach Covid-19</t>
    </r>
    <r>
      <rPr>
        <vertAlign val="superscript"/>
        <sz val="16"/>
        <color theme="1"/>
        <rFont val="Times New Roman"/>
        <family val="1"/>
        <charset val="238"/>
      </rPr>
      <t>1</t>
    </r>
  </si>
  <si>
    <r>
      <t>Aktywne formy promocji zatrudnienia bez środków wydatkowanych w ramach Covid-19</t>
    </r>
    <r>
      <rPr>
        <vertAlign val="superscript"/>
        <sz val="16"/>
        <color theme="1"/>
        <rFont val="Times New Roman"/>
        <family val="1"/>
        <charset val="238"/>
      </rPr>
      <t>2</t>
    </r>
  </si>
  <si>
    <t xml:space="preserve">  środki na podjęcie działalności gospodarczej</t>
  </si>
  <si>
    <t xml:space="preserve">  stypendia i składki na ubezpieczenia społeczne **</t>
  </si>
  <si>
    <t xml:space="preserve">  pozostałe aktywne formy ***</t>
  </si>
  <si>
    <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(ogółem)</t>
    </r>
  </si>
  <si>
    <t>w stosunku do okresów wcześniejszych. Posiadają zakres ścisle odpowiadający przepisom ustawy o promocji zatrudnienia i instytucjach rynu pracy.</t>
  </si>
  <si>
    <t>Formy aktywne i zasiłki dla bezrobotnych oraz wydatki w ramach COVID-19  i  kategoria "inne" sumują się do ogółem wydatków realizowanych z FP.</t>
  </si>
  <si>
    <t>*** Kategoria ta od 2016 r. zawiera refundację wynagrodzeń osobom w wieku do 30 roku życia.</t>
  </si>
  <si>
    <t>**** Środki wydatkowane przez Powiatowe Urzędy Pracy w województwie podkarpackim, w ramach ustawy o szczególnych rozwiązaniach</t>
  </si>
  <si>
    <t>dla bezrobotnych i pracodawców. Aktywnymi formami są również środki wydatkowane z FP w ramach przeciwdziałania SARS-CoV-2 na podstawie odrębnych przepisów.</t>
  </si>
  <si>
    <t xml:space="preserve">  środki dla pracodawców na wyp. i doposażenie miejsc pracy</t>
  </si>
  <si>
    <t xml:space="preserve">  roboty publiczne</t>
  </si>
  <si>
    <t xml:space="preserve">  prace interwencyjne</t>
  </si>
  <si>
    <t xml:space="preserve">  szkolenia*</t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</si>
  <si>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15zze</t>
    </r>
    <r>
      <rPr>
        <vertAlign val="superscript"/>
        <sz val="16"/>
        <color theme="1"/>
        <rFont val="Times New Roman"/>
        <family val="1"/>
        <charset val="238"/>
      </rPr>
      <t>4</t>
    </r>
    <r>
      <rPr>
        <sz val="16"/>
        <color theme="1"/>
        <rFont val="Times New Roman"/>
        <family val="1"/>
        <charset val="238"/>
      </rPr>
      <t xml:space="preserve"> tj. nie z rezerwy</t>
    </r>
    <r>
      <rPr>
        <vertAlign val="superscript"/>
        <sz val="16"/>
        <color theme="1"/>
        <rFont val="Times New Roman"/>
        <family val="1"/>
        <charset val="238"/>
      </rPr>
      <t>3</t>
    </r>
  </si>
  <si>
    <t xml:space="preserve">    z dnia 16 października 2020 r. w sprawie ogłoszenia jednolitego tekstu ustawy o szczególnych rozwiązaniach</t>
  </si>
  <si>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Wydatki na formy wsparcia zatrudnienia (ogółem) są obliczane razem z wydatkami poniesionymi w ramach COVID-19.</t>
    </r>
  </si>
  <si>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Wydatki na aktywne formy promocji zatrudnienia zostasły obliczone bez wydatków w ramach COVID-19. Zawierają dotychczas stosowane aktywne formy i zachowują tym samym możliwość porównania</t>
    </r>
  </si>
  <si>
    <t xml:space="preserve">    związanych z zapobieganiem, przeciwdziałaniem i zwalczaniem COVID-19, innych chorób zakaźnych oraz wywołanych nimi sytuacji kryzysowych.</t>
  </si>
  <si>
    <t xml:space="preserve">         związanych z zapobieganiem, przeciwdziałaniem i zwalczaniem COVID-19,  innych chorób zakaźnych oraz wywołanych nimi</t>
  </si>
  <si>
    <t xml:space="preserve">         sytuacji kryzysowych. Nie zawierają części pomocy państwowej, wydatkowanej przez Fundusz Gwarantowanych Świadczeń Pracowniczych.</t>
  </si>
  <si>
    <r>
      <t xml:space="preserve">Tradycyjne </t>
    </r>
    <r>
      <rPr>
        <b/>
        <sz val="12"/>
        <color theme="1"/>
        <rFont val="Times New Roman"/>
        <family val="1"/>
        <charset val="238"/>
      </rPr>
      <t>aktywne formy promocji zatrudnienia</t>
    </r>
    <r>
      <rPr>
        <sz val="12"/>
        <color theme="1"/>
        <rFont val="Times New Roman"/>
        <family val="1"/>
        <charset val="238"/>
      </rPr>
      <t xml:space="preserve"> to np. szkolenia i przekwalifikowania, prace interwencyjne i roboty publiczne, pożyczki</t>
    </r>
  </si>
  <si>
    <r>
      <rPr>
        <b/>
        <sz val="12"/>
        <color theme="1"/>
        <rFont val="Times New Roman"/>
        <family val="1"/>
        <charset val="238"/>
      </rPr>
      <t>Pasywne formy</t>
    </r>
    <r>
      <rPr>
        <sz val="12"/>
        <color theme="1"/>
        <rFont val="Times New Roman"/>
        <family val="1"/>
        <charset val="238"/>
      </rPr>
      <t xml:space="preserve"> (tzw. programy osłonowe) są to zasiłki dla osób bezrobotnych oraz zasiłki i świedczenia przedemerytalne.</t>
    </r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</si>
  <si>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15zzd, </t>
    </r>
    <r>
      <rPr>
        <sz val="16"/>
        <color rgb="FFC00000"/>
        <rFont val="Times New Roman"/>
        <family val="1"/>
        <charset val="238"/>
      </rPr>
      <t>15zzda</t>
    </r>
    <r>
      <rPr>
        <sz val="16"/>
        <color theme="1"/>
        <rFont val="Times New Roman"/>
        <family val="1"/>
        <charset val="238"/>
      </rPr>
      <t xml:space="preserve">, 15zzb, 15zzc, 15zze i </t>
    </r>
    <r>
      <rPr>
        <sz val="16"/>
        <color rgb="FFC00000"/>
        <rFont val="Times New Roman"/>
        <family val="1"/>
        <charset val="238"/>
      </rPr>
      <t>15zze2</t>
    </r>
    <r>
      <rPr>
        <sz val="16"/>
        <color theme="1"/>
        <rFont val="Times New Roman"/>
        <family val="1"/>
        <charset val="238"/>
      </rPr>
      <t xml:space="preserve"> tj. z rezerwy **** </t>
    </r>
  </si>
  <si>
    <r>
      <rPr>
        <vertAlign val="super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 xml:space="preserve">  Na podstawie przepisów Dz.U. 2020 poz. 1842 Obwieszczenie Marszałka Sejmu Rzeczypospolitej Polskiej </t>
    </r>
  </si>
  <si>
    <r>
      <t xml:space="preserve">                      </t>
    </r>
    <r>
      <rPr>
        <b/>
        <sz val="11"/>
        <color theme="1"/>
        <rFont val="Times New Roman"/>
        <family val="1"/>
        <charset val="238"/>
      </rPr>
      <t>Stan w końcu roku</t>
    </r>
    <r>
      <rPr>
        <sz val="11"/>
        <color theme="1"/>
        <rFont val="Times New Roman"/>
        <family val="1"/>
        <charset val="238"/>
      </rPr>
      <t>, województwo podkarpackie</t>
    </r>
  </si>
  <si>
    <t>Tabela VIII.    BEZROBOTNI POSIADAJĄCY PRAWO DO ZASIŁKU DLA BEZROBOTNYCH</t>
  </si>
  <si>
    <t>bd</t>
  </si>
  <si>
    <t>Ip '21</t>
  </si>
  <si>
    <t>K - w proc.</t>
  </si>
  <si>
    <t>K. - w proc.</t>
  </si>
  <si>
    <t>wzrost/spadek  (liczba)</t>
  </si>
  <si>
    <t>wzrost/spadek w proc.</t>
  </si>
  <si>
    <t>Bezrobotni z prawem do zasiłku (ogółem)</t>
  </si>
  <si>
    <t>Bezrobotni z prawem do zasiłku (ogółem) według PUP</t>
  </si>
  <si>
    <t>Z tego osoby:</t>
  </si>
  <si>
    <t>poprzednio pracujące</t>
  </si>
  <si>
    <t>w tym zwolnione z przyczyn dotyczących zakładu pracy</t>
  </si>
  <si>
    <t>dotychczas niepracujące</t>
  </si>
  <si>
    <t>w tym bezrobotni</t>
  </si>
  <si>
    <t>bezrobotni</t>
  </si>
  <si>
    <t>długotrwale (liczba)</t>
  </si>
  <si>
    <t>długotrwale (w proc.)</t>
  </si>
  <si>
    <t>Tabela XIV.    BEZROBOTNI ZAMIESZKALI NA WSI</t>
  </si>
  <si>
    <t>Tabela XVI. BEZROBOTNI WEDŁUG WIEKU, W TYM DO 30 ROKU ŻYCIA I POWYŻEJ 50 ROKU ŻYCIA</t>
  </si>
  <si>
    <t>Tabela XVII. BEZROBOTNI DŁUGOTRWALE</t>
  </si>
  <si>
    <t>Tabela XIX. ZMIANY ILOŚCI BEZROBOTNYCH WG GRUP ZAWODOWYCH</t>
  </si>
  <si>
    <t xml:space="preserve">                   województwo podkarpackie</t>
  </si>
  <si>
    <t>Tabela XX. BEZROBOTNI WG GRUP ZAWODÓW</t>
  </si>
  <si>
    <t xml:space="preserve">                  stan w końcu roku, województwo podkarpackie</t>
  </si>
  <si>
    <t>Tabela XXI. Wolne miejsca pracy i miejsca aktywizacji zawodowej zgłoszone</t>
  </si>
  <si>
    <t xml:space="preserve">                      przez pracodawców do PUP</t>
  </si>
  <si>
    <t>Tabela XXII.  Wolne miejsca pracy i miejsca aktywizacji zawodowej zgłoszone</t>
  </si>
  <si>
    <t xml:space="preserve">                        przez pracodawców do PUP z wyszczególnieniem miejsc zatrudnienia i innej pracy zarobkowej</t>
  </si>
  <si>
    <t xml:space="preserve">                        oraz miejsc aktywizacji zawodowej</t>
  </si>
  <si>
    <t>Tabela XXIII.   ZMIANY W LICZBIE WOLNYCH MIEJSC PRACY I MIEJSC AKTYWIZACJI ZAWODOWEJ ZGŁOSZONYCH PRZEZ PRACODAWCÓW DO PUP</t>
  </si>
  <si>
    <t xml:space="preserve">Tabela XXIV. WOLNE MIEJSCA PRACY I MIEJSCA AKTYWIZACJI ZAWODOWEJ  ZGŁOSZONE </t>
  </si>
  <si>
    <r>
      <t xml:space="preserve">Tabela XXV.  </t>
    </r>
    <r>
      <rPr>
        <b/>
        <sz val="11"/>
        <color theme="1"/>
        <rFont val="Times New Roman"/>
        <family val="1"/>
        <charset val="238"/>
      </rPr>
      <t>WYDATKI  REALIZOWANE  Z  FUNDUSZU  PRACY</t>
    </r>
  </si>
  <si>
    <t>Tabela XXVI   Aktywne formy promocji zatrudnienia wg powiatów. Liczba bezrobotnych aktywizowanych w ramach poszczególnych form,</t>
  </si>
  <si>
    <t>Tabela XXVII.   ZGŁOSZENIA ZWOLNIEŃ GRUPOWYCH</t>
  </si>
  <si>
    <t xml:space="preserve">                             w roku sprawozdawczym</t>
  </si>
  <si>
    <t>Tabela XXVIII.   WSKAŹNIK  ZATRUDNIENIA</t>
  </si>
  <si>
    <t>Tabela XV. BEZROBOTNI W SZCZEGÓLNEJ SYTUACJI NA RYNKU PRACY, stan na koniec okresu sprawozdawczego</t>
  </si>
  <si>
    <t>wzrost / spadek</t>
  </si>
  <si>
    <t xml:space="preserve">  Proc. w BO  - oznacza udział danej kategorii wg wieku do ogólnej liczby bezrobotnych wg stanu na ostatni dzień roku.</t>
  </si>
  <si>
    <t>lokata min sp.</t>
  </si>
  <si>
    <t>lokata max sp.</t>
  </si>
  <si>
    <t>lokata max</t>
  </si>
  <si>
    <t>lokata min</t>
  </si>
  <si>
    <t>pow.50</t>
  </si>
  <si>
    <t>31-50</t>
  </si>
  <si>
    <t>do 30</t>
  </si>
  <si>
    <t xml:space="preserve">                          POLSKIEJ KLASYFIKACJI DZIAŁALNOŚCI (PKD)</t>
  </si>
  <si>
    <t xml:space="preserve">                          w okresie sprawozdawczym, województwo podkarpackie</t>
  </si>
  <si>
    <t>ogółem (o)</t>
  </si>
  <si>
    <t>oferty pracy</t>
  </si>
  <si>
    <t>proc. (w ogółem, dla danej kategorii)</t>
  </si>
  <si>
    <t>sekcje PKD</t>
  </si>
  <si>
    <t>----</t>
  </si>
  <si>
    <t xml:space="preserve">z ogółem sekcje PKD: </t>
  </si>
  <si>
    <t>O</t>
  </si>
  <si>
    <t>C</t>
  </si>
  <si>
    <t>D</t>
  </si>
  <si>
    <t>E</t>
  </si>
  <si>
    <t>F</t>
  </si>
  <si>
    <t>G</t>
  </si>
  <si>
    <t>I</t>
  </si>
  <si>
    <t>H</t>
  </si>
  <si>
    <t>J</t>
  </si>
  <si>
    <t>K</t>
  </si>
  <si>
    <t>Działalność finansowa i ubezpieczeniowa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</si>
  <si>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</si>
  <si>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</si>
  <si>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</si>
  <si>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</si>
  <si>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</si>
  <si>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</si>
  <si>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</si>
  <si>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</si>
  <si>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</si>
  <si>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Oferty pracy zgłoszone do powiatowych urzędów pracy w województwie podkarpackim.</t>
  </si>
  <si>
    <t>B-F</t>
  </si>
  <si>
    <t>H-U</t>
  </si>
  <si>
    <t>proc. subs. w Ip.</t>
  </si>
  <si>
    <t>proc. subs. w IIp.</t>
  </si>
  <si>
    <t>wzrost lub spadek w proc.</t>
  </si>
  <si>
    <t>w okresie sprawozdawczym, województwo podkarpackie, tabela zawiera formy promocji zatrudnienia.</t>
  </si>
  <si>
    <t>** Wartości procentowe odpowiadające grupom dwucyfrowym obliczono dla danej grupy jednocyfrowej (GJ=100 proc.).</t>
  </si>
  <si>
    <t>*** Odsetek dla bezrobotnych bez zawodu w stosunku do ogółem tj. A+B=100 proc.</t>
  </si>
  <si>
    <t xml:space="preserve">* W jednocyfrowych grupach zawodów, odsetek w stosunku do liczby ofert ogółem z zawodem (B=100 proc.). </t>
  </si>
  <si>
    <t>*** Odsetek dla ofert bez zawodu w stosunku do ogółem tj. A+B=100 proc.</t>
  </si>
  <si>
    <t>gimnazjalne, podstawowe, niepełne podstawowe i bez wykształcenia szkolnego</t>
  </si>
  <si>
    <t>w proc.*</t>
  </si>
  <si>
    <t xml:space="preserve">                       Stan w końcu roku, województwo podkarpackie</t>
  </si>
  <si>
    <t xml:space="preserve">                     stan w końcu roku, województwo podkarpackie</t>
  </si>
  <si>
    <t xml:space="preserve">                     WYKSZTAŁCENIA, STAŻU PRACY I CZASU POZOSTAWANIA </t>
  </si>
  <si>
    <t xml:space="preserve">W niektórych okresach następuje kontynuacja zwolnień </t>
  </si>
  <si>
    <t>Nazwa</t>
  </si>
  <si>
    <t>przyrost naturalny na 1000 ludności</t>
  </si>
  <si>
    <t>w miastach</t>
  </si>
  <si>
    <t>na wsi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</si>
  <si>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</si>
  <si>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</si>
  <si>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</si>
  <si>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</si>
  <si>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</si>
  <si>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</si>
  <si>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</si>
  <si>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</si>
  <si>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</si>
  <si>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</si>
  <si>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</si>
  <si>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</si>
  <si>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</si>
  <si>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</si>
  <si>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</si>
  <si>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</si>
  <si>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</si>
  <si>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</si>
  <si>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</si>
  <si>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</si>
  <si>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</si>
  <si>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</si>
  <si>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[-]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</si>
  <si>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</si>
  <si>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</si>
  <si>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</si>
  <si>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</si>
  <si>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</si>
  <si>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</si>
  <si>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</si>
  <si>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</si>
  <si>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</si>
  <si>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</si>
  <si>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</si>
  <si>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</si>
  <si>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</si>
  <si>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</si>
  <si>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</si>
  <si>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</si>
  <si>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</si>
  <si>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</si>
  <si>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</si>
  <si>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</si>
  <si>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</si>
  <si>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</si>
  <si>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</si>
  <si>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</si>
  <si>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</si>
  <si>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</si>
  <si>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</si>
  <si>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</si>
  <si>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</si>
  <si>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</si>
  <si>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</si>
  <si>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-</t>
  </si>
  <si>
    <t>Powiat m.Krosno</t>
  </si>
  <si>
    <t>Powiat m.Przemyśl</t>
  </si>
  <si>
    <t>Powiat m.Rzeszów</t>
  </si>
  <si>
    <t>Powiat m.Tarnobrzeg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</si>
  <si>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</si>
  <si>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</si>
  <si>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</si>
  <si>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</si>
  <si>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</si>
  <si>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</si>
  <si>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</si>
  <si>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Źródło: BDL GUS.</t>
  </si>
  <si>
    <t>Przyrost naturalny w przeliczeniu na 1000 mieszkańców - wg województw i powiatów województwa podkarpackiego, rozkład ogółem miasto i wieś.</t>
  </si>
  <si>
    <t xml:space="preserve">Tabela XVIII.    OFERTY  PRACY   WEDŁUG </t>
  </si>
  <si>
    <t>staż</t>
  </si>
  <si>
    <t>szkolenia</t>
  </si>
  <si>
    <t>działalność gospodarcza</t>
  </si>
  <si>
    <t>refundacja pracodawcy utworzenia nowego miejsca pracy</t>
  </si>
  <si>
    <t>31 XII 2022</t>
  </si>
  <si>
    <t>31 XII '22</t>
  </si>
  <si>
    <t>LICZBA BEZROBOTNYCH*</t>
  </si>
  <si>
    <t>STOPA BEZROBOCIA**</t>
  </si>
  <si>
    <t>* Program badań statystycznych (MRiPS-01)</t>
  </si>
  <si>
    <t>zarejestrowani po raz kolejny (PUP)</t>
  </si>
  <si>
    <t>Brak potwierdzania gotowości do podjęcia pracy (PUP)</t>
  </si>
  <si>
    <t>Zasiłkobiorcy PUP (31-XII)</t>
  </si>
  <si>
    <t>w okresie '22 r.</t>
  </si>
  <si>
    <t>Ip '22</t>
  </si>
  <si>
    <t>w okresie 2022 r.</t>
  </si>
  <si>
    <t>w 2022 r.</t>
  </si>
  <si>
    <t xml:space="preserve">* W jednocyfrowych grupach zawodów odsetek obliczony jest w stosunku do liczby bezrobotnych ogółem z zawodem (B=100 proc.). </t>
  </si>
  <si>
    <t>B 2022</t>
  </si>
  <si>
    <t>22</t>
  </si>
  <si>
    <t>rozkłady procentowe wg poszczególnych kategorii</t>
  </si>
  <si>
    <t xml:space="preserve">                              średnio w danym roku</t>
  </si>
  <si>
    <t>W tablicy zostały wykorzystane dane opublikowane na stronie internetowej GUS.</t>
  </si>
  <si>
    <t>* Ostatni z opisywanych lat do roku poprzedniego. Wzrost lub spadek w pkt. proc.</t>
  </si>
  <si>
    <t>15-24 lata</t>
  </si>
  <si>
    <t>50-89 lat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</si>
  <si>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</si>
  <si>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</si>
  <si>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</si>
  <si>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</si>
  <si>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</si>
  <si>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</si>
  <si>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</si>
  <si>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</si>
  <si>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</si>
  <si>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</si>
  <si>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</si>
  <si>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Wolne miejsca pracy i miejsca aktywizacji zawodowej zgłoszone do PUP wg miesięcy</t>
  </si>
  <si>
    <t>wyłączeni z rejestru bez utraty statusu bezrobtnych*</t>
  </si>
  <si>
    <t>wyłączeni z rejestru z utratą statusu bezrobotnych*</t>
  </si>
  <si>
    <t>* Bez utraty statusu - w sensie prawnym.</t>
  </si>
  <si>
    <t>Wskaźnik zatrudnienia - jako udział osób pracujących w liczbie ludności 15-89 ogółem lub dla danej grupy.</t>
  </si>
  <si>
    <t>NSP 2021</t>
  </si>
  <si>
    <t>31 XII 2023</t>
  </si>
  <si>
    <t>31 XII '23</t>
  </si>
  <si>
    <t>Przyrost naturalny w przeliczeniu na 1000 mieszkańców - wg województw i powiatów [2022] ogółem</t>
  </si>
  <si>
    <t>Polska minus 3,79</t>
  </si>
  <si>
    <t>Podkarpackie minus 2,46</t>
  </si>
  <si>
    <t>Ip '23</t>
  </si>
  <si>
    <t>w okresie 2023 r.</t>
  </si>
  <si>
    <r>
      <rPr>
        <b/>
        <sz val="11"/>
        <color rgb="FF0000FF"/>
        <rFont val="Times New Roman"/>
        <family val="1"/>
        <charset val="238"/>
      </rPr>
      <t>województwo podkarpackie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ogółem 15-89</t>
    </r>
  </si>
  <si>
    <r>
      <rPr>
        <b/>
        <sz val="11"/>
        <color rgb="FF0000FF"/>
        <rFont val="Times New Roman"/>
        <family val="1"/>
        <charset val="238"/>
      </rPr>
      <t>Polska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ogółem 15-89</t>
    </r>
  </si>
  <si>
    <t>15-24 lat</t>
  </si>
  <si>
    <t>25-54 lat</t>
  </si>
  <si>
    <t>55-64 lat</t>
  </si>
  <si>
    <t>Polska 18-59/64 lata</t>
  </si>
  <si>
    <t>województwo podkarpackie 18-59/64 lata</t>
  </si>
  <si>
    <t>w 2023 r.</t>
  </si>
  <si>
    <t>oferty pracy w '23 r.</t>
  </si>
  <si>
    <t>B 2023</t>
  </si>
  <si>
    <t>liczba bezrobotnych 31 XII '23</t>
  </si>
  <si>
    <t>w okresie '23 r.</t>
  </si>
  <si>
    <t xml:space="preserve">   w tym powracający do rejestracji [po ukończeniu]:</t>
  </si>
  <si>
    <t>w proc. (2022=100 proc.)</t>
  </si>
  <si>
    <t>wył. z pow. pod. pracy (PUP)</t>
  </si>
  <si>
    <t>wzrost/ spadek</t>
  </si>
  <si>
    <t xml:space="preserve">                    Stan na 31 XII '23 r.</t>
  </si>
  <si>
    <t xml:space="preserve">                     BEZ PRACY,  stan na 31 XII '23 r.</t>
  </si>
  <si>
    <t>wzrost/spadek ogółem 31 XII '22 =100 proc.</t>
  </si>
  <si>
    <t>wzrost/spadek kobiety  31 XII '22 =100 proc.</t>
  </si>
  <si>
    <t>31 XII 2023 r.</t>
  </si>
  <si>
    <t>z bezrobotnych ogółem,    stan na 31 XII 2023 r.</t>
  </si>
  <si>
    <t xml:space="preserve"> (liczba)</t>
  </si>
  <si>
    <t>wzrost/spadek w roku</t>
  </si>
  <si>
    <t>dynamika spadków do 31 XII 2022 w poszcz. grupach</t>
  </si>
  <si>
    <t>Źrodło: System Cesar, 18-I-2024 r.</t>
  </si>
  <si>
    <t>Z</t>
  </si>
  <si>
    <t>Z [DS.]</t>
  </si>
  <si>
    <t>lokata max stopa</t>
  </si>
  <si>
    <t>stopa</t>
  </si>
  <si>
    <t>s</t>
  </si>
  <si>
    <t>t</t>
  </si>
  <si>
    <t>w</t>
  </si>
  <si>
    <t>udział BD w ogółem</t>
  </si>
  <si>
    <t>pow 50</t>
  </si>
  <si>
    <t>bezrobotne kobiety</t>
  </si>
  <si>
    <r>
      <t xml:space="preserve">Tabela XIII. </t>
    </r>
    <r>
      <rPr>
        <b/>
        <sz val="8"/>
        <color theme="1"/>
        <rFont val="Times New Roman"/>
        <family val="1"/>
        <charset val="238"/>
      </rPr>
      <t>BEZROBOTNE KOBIETY</t>
    </r>
    <r>
      <rPr>
        <sz val="8"/>
        <color theme="1"/>
        <rFont val="Times New Roman"/>
        <family val="1"/>
        <charset val="238"/>
      </rPr>
      <t xml:space="preserve"> WG WIEKU, WYKSZTAŁCENIA,</t>
    </r>
  </si>
  <si>
    <t xml:space="preserve">                    STAŻU PRACY I CZASU POZOSTAWANIA BEZ PRACY</t>
  </si>
  <si>
    <t>*Bezrobotny długotrwale – pozostający w rejestrze powiatowego urzędu pracy łącznie przez okres ponad 12 miesięcy w okresie ostatnich 2 lat,</t>
  </si>
  <si>
    <t xml:space="preserve"> proc. w BO - oznacza udział danej kategorii wg wieku do ogólnej liczby bezrobotnych wg stanu na ostatni dzień roku.</t>
  </si>
  <si>
    <t xml:space="preserve">  z wyłączeniem okresów odbywania stażu  i przygotowania zawodowego dorosłych.</t>
  </si>
  <si>
    <t>** GUS, Bank Danych Loklanych.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</si>
</sst>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"/>
    <numFmt numFmtId="166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7"/>
      <color rgb="FF00000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vertAlign val="superscript"/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C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FF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11"/>
      <color rgb="FF0000FF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5F3F7"/>
        <bgColor indexed="64"/>
      </patternFill>
    </fill>
    <fill>
      <patternFill patternType="solid">
        <fgColor rgb="FFD3D3D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9EEED"/>
        <bgColor indexed="64"/>
      </patternFill>
    </fill>
    <fill>
      <patternFill patternType="solid">
        <fgColor rgb="FFFBF4F3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5E4E3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DEC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horizontal="right" vertical="center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left" vertical="center"/>
    </xf>
    <xf numFmtId="0" fontId="2" fillId="0" borderId="0">
      <alignment horizontal="left" vertical="center"/>
    </xf>
    <xf numFmtId="0" fontId="13" fillId="0" borderId="0">
      <alignment horizontal="left" vertical="center"/>
    </xf>
    <xf numFmtId="0" fontId="17" fillId="0" borderId="0">
      <alignment horizontal="right" vertical="center"/>
    </xf>
    <xf numFmtId="0" fontId="13" fillId="0" borderId="0">
      <alignment horizontal="right" vertical="center"/>
    </xf>
    <xf numFmtId="0" fontId="32" fillId="5" borderId="99">
      <alignment horizontal="left" vertical="center" wrapText="1"/>
    </xf>
    <xf numFmtId="0" fontId="13" fillId="0" borderId="0">
      <alignment horizontal="center" vertical="center"/>
    </xf>
  </cellStyleXfs>
  <cellXfs count="1107">
    <xf numFmtId="0" fontId="0" fillId="0" borderId="0" xfId="0"/>
    <xf numFmtId="0" fontId="1" fillId="2" borderId="0" xfId="0" applyFont="1" applyFill="1"/>
    <xf numFmtId="0" fontId="0" fillId="2" borderId="0" xfId="0" applyFill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33" xfId="0" applyFont="1" applyFill="1" applyBorder="1"/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3" fontId="4" fillId="2" borderId="87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 wrapText="1"/>
    </xf>
    <xf numFmtId="3" fontId="6" fillId="2" borderId="87" xfId="0" applyNumberFormat="1" applyFont="1" applyFill="1" applyBorder="1" applyAlignment="1">
      <alignment horizontal="center" vertical="center"/>
    </xf>
    <xf numFmtId="3" fontId="6" fillId="2" borderId="86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 indent="5"/>
    </xf>
    <xf numFmtId="49" fontId="4" fillId="2" borderId="33" xfId="0" applyNumberFormat="1" applyFont="1" applyFill="1" applyBorder="1" applyAlignment="1">
      <alignment horizontal="left" vertical="center" wrapText="1" indent="5"/>
    </xf>
    <xf numFmtId="166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3" fontId="4" fillId="2" borderId="51" xfId="0" applyNumberFormat="1" applyFont="1" applyFill="1" applyBorder="1" applyAlignment="1">
      <alignment horizontal="center" vertical="center"/>
    </xf>
    <xf numFmtId="166" fontId="4" fillId="2" borderId="49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5"/>
    </xf>
    <xf numFmtId="3" fontId="4" fillId="2" borderId="7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left" vertical="center" wrapText="1" indent="3"/>
    </xf>
    <xf numFmtId="3" fontId="4" fillId="2" borderId="85" xfId="0" applyNumberFormat="1" applyFont="1" applyFill="1" applyBorder="1" applyAlignment="1">
      <alignment horizontal="center" vertical="center"/>
    </xf>
    <xf numFmtId="166" fontId="4" fillId="2" borderId="27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left" vertical="center" wrapText="1" indent="3"/>
    </xf>
    <xf numFmtId="49" fontId="4" fillId="2" borderId="44" xfId="0" applyNumberFormat="1" applyFont="1" applyFill="1" applyBorder="1" applyAlignment="1">
      <alignment horizontal="left" vertical="center" wrapText="1" indent="5"/>
    </xf>
    <xf numFmtId="3" fontId="4" fillId="2" borderId="22" xfId="0" applyNumberFormat="1" applyFont="1" applyFill="1" applyBorder="1" applyAlignment="1">
      <alignment horizontal="center" vertical="center"/>
    </xf>
    <xf numFmtId="166" fontId="4" fillId="2" borderId="24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3" fontId="6" fillId="2" borderId="56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7" fillId="2" borderId="0" xfId="0" applyFont="1" applyFill="1"/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49" fontId="4" fillId="2" borderId="19" xfId="0" applyNumberFormat="1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166" fontId="4" fillId="2" borderId="2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 indent="2"/>
    </xf>
    <xf numFmtId="166" fontId="4" fillId="2" borderId="21" xfId="0" applyNumberFormat="1" applyFont="1" applyFill="1" applyBorder="1" applyAlignment="1">
      <alignment horizontal="center" vertical="center"/>
    </xf>
    <xf numFmtId="3" fontId="4" fillId="2" borderId="9" xfId="0" quotePrefix="1" applyNumberFormat="1" applyFont="1" applyFill="1" applyBorder="1" applyAlignment="1">
      <alignment horizontal="center" vertical="center"/>
    </xf>
    <xf numFmtId="166" fontId="4" fillId="2" borderId="21" xfId="0" quotePrefix="1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62" xfId="0" applyNumberFormat="1" applyFont="1" applyFill="1" applyBorder="1" applyAlignment="1">
      <alignment horizontal="left" vertical="center" wrapText="1"/>
    </xf>
    <xf numFmtId="166" fontId="4" fillId="2" borderId="81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/>
    </xf>
    <xf numFmtId="166" fontId="4" fillId="2" borderId="80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2"/>
    </xf>
    <xf numFmtId="49" fontId="4" fillId="2" borderId="62" xfId="0" applyNumberFormat="1" applyFont="1" applyFill="1" applyBorder="1" applyAlignment="1">
      <alignment horizontal="left" vertical="center" wrapText="1" indent="2"/>
    </xf>
    <xf numFmtId="3" fontId="4" fillId="2" borderId="51" xfId="0" quotePrefix="1" applyNumberFormat="1" applyFont="1" applyFill="1" applyBorder="1" applyAlignment="1">
      <alignment horizontal="center" vertical="center"/>
    </xf>
    <xf numFmtId="166" fontId="4" fillId="2" borderId="81" xfId="0" quotePrefix="1" applyNumberFormat="1" applyFont="1" applyFill="1" applyBorder="1" applyAlignment="1">
      <alignment horizontal="center" vertical="center"/>
    </xf>
    <xf numFmtId="0" fontId="0" fillId="2" borderId="0" xfId="0" applyFont="1" applyFill="1"/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quotePrefix="1" applyNumberFormat="1" applyFont="1" applyFill="1" applyBorder="1" applyAlignment="1">
      <alignment horizontal="center" vertical="center"/>
    </xf>
    <xf numFmtId="3" fontId="4" fillId="2" borderId="62" xfId="0" quotePrefix="1" applyNumberFormat="1" applyFont="1" applyFill="1" applyBorder="1" applyAlignment="1">
      <alignment horizontal="center" vertical="center"/>
    </xf>
    <xf numFmtId="3" fontId="6" fillId="2" borderId="87" xfId="0" applyNumberFormat="1" applyFont="1" applyFill="1" applyBorder="1" applyAlignment="1">
      <alignment horizontal="center" vertical="center" wrapText="1"/>
    </xf>
    <xf numFmtId="166" fontId="6" fillId="2" borderId="83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horizontal="center" vertical="center"/>
    </xf>
    <xf numFmtId="166" fontId="4" fillId="2" borderId="3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166" fontId="6" fillId="2" borderId="26" xfId="0" applyNumberFormat="1" applyFont="1" applyFill="1" applyBorder="1" applyAlignment="1">
      <alignment horizontal="center" vertical="center" wrapText="1"/>
    </xf>
    <xf numFmtId="166" fontId="6" fillId="2" borderId="27" xfId="0" applyNumberFormat="1" applyFont="1" applyFill="1" applyBorder="1" applyAlignment="1">
      <alignment horizontal="center" vertical="center" wrapText="1"/>
    </xf>
    <xf numFmtId="3" fontId="6" fillId="2" borderId="26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38" xfId="2" applyNumberFormat="1" applyFont="1" applyFill="1" applyBorder="1" applyAlignment="1">
      <alignment horizontal="center" vertical="center" wrapText="1"/>
    </xf>
    <xf numFmtId="166" fontId="4" fillId="2" borderId="8" xfId="3" applyNumberFormat="1" applyFont="1" applyFill="1" applyBorder="1" applyAlignment="1">
      <alignment horizontal="center" vertical="center" wrapText="1"/>
    </xf>
    <xf numFmtId="166" fontId="4" fillId="2" borderId="45" xfId="0" applyNumberFormat="1" applyFont="1" applyFill="1" applyBorder="1" applyAlignment="1">
      <alignment horizontal="center" vertical="center" wrapText="1"/>
    </xf>
    <xf numFmtId="166" fontId="4" fillId="2" borderId="39" xfId="3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 indent="2"/>
    </xf>
    <xf numFmtId="3" fontId="4" fillId="2" borderId="88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wrapText="1"/>
    </xf>
    <xf numFmtId="3" fontId="6" fillId="2" borderId="50" xfId="0" applyNumberFormat="1" applyFont="1" applyFill="1" applyBorder="1" applyAlignment="1">
      <alignment horizontal="center" vertical="center"/>
    </xf>
    <xf numFmtId="166" fontId="6" fillId="2" borderId="3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 wrapText="1"/>
    </xf>
    <xf numFmtId="166" fontId="4" fillId="2" borderId="61" xfId="0" applyNumberFormat="1" applyFont="1" applyFill="1" applyBorder="1" applyAlignment="1">
      <alignment horizontal="center" vertical="center"/>
    </xf>
    <xf numFmtId="3" fontId="4" fillId="2" borderId="7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6" fontId="4" fillId="2" borderId="17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 wrapText="1"/>
    </xf>
    <xf numFmtId="3" fontId="4" fillId="2" borderId="76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5" fontId="4" fillId="2" borderId="45" xfId="0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8" fillId="3" borderId="2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45" xfId="0" applyNumberFormat="1" applyFont="1" applyFill="1" applyBorder="1" applyAlignment="1">
      <alignment horizontal="center" vertical="center"/>
    </xf>
    <xf numFmtId="3" fontId="8" fillId="3" borderId="7" xfId="0" quotePrefix="1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45" xfId="0" applyNumberFormat="1" applyFont="1" applyFill="1" applyBorder="1" applyAlignment="1">
      <alignment horizontal="center" vertical="center"/>
    </xf>
    <xf numFmtId="3" fontId="8" fillId="3" borderId="46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166" fontId="8" fillId="3" borderId="12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54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horizontal="center" vertical="center"/>
    </xf>
    <xf numFmtId="3" fontId="8" fillId="3" borderId="0" xfId="0" quotePrefix="1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wrapText="1"/>
    </xf>
    <xf numFmtId="0" fontId="6" fillId="2" borderId="5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left" vertical="center" wrapText="1"/>
    </xf>
    <xf numFmtId="165" fontId="4" fillId="2" borderId="2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7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/>
    <xf numFmtId="0" fontId="4" fillId="2" borderId="72" xfId="0" applyFont="1" applyFill="1" applyBorder="1"/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85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justify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 vertical="center" wrapText="1"/>
    </xf>
    <xf numFmtId="165" fontId="8" fillId="2" borderId="49" xfId="0" applyNumberFormat="1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6" fontId="4" fillId="2" borderId="85" xfId="0" applyNumberFormat="1" applyFont="1" applyFill="1" applyBorder="1" applyAlignment="1">
      <alignment horizontal="center" vertical="center"/>
    </xf>
    <xf numFmtId="166" fontId="4" fillId="2" borderId="26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166" fontId="6" fillId="2" borderId="87" xfId="0" applyNumberFormat="1" applyFont="1" applyFill="1" applyBorder="1" applyAlignment="1">
      <alignment horizontal="center" vertical="center"/>
    </xf>
    <xf numFmtId="166" fontId="6" fillId="2" borderId="86" xfId="0" applyNumberFormat="1" applyFont="1" applyFill="1" applyBorder="1" applyAlignment="1">
      <alignment horizontal="center" vertical="center"/>
    </xf>
    <xf numFmtId="166" fontId="6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/>
    <xf numFmtId="3" fontId="8" fillId="3" borderId="85" xfId="0" applyNumberFormat="1" applyFont="1" applyFill="1" applyBorder="1" applyAlignment="1">
      <alignment horizontal="center" vertical="center"/>
    </xf>
    <xf numFmtId="3" fontId="8" fillId="3" borderId="26" xfId="0" quotePrefix="1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166" fontId="8" fillId="3" borderId="26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center" vertical="center"/>
    </xf>
    <xf numFmtId="166" fontId="8" fillId="3" borderId="84" xfId="0" applyNumberFormat="1" applyFont="1" applyFill="1" applyBorder="1" applyAlignment="1">
      <alignment horizontal="center" vertical="center"/>
    </xf>
    <xf numFmtId="3" fontId="8" fillId="3" borderId="85" xfId="0" quotePrefix="1" applyNumberFormat="1" applyFont="1" applyFill="1" applyBorder="1" applyAlignment="1">
      <alignment horizontal="center" vertical="center"/>
    </xf>
    <xf numFmtId="166" fontId="8" fillId="3" borderId="54" xfId="0" applyNumberFormat="1" applyFont="1" applyFill="1" applyBorder="1" applyAlignment="1">
      <alignment horizontal="center" vertical="center"/>
    </xf>
    <xf numFmtId="166" fontId="8" fillId="3" borderId="26" xfId="0" quotePrefix="1" applyNumberFormat="1" applyFont="1" applyFill="1" applyBorder="1" applyAlignment="1">
      <alignment horizontal="center" vertical="center"/>
    </xf>
    <xf numFmtId="166" fontId="8" fillId="3" borderId="2" xfId="0" quotePrefix="1" applyNumberFormat="1" applyFont="1" applyFill="1" applyBorder="1" applyAlignment="1">
      <alignment horizontal="center" vertical="center"/>
    </xf>
    <xf numFmtId="166" fontId="8" fillId="3" borderId="27" xfId="0" quotePrefix="1" applyNumberFormat="1" applyFont="1" applyFill="1" applyBorder="1" applyAlignment="1">
      <alignment horizontal="center" vertical="center"/>
    </xf>
    <xf numFmtId="166" fontId="8" fillId="3" borderId="8" xfId="0" quotePrefix="1" applyNumberFormat="1" applyFont="1" applyFill="1" applyBorder="1" applyAlignment="1">
      <alignment horizontal="center" vertical="center"/>
    </xf>
    <xf numFmtId="3" fontId="6" fillId="2" borderId="8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3" fontId="6" fillId="2" borderId="90" xfId="0" applyNumberFormat="1" applyFont="1" applyFill="1" applyBorder="1" applyAlignment="1">
      <alignment horizontal="center" vertical="center" wrapText="1"/>
    </xf>
    <xf numFmtId="3" fontId="6" fillId="2" borderId="91" xfId="0" applyNumberFormat="1" applyFont="1" applyFill="1" applyBorder="1" applyAlignment="1">
      <alignment horizontal="center" vertical="center" wrapText="1"/>
    </xf>
    <xf numFmtId="166" fontId="6" fillId="2" borderId="92" xfId="0" applyNumberFormat="1" applyFont="1" applyFill="1" applyBorder="1" applyAlignment="1">
      <alignment horizontal="center" vertical="center" wrapText="1"/>
    </xf>
    <xf numFmtId="166" fontId="6" fillId="2" borderId="93" xfId="0" applyNumberFormat="1" applyFont="1" applyFill="1" applyBorder="1" applyAlignment="1">
      <alignment horizontal="center" vertical="center" wrapText="1"/>
    </xf>
    <xf numFmtId="166" fontId="4" fillId="2" borderId="53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83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 indent="2"/>
    </xf>
    <xf numFmtId="49" fontId="4" fillId="2" borderId="83" xfId="0" applyNumberFormat="1" applyFont="1" applyFill="1" applyBorder="1" applyAlignment="1">
      <alignment horizontal="left" vertical="center" wrapText="1" indent="2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6" fontId="4" fillId="2" borderId="21" xfId="0" applyNumberFormat="1" applyFont="1" applyFill="1" applyBorder="1" applyAlignment="1">
      <alignment horizontal="center" vertical="center" wrapText="1"/>
    </xf>
    <xf numFmtId="166" fontId="6" fillId="2" borderId="80" xfId="0" applyNumberFormat="1" applyFont="1" applyFill="1" applyBorder="1" applyAlignment="1">
      <alignment horizontal="center" vertical="center" wrapText="1"/>
    </xf>
    <xf numFmtId="166" fontId="4" fillId="2" borderId="59" xfId="0" applyNumberFormat="1" applyFont="1" applyFill="1" applyBorder="1" applyAlignment="1">
      <alignment horizontal="center" vertical="center" wrapText="1"/>
    </xf>
    <xf numFmtId="166" fontId="6" fillId="2" borderId="6" xfId="3" applyNumberFormat="1" applyFont="1" applyFill="1" applyBorder="1" applyAlignment="1">
      <alignment horizontal="center" vertical="center" wrapText="1"/>
    </xf>
    <xf numFmtId="166" fontId="6" fillId="2" borderId="52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165" fontId="8" fillId="2" borderId="10" xfId="0" quotePrefix="1" applyNumberFormat="1" applyFont="1" applyFill="1" applyBorder="1" applyAlignment="1">
      <alignment horizontal="center" vertical="center" wrapText="1"/>
    </xf>
    <xf numFmtId="165" fontId="8" fillId="2" borderId="13" xfId="0" quotePrefix="1" applyNumberFormat="1" applyFont="1" applyFill="1" applyBorder="1" applyAlignment="1">
      <alignment horizontal="center" vertical="center" wrapText="1"/>
    </xf>
    <xf numFmtId="165" fontId="6" fillId="2" borderId="26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165" fontId="4" fillId="2" borderId="30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/>
    <xf numFmtId="165" fontId="0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/>
    <xf numFmtId="165" fontId="4" fillId="2" borderId="0" xfId="0" applyNumberFormat="1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/>
    <xf numFmtId="0" fontId="4" fillId="2" borderId="33" xfId="0" applyFont="1" applyFill="1" applyBorder="1" applyAlignment="1">
      <alignment vertical="center" wrapText="1"/>
    </xf>
    <xf numFmtId="0" fontId="12" fillId="2" borderId="60" xfId="0" applyFont="1" applyFill="1" applyBorder="1" applyAlignment="1">
      <alignment horizontal="left" vertical="center" wrapText="1"/>
    </xf>
    <xf numFmtId="3" fontId="12" fillId="2" borderId="60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wrapText="1"/>
    </xf>
    <xf numFmtId="3" fontId="12" fillId="2" borderId="18" xfId="0" applyNumberFormat="1" applyFont="1" applyFill="1" applyBorder="1" applyAlignment="1">
      <alignment horizontal="center" vertical="center"/>
    </xf>
    <xf numFmtId="0" fontId="12" fillId="2" borderId="34" xfId="0" applyFont="1" applyFill="1" applyBorder="1"/>
    <xf numFmtId="3" fontId="12" fillId="2" borderId="34" xfId="0" applyNumberFormat="1" applyFont="1" applyFill="1" applyBorder="1" applyAlignment="1">
      <alignment horizontal="center" vertical="center"/>
    </xf>
    <xf numFmtId="0" fontId="12" fillId="2" borderId="18" xfId="0" applyFont="1" applyFill="1" applyBorder="1"/>
    <xf numFmtId="16" fontId="12" fillId="2" borderId="18" xfId="0" applyNumberFormat="1" applyFont="1" applyFill="1" applyBorder="1"/>
    <xf numFmtId="0" fontId="12" fillId="2" borderId="33" xfId="0" applyFont="1" applyFill="1" applyBorder="1"/>
    <xf numFmtId="3" fontId="12" fillId="2" borderId="3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49" fontId="11" fillId="2" borderId="18" xfId="0" applyNumberFormat="1" applyFont="1" applyFill="1" applyBorder="1" applyAlignment="1">
      <alignment horizontal="left" vertical="center" wrapText="1" indent="1"/>
    </xf>
    <xf numFmtId="0" fontId="4" fillId="2" borderId="62" xfId="0" applyFont="1" applyFill="1" applyBorder="1" applyAlignment="1">
      <alignment horizontal="left" vertical="center" wrapText="1" indent="2"/>
    </xf>
    <xf numFmtId="3" fontId="4" fillId="2" borderId="7" xfId="0" quotePrefix="1" applyNumberFormat="1" applyFont="1" applyFill="1" applyBorder="1" applyAlignment="1">
      <alignment horizontal="center" vertical="center"/>
    </xf>
    <xf numFmtId="49" fontId="5" fillId="2" borderId="95" xfId="0" applyNumberFormat="1" applyFont="1" applyFill="1" applyBorder="1" applyAlignment="1">
      <alignment horizontal="left" vertical="center" wrapText="1" indent="1"/>
    </xf>
    <xf numFmtId="3" fontId="5" fillId="2" borderId="96" xfId="0" applyNumberFormat="1" applyFont="1" applyFill="1" applyBorder="1" applyAlignment="1">
      <alignment horizontal="center" vertical="center" wrapText="1"/>
    </xf>
    <xf numFmtId="166" fontId="5" fillId="2" borderId="96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left" vertical="center" wrapText="1" indent="3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/>
    <xf numFmtId="165" fontId="1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5" fillId="2" borderId="36" xfId="0" applyFont="1" applyFill="1" applyBorder="1" applyAlignment="1">
      <alignment horizontal="left" vertical="center" wrapText="1"/>
    </xf>
    <xf numFmtId="3" fontId="5" fillId="2" borderId="36" xfId="0" applyNumberFormat="1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left" vertical="center" wrapText="1" indent="3"/>
    </xf>
    <xf numFmtId="165" fontId="8" fillId="2" borderId="27" xfId="0" applyNumberFormat="1" applyFont="1" applyFill="1" applyBorder="1" applyAlignment="1">
      <alignment horizontal="center" vertical="center" wrapText="1"/>
    </xf>
    <xf numFmtId="3" fontId="8" fillId="2" borderId="85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166" fontId="6" fillId="2" borderId="97" xfId="0" applyNumberFormat="1" applyFont="1" applyFill="1" applyBorder="1" applyAlignment="1">
      <alignment horizontal="center" vertical="center" wrapText="1"/>
    </xf>
    <xf numFmtId="166" fontId="4" fillId="2" borderId="34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4" fillId="2" borderId="7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/>
    </xf>
    <xf numFmtId="3" fontId="4" fillId="2" borderId="72" xfId="0" applyNumberFormat="1" applyFont="1" applyFill="1" applyBorder="1" applyAlignment="1">
      <alignment horizontal="center"/>
    </xf>
    <xf numFmtId="166" fontId="4" fillId="2" borderId="54" xfId="0" applyNumberFormat="1" applyFont="1" applyFill="1" applyBorder="1" applyAlignment="1">
      <alignment horizontal="center" vertical="center" wrapText="1"/>
    </xf>
    <xf numFmtId="166" fontId="4" fillId="2" borderId="18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/>
    </xf>
    <xf numFmtId="0" fontId="8" fillId="3" borderId="19" xfId="0" applyFont="1" applyFill="1" applyBorder="1" applyAlignment="1">
      <alignment horizontal="left" vertical="center" wrapText="1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72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wrapText="1"/>
    </xf>
    <xf numFmtId="3" fontId="4" fillId="2" borderId="72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horizontal="center" wrapText="1"/>
    </xf>
    <xf numFmtId="165" fontId="4" fillId="2" borderId="80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5" fontId="4" fillId="2" borderId="59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 wrapText="1"/>
    </xf>
    <xf numFmtId="49" fontId="11" fillId="2" borderId="68" xfId="0" applyNumberFormat="1" applyFont="1" applyFill="1" applyBorder="1" applyAlignment="1">
      <alignment horizontal="left" vertical="center" wrapText="1"/>
    </xf>
    <xf numFmtId="49" fontId="11" fillId="2" borderId="68" xfId="0" applyNumberFormat="1" applyFont="1" applyFill="1" applyBorder="1" applyAlignment="1">
      <alignment horizontal="left" vertical="center" wrapText="1" indent="2"/>
    </xf>
    <xf numFmtId="3" fontId="4" fillId="2" borderId="21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wrapText="1"/>
    </xf>
    <xf numFmtId="3" fontId="0" fillId="2" borderId="0" xfId="0" applyNumberFormat="1" applyFont="1" applyFill="1" applyAlignment="1">
      <alignment horizontal="center" vertical="center"/>
    </xf>
    <xf numFmtId="3" fontId="4" fillId="2" borderId="1" xfId="0" quotePrefix="1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 wrapText="1"/>
    </xf>
    <xf numFmtId="0" fontId="10" fillId="4" borderId="40" xfId="0" applyFont="1" applyFill="1" applyBorder="1" applyAlignment="1">
      <alignment horizontal="center" vertical="center" wrapText="1"/>
    </xf>
    <xf numFmtId="3" fontId="10" fillId="4" borderId="40" xfId="0" applyNumberFormat="1" applyFont="1" applyFill="1" applyBorder="1" applyAlignment="1">
      <alignment horizontal="center" vertical="center" wrapText="1"/>
    </xf>
    <xf numFmtId="165" fontId="10" fillId="4" borderId="49" xfId="0" applyNumberFormat="1" applyFont="1" applyFill="1" applyBorder="1" applyAlignment="1">
      <alignment horizontal="center" vertical="center" wrapText="1"/>
    </xf>
    <xf numFmtId="3" fontId="4" fillId="2" borderId="26" xfId="0" quotePrefix="1" applyNumberFormat="1" applyFont="1" applyFill="1" applyBorder="1" applyAlignment="1">
      <alignment horizontal="center" vertical="center"/>
    </xf>
    <xf numFmtId="166" fontId="4" fillId="2" borderId="26" xfId="0" quotePrefix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8" fillId="2" borderId="78" xfId="0" applyFont="1" applyFill="1" applyBorder="1" applyAlignment="1">
      <alignment horizontal="left" vertical="center" wrapText="1"/>
    </xf>
    <xf numFmtId="2" fontId="18" fillId="2" borderId="49" xfId="0" applyNumberFormat="1" applyFont="1" applyFill="1" applyBorder="1" applyAlignment="1">
      <alignment horizontal="center" vertical="center"/>
    </xf>
    <xf numFmtId="166" fontId="18" fillId="2" borderId="51" xfId="0" applyNumberFormat="1" applyFont="1" applyFill="1" applyBorder="1" applyAlignment="1">
      <alignment horizontal="center" vertical="center"/>
    </xf>
    <xf numFmtId="4" fontId="19" fillId="2" borderId="40" xfId="0" quotePrefix="1" applyNumberFormat="1" applyFont="1" applyFill="1" applyBorder="1" applyAlignment="1">
      <alignment horizontal="center" vertical="center"/>
    </xf>
    <xf numFmtId="166" fontId="18" fillId="2" borderId="13" xfId="0" quotePrefix="1" applyNumberFormat="1" applyFont="1" applyFill="1" applyBorder="1" applyAlignment="1">
      <alignment horizontal="center" vertical="center"/>
    </xf>
    <xf numFmtId="166" fontId="18" fillId="2" borderId="49" xfId="0" quotePrefix="1" applyNumberFormat="1" applyFont="1" applyFill="1" applyBorder="1" applyAlignment="1">
      <alignment horizontal="center" vertical="center"/>
    </xf>
    <xf numFmtId="2" fontId="18" fillId="2" borderId="57" xfId="0" applyNumberFormat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left" vertical="center" wrapText="1"/>
    </xf>
    <xf numFmtId="2" fontId="18" fillId="2" borderId="85" xfId="0" applyNumberFormat="1" applyFont="1" applyFill="1" applyBorder="1" applyAlignment="1">
      <alignment horizontal="center" vertical="center"/>
    </xf>
    <xf numFmtId="2" fontId="18" fillId="2" borderId="27" xfId="0" applyNumberFormat="1" applyFont="1" applyFill="1" applyBorder="1" applyAlignment="1">
      <alignment horizontal="center" vertical="center" wrapText="1"/>
    </xf>
    <xf numFmtId="166" fontId="18" fillId="2" borderId="85" xfId="0" applyNumberFormat="1" applyFont="1" applyFill="1" applyBorder="1" applyAlignment="1">
      <alignment horizontal="center" vertical="center"/>
    </xf>
    <xf numFmtId="166" fontId="18" fillId="2" borderId="26" xfId="0" applyNumberFormat="1" applyFont="1" applyFill="1" applyBorder="1" applyAlignment="1">
      <alignment horizontal="center" vertical="center"/>
    </xf>
    <xf numFmtId="166" fontId="18" fillId="2" borderId="27" xfId="0" quotePrefix="1" applyNumberFormat="1" applyFont="1" applyFill="1" applyBorder="1" applyAlignment="1">
      <alignment horizontal="center" vertical="center"/>
    </xf>
    <xf numFmtId="166" fontId="18" fillId="2" borderId="27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 indent="3"/>
    </xf>
    <xf numFmtId="2" fontId="18" fillId="2" borderId="9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166" fontId="18" fillId="2" borderId="9" xfId="0" applyNumberFormat="1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166" fontId="18" fillId="2" borderId="10" xfId="0" quotePrefix="1" applyNumberFormat="1" applyFont="1" applyFill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 wrapText="1" indent="3"/>
    </xf>
    <xf numFmtId="0" fontId="21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left" vertical="center" wrapText="1" indent="3"/>
    </xf>
    <xf numFmtId="2" fontId="18" fillId="2" borderId="10" xfId="0" applyNumberFormat="1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left" vertical="center" wrapText="1"/>
    </xf>
    <xf numFmtId="4" fontId="18" fillId="2" borderId="9" xfId="0" quotePrefix="1" applyNumberFormat="1" applyFont="1" applyFill="1" applyBorder="1" applyAlignment="1">
      <alignment horizontal="center" vertical="center"/>
    </xf>
    <xf numFmtId="4" fontId="18" fillId="2" borderId="1" xfId="0" quotePrefix="1" applyNumberFormat="1" applyFont="1" applyFill="1" applyBorder="1" applyAlignment="1">
      <alignment horizontal="center" vertical="center"/>
    </xf>
    <xf numFmtId="4" fontId="18" fillId="2" borderId="10" xfId="0" quotePrefix="1" applyNumberFormat="1" applyFont="1" applyFill="1" applyBorder="1" applyAlignment="1">
      <alignment horizontal="center" vertical="center"/>
    </xf>
    <xf numFmtId="166" fontId="18" fillId="2" borderId="1" xfId="0" quotePrefix="1" applyNumberFormat="1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left" vertical="center" wrapText="1"/>
    </xf>
    <xf numFmtId="2" fontId="18" fillId="2" borderId="13" xfId="0" applyNumberFormat="1" applyFont="1" applyFill="1" applyBorder="1" applyAlignment="1">
      <alignment horizontal="center" vertical="center" wrapText="1"/>
    </xf>
    <xf numFmtId="4" fontId="18" fillId="2" borderId="11" xfId="0" quotePrefix="1" applyNumberFormat="1" applyFont="1" applyFill="1" applyBorder="1" applyAlignment="1">
      <alignment horizontal="center" vertical="center"/>
    </xf>
    <xf numFmtId="4" fontId="18" fillId="2" borderId="12" xfId="0" quotePrefix="1" applyNumberFormat="1" applyFont="1" applyFill="1" applyBorder="1" applyAlignment="1">
      <alignment horizontal="center" vertical="center"/>
    </xf>
    <xf numFmtId="4" fontId="18" fillId="2" borderId="13" xfId="0" quotePrefix="1" applyNumberFormat="1" applyFont="1" applyFill="1" applyBorder="1" applyAlignment="1">
      <alignment horizontal="center" vertical="center"/>
    </xf>
    <xf numFmtId="166" fontId="18" fillId="2" borderId="11" xfId="0" applyNumberFormat="1" applyFont="1" applyFill="1" applyBorder="1" applyAlignment="1">
      <alignment horizontal="center" vertical="center"/>
    </xf>
    <xf numFmtId="0" fontId="19" fillId="2" borderId="66" xfId="0" applyFont="1" applyFill="1" applyBorder="1" applyAlignment="1">
      <alignment horizontal="left" vertical="center"/>
    </xf>
    <xf numFmtId="2" fontId="19" fillId="2" borderId="50" xfId="0" applyNumberFormat="1" applyFont="1" applyFill="1" applyBorder="1" applyAlignment="1">
      <alignment horizontal="center" vertical="center"/>
    </xf>
    <xf numFmtId="166" fontId="19" fillId="2" borderId="50" xfId="0" applyNumberFormat="1" applyFont="1" applyFill="1" applyBorder="1" applyAlignment="1">
      <alignment horizontal="center" vertical="center"/>
    </xf>
    <xf numFmtId="4" fontId="19" fillId="2" borderId="38" xfId="0" quotePrefix="1" applyNumberFormat="1" applyFont="1" applyFill="1" applyBorder="1" applyAlignment="1">
      <alignment horizontal="center" vertical="center"/>
    </xf>
    <xf numFmtId="4" fontId="19" fillId="2" borderId="39" xfId="0" quotePrefix="1" applyNumberFormat="1" applyFont="1" applyFill="1" applyBorder="1" applyAlignment="1">
      <alignment horizontal="center" vertical="center"/>
    </xf>
    <xf numFmtId="166" fontId="18" fillId="2" borderId="51" xfId="0" quotePrefix="1" applyNumberFormat="1" applyFont="1" applyFill="1" applyBorder="1" applyAlignment="1">
      <alignment horizontal="center" vertical="center"/>
    </xf>
    <xf numFmtId="2" fontId="19" fillId="2" borderId="39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5" fillId="2" borderId="0" xfId="0" applyFont="1" applyFill="1"/>
    <xf numFmtId="0" fontId="23" fillId="2" borderId="0" xfId="0" applyFont="1" applyFill="1"/>
    <xf numFmtId="0" fontId="8" fillId="3" borderId="41" xfId="0" applyFont="1" applyFill="1" applyBorder="1" applyAlignment="1">
      <alignment horizontal="left" vertical="center" wrapText="1"/>
    </xf>
    <xf numFmtId="0" fontId="8" fillId="3" borderId="72" xfId="0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center" vertical="center"/>
    </xf>
    <xf numFmtId="165" fontId="4" fillId="2" borderId="12" xfId="0" quotePrefix="1" applyNumberFormat="1" applyFont="1" applyFill="1" applyBorder="1" applyAlignment="1">
      <alignment horizontal="center" vertical="center"/>
    </xf>
    <xf numFmtId="165" fontId="4" fillId="2" borderId="13" xfId="0" quotePrefix="1" applyNumberFormat="1" applyFont="1" applyFill="1" applyBorder="1" applyAlignment="1">
      <alignment horizontal="center" vertical="center"/>
    </xf>
    <xf numFmtId="3" fontId="4" fillId="2" borderId="83" xfId="0" applyNumberFormat="1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left" vertical="center" wrapText="1"/>
    </xf>
    <xf numFmtId="14" fontId="4" fillId="2" borderId="57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3" fontId="6" fillId="2" borderId="57" xfId="0" applyNumberFormat="1" applyFont="1" applyFill="1" applyBorder="1" applyAlignment="1">
      <alignment horizontal="center" vertical="center"/>
    </xf>
    <xf numFmtId="166" fontId="6" fillId="2" borderId="56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wrapText="1"/>
    </xf>
    <xf numFmtId="166" fontId="5" fillId="2" borderId="36" xfId="0" applyNumberFormat="1" applyFont="1" applyFill="1" applyBorder="1" applyAlignment="1">
      <alignment horizontal="center" vertical="center"/>
    </xf>
    <xf numFmtId="166" fontId="12" fillId="2" borderId="60" xfId="0" applyNumberFormat="1" applyFont="1" applyFill="1" applyBorder="1" applyAlignment="1">
      <alignment horizontal="center" vertical="center"/>
    </xf>
    <xf numFmtId="166" fontId="12" fillId="2" borderId="18" xfId="0" applyNumberFormat="1" applyFont="1" applyFill="1" applyBorder="1" applyAlignment="1">
      <alignment horizontal="center" vertical="center"/>
    </xf>
    <xf numFmtId="166" fontId="12" fillId="2" borderId="33" xfId="0" applyNumberFormat="1" applyFont="1" applyFill="1" applyBorder="1" applyAlignment="1">
      <alignment horizontal="center" vertical="center"/>
    </xf>
    <xf numFmtId="3" fontId="4" fillId="2" borderId="66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72" xfId="0" applyNumberFormat="1" applyFont="1" applyFill="1" applyBorder="1" applyAlignment="1">
      <alignment horizontal="center" vertical="center"/>
    </xf>
    <xf numFmtId="3" fontId="6" fillId="2" borderId="83" xfId="0" applyNumberFormat="1" applyFont="1" applyFill="1" applyBorder="1" applyAlignment="1">
      <alignment horizontal="center" vertical="center"/>
    </xf>
    <xf numFmtId="14" fontId="4" fillId="2" borderId="8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3" fontId="6" fillId="2" borderId="85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3" fontId="4" fillId="2" borderId="66" xfId="0" applyNumberFormat="1" applyFont="1" applyFill="1" applyBorder="1" applyAlignment="1">
      <alignment horizontal="center" vertical="center" wrapText="1"/>
    </xf>
    <xf numFmtId="3" fontId="6" fillId="2" borderId="5" xfId="0" quotePrefix="1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2" fontId="9" fillId="2" borderId="4" xfId="0" quotePrefix="1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left" vertical="center" wrapText="1"/>
    </xf>
    <xf numFmtId="2" fontId="9" fillId="2" borderId="56" xfId="0" applyNumberFormat="1" applyFont="1" applyFill="1" applyBorder="1" applyAlignment="1">
      <alignment horizontal="left" vertical="center" wrapText="1"/>
    </xf>
    <xf numFmtId="165" fontId="9" fillId="2" borderId="0" xfId="2" applyNumberFormat="1" applyFont="1" applyFill="1" applyBorder="1" applyAlignment="1">
      <alignment horizontal="center" vertical="center" wrapText="1"/>
    </xf>
    <xf numFmtId="0" fontId="13" fillId="0" borderId="22" xfId="4" quotePrefix="1" applyBorder="1" applyAlignment="1">
      <alignment horizontal="center" vertical="center" wrapText="1"/>
    </xf>
    <xf numFmtId="0" fontId="13" fillId="0" borderId="22" xfId="4" quotePrefix="1" applyBorder="1" applyAlignment="1">
      <alignment horizontal="left" vertical="center" wrapText="1"/>
    </xf>
    <xf numFmtId="0" fontId="27" fillId="2" borderId="27" xfId="4" quotePrefix="1" applyFont="1" applyFill="1" applyBorder="1" applyAlignment="1">
      <alignment horizontal="center" vertical="center" wrapText="1"/>
    </xf>
    <xf numFmtId="0" fontId="13" fillId="0" borderId="51" xfId="4" quotePrefix="1" applyBorder="1" applyAlignment="1">
      <alignment horizontal="center" vertical="center" wrapText="1"/>
    </xf>
    <xf numFmtId="0" fontId="13" fillId="0" borderId="51" xfId="4" quotePrefix="1" applyBorder="1" applyAlignment="1">
      <alignment horizontal="left" vertical="center" wrapText="1"/>
    </xf>
    <xf numFmtId="0" fontId="27" fillId="2" borderId="10" xfId="4" quotePrefix="1" applyFont="1" applyFill="1" applyBorder="1" applyAlignment="1">
      <alignment horizontal="center" vertical="center" wrapText="1"/>
    </xf>
    <xf numFmtId="0" fontId="2" fillId="0" borderId="51" xfId="5" quotePrefix="1" applyBorder="1" applyAlignment="1">
      <alignment horizontal="center" vertical="center" wrapText="1"/>
    </xf>
    <xf numFmtId="0" fontId="2" fillId="0" borderId="51" xfId="5" quotePrefix="1" applyBorder="1" applyAlignment="1">
      <alignment horizontal="left" vertical="center" wrapText="1"/>
    </xf>
    <xf numFmtId="0" fontId="13" fillId="0" borderId="51" xfId="6" quotePrefix="1" applyBorder="1" applyAlignment="1">
      <alignment horizontal="center" vertical="center" wrapText="1"/>
    </xf>
    <xf numFmtId="0" fontId="13" fillId="0" borderId="51" xfId="6" quotePrefix="1" applyBorder="1" applyAlignment="1">
      <alignment horizontal="left" vertical="center" wrapText="1"/>
    </xf>
    <xf numFmtId="0" fontId="13" fillId="0" borderId="98" xfId="4" quotePrefix="1" applyBorder="1" applyAlignment="1">
      <alignment horizontal="center" vertical="center" wrapText="1"/>
    </xf>
    <xf numFmtId="0" fontId="13" fillId="0" borderId="98" xfId="4" quotePrefix="1" applyBorder="1" applyAlignment="1">
      <alignment horizontal="left" vertical="center" wrapText="1"/>
    </xf>
    <xf numFmtId="0" fontId="13" fillId="2" borderId="51" xfId="4" quotePrefix="1" applyFill="1" applyBorder="1" applyAlignment="1">
      <alignment horizontal="center" vertical="center" wrapText="1"/>
    </xf>
    <xf numFmtId="0" fontId="13" fillId="2" borderId="51" xfId="4" quotePrefix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0" xfId="0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 vertical="center"/>
    </xf>
    <xf numFmtId="165" fontId="19" fillId="2" borderId="50" xfId="0" applyNumberFormat="1" applyFont="1" applyFill="1" applyBorder="1" applyAlignment="1">
      <alignment horizontal="center" vertical="center"/>
    </xf>
    <xf numFmtId="4" fontId="19" fillId="2" borderId="0" xfId="0" quotePrefix="1" applyNumberFormat="1" applyFont="1" applyFill="1" applyBorder="1" applyAlignment="1">
      <alignment horizontal="center" vertical="center"/>
    </xf>
    <xf numFmtId="166" fontId="18" fillId="2" borderId="0" xfId="0" quotePrefix="1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18" fillId="2" borderId="0" xfId="0" quotePrefix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left" vertical="center" wrapText="1"/>
    </xf>
    <xf numFmtId="165" fontId="28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4" fontId="29" fillId="2" borderId="0" xfId="0" applyNumberFormat="1" applyFont="1" applyFill="1" applyAlignment="1">
      <alignment horizontal="center" vertical="center"/>
    </xf>
    <xf numFmtId="166" fontId="29" fillId="2" borderId="0" xfId="0" applyNumberFormat="1" applyFont="1" applyFill="1" applyAlignment="1">
      <alignment horizontal="center" vertical="center"/>
    </xf>
    <xf numFmtId="166" fontId="29" fillId="2" borderId="0" xfId="0" applyNumberFormat="1" applyFont="1" applyFill="1" applyBorder="1" applyAlignment="1">
      <alignment horizontal="center" vertical="center"/>
    </xf>
    <xf numFmtId="166" fontId="29" fillId="2" borderId="0" xfId="0" applyNumberFormat="1" applyFont="1" applyFill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center" vertical="center"/>
    </xf>
    <xf numFmtId="165" fontId="4" fillId="2" borderId="79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6" fillId="2" borderId="52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165" fontId="8" fillId="2" borderId="1" xfId="0" quotePrefix="1" applyNumberFormat="1" applyFont="1" applyFill="1" applyBorder="1" applyAlignment="1">
      <alignment horizontal="left" vertical="center" wrapText="1"/>
    </xf>
    <xf numFmtId="165" fontId="8" fillId="2" borderId="1" xfId="0" quotePrefix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6" fontId="12" fillId="2" borderId="0" xfId="0" applyNumberFormat="1" applyFont="1" applyFill="1"/>
    <xf numFmtId="166" fontId="12" fillId="2" borderId="0" xfId="0" applyNumberFormat="1" applyFont="1" applyFill="1" applyAlignment="1">
      <alignment horizontal="center" vertical="center"/>
    </xf>
    <xf numFmtId="0" fontId="29" fillId="2" borderId="0" xfId="0" applyFont="1" applyFill="1"/>
    <xf numFmtId="0" fontId="31" fillId="2" borderId="0" xfId="0" applyFont="1" applyFill="1"/>
    <xf numFmtId="0" fontId="34" fillId="2" borderId="0" xfId="0" applyFont="1" applyFill="1"/>
    <xf numFmtId="0" fontId="34" fillId="2" borderId="1" xfId="0" applyFont="1" applyFill="1" applyBorder="1" applyAlignment="1">
      <alignment horizontal="left" vertical="center"/>
    </xf>
    <xf numFmtId="4" fontId="34" fillId="2" borderId="1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Alignment="1">
      <alignment horizontal="center" vertical="center"/>
    </xf>
    <xf numFmtId="0" fontId="35" fillId="2" borderId="102" xfId="0" applyFont="1" applyFill="1" applyBorder="1"/>
    <xf numFmtId="0" fontId="4" fillId="2" borderId="63" xfId="0" applyFont="1" applyFill="1" applyBorder="1" applyAlignment="1">
      <alignment horizontal="center" vertical="center" wrapText="1"/>
    </xf>
    <xf numFmtId="49" fontId="4" fillId="2" borderId="65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/>
    </xf>
    <xf numFmtId="0" fontId="5" fillId="2" borderId="107" xfId="0" applyFont="1" applyFill="1" applyBorder="1" applyAlignment="1">
      <alignment horizontal="left" vertical="center" wrapText="1"/>
    </xf>
    <xf numFmtId="0" fontId="5" fillId="2" borderId="109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165" fontId="5" fillId="2" borderId="109" xfId="0" applyNumberFormat="1" applyFont="1" applyFill="1" applyBorder="1" applyAlignment="1">
      <alignment horizontal="center" vertical="center"/>
    </xf>
    <xf numFmtId="165" fontId="5" fillId="2" borderId="110" xfId="0" applyNumberFormat="1" applyFont="1" applyFill="1" applyBorder="1" applyAlignment="1">
      <alignment horizontal="center" vertical="center"/>
    </xf>
    <xf numFmtId="165" fontId="5" fillId="2" borderId="108" xfId="0" applyNumberFormat="1" applyFont="1" applyFill="1" applyBorder="1" applyAlignment="1">
      <alignment horizontal="center" vertical="center"/>
    </xf>
    <xf numFmtId="165" fontId="5" fillId="2" borderId="111" xfId="0" applyNumberFormat="1" applyFont="1" applyFill="1" applyBorder="1" applyAlignment="1">
      <alignment horizontal="center" vertical="center"/>
    </xf>
    <xf numFmtId="165" fontId="4" fillId="2" borderId="53" xfId="0" applyNumberFormat="1" applyFont="1" applyFill="1" applyBorder="1" applyAlignment="1">
      <alignment horizontal="center" vertical="center"/>
    </xf>
    <xf numFmtId="165" fontId="4" fillId="2" borderId="74" xfId="0" applyNumberFormat="1" applyFont="1" applyFill="1" applyBorder="1" applyAlignment="1">
      <alignment horizontal="center" vertical="center"/>
    </xf>
    <xf numFmtId="165" fontId="4" fillId="2" borderId="35" xfId="0" applyNumberFormat="1" applyFont="1" applyFill="1" applyBorder="1" applyAlignment="1">
      <alignment horizontal="center" vertical="center"/>
    </xf>
    <xf numFmtId="165" fontId="4" fillId="2" borderId="54" xfId="0" applyNumberFormat="1" applyFont="1" applyFill="1" applyBorder="1" applyAlignment="1">
      <alignment horizontal="center" vertical="center"/>
    </xf>
    <xf numFmtId="0" fontId="30" fillId="2" borderId="0" xfId="0" applyFont="1" applyFill="1"/>
    <xf numFmtId="165" fontId="36" fillId="2" borderId="6" xfId="2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/>
    </xf>
    <xf numFmtId="3" fontId="36" fillId="2" borderId="56" xfId="2" applyNumberFormat="1" applyFont="1" applyFill="1" applyBorder="1" applyAlignment="1">
      <alignment horizontal="center" vertical="center" wrapText="1"/>
    </xf>
    <xf numFmtId="3" fontId="8" fillId="2" borderId="43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81" xfId="0" applyNumberFormat="1" applyFont="1" applyFill="1" applyBorder="1" applyAlignment="1">
      <alignment horizontal="center" vertical="center" wrapText="1"/>
    </xf>
    <xf numFmtId="3" fontId="8" fillId="2" borderId="21" xfId="0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horizontal="center" vertical="center" wrapText="1"/>
    </xf>
    <xf numFmtId="0" fontId="4" fillId="6" borderId="83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14" fontId="4" fillId="6" borderId="11" xfId="0" applyNumberFormat="1" applyFont="1" applyFill="1" applyBorder="1" applyAlignment="1">
      <alignment horizontal="center" vertical="center" wrapText="1"/>
    </xf>
    <xf numFmtId="14" fontId="4" fillId="6" borderId="31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14" fontId="4" fillId="6" borderId="73" xfId="0" applyNumberFormat="1" applyFont="1" applyFill="1" applyBorder="1" applyAlignment="1">
      <alignment horizontal="center" vertical="center" wrapText="1"/>
    </xf>
    <xf numFmtId="14" fontId="4" fillId="6" borderId="12" xfId="0" applyNumberFormat="1" applyFont="1" applyFill="1" applyBorder="1" applyAlignment="1">
      <alignment horizontal="center" vertical="center" wrapText="1"/>
    </xf>
    <xf numFmtId="0" fontId="4" fillId="6" borderId="63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/>
    </xf>
    <xf numFmtId="14" fontId="4" fillId="6" borderId="13" xfId="0" applyNumberFormat="1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left" vertical="center" wrapText="1" indent="1"/>
    </xf>
    <xf numFmtId="3" fontId="4" fillId="6" borderId="7" xfId="0" applyNumberFormat="1" applyFont="1" applyFill="1" applyBorder="1" applyAlignment="1">
      <alignment horizontal="center" vertical="center"/>
    </xf>
    <xf numFmtId="3" fontId="4" fillId="6" borderId="35" xfId="0" applyNumberFormat="1" applyFont="1" applyFill="1" applyBorder="1" applyAlignment="1">
      <alignment horizontal="center" vertical="center"/>
    </xf>
    <xf numFmtId="3" fontId="4" fillId="6" borderId="80" xfId="0" applyNumberFormat="1" applyFont="1" applyFill="1" applyBorder="1" applyAlignment="1">
      <alignment horizontal="center" vertical="center"/>
    </xf>
    <xf numFmtId="166" fontId="4" fillId="6" borderId="8" xfId="0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left" vertical="center" wrapText="1" indent="1"/>
    </xf>
    <xf numFmtId="3" fontId="4" fillId="6" borderId="11" xfId="0" applyNumberFormat="1" applyFont="1" applyFill="1" applyBorder="1" applyAlignment="1">
      <alignment horizontal="center" vertical="center"/>
    </xf>
    <xf numFmtId="3" fontId="4" fillId="6" borderId="31" xfId="0" applyNumberFormat="1" applyFont="1" applyFill="1" applyBorder="1" applyAlignment="1">
      <alignment horizontal="center" vertical="center"/>
    </xf>
    <xf numFmtId="3" fontId="4" fillId="6" borderId="59" xfId="0" applyNumberFormat="1" applyFont="1" applyFill="1" applyBorder="1" applyAlignment="1">
      <alignment horizontal="center" vertical="center"/>
    </xf>
    <xf numFmtId="166" fontId="4" fillId="6" borderId="13" xfId="0" applyNumberFormat="1" applyFont="1" applyFill="1" applyBorder="1" applyAlignment="1">
      <alignment horizontal="center" vertical="center"/>
    </xf>
    <xf numFmtId="0" fontId="4" fillId="6" borderId="12" xfId="2" applyNumberFormat="1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2" fillId="6" borderId="104" xfId="9" applyNumberFormat="1" applyFont="1" applyFill="1" applyBorder="1" applyAlignment="1">
      <alignment horizontal="left" vertical="center"/>
    </xf>
    <xf numFmtId="0" fontId="2" fillId="6" borderId="105" xfId="9" applyNumberFormat="1" applyFont="1" applyFill="1" applyBorder="1">
      <alignment horizontal="left" vertical="center" wrapText="1"/>
    </xf>
    <xf numFmtId="0" fontId="2" fillId="6" borderId="106" xfId="9" applyNumberFormat="1" applyFont="1" applyFill="1" applyBorder="1">
      <alignment horizontal="left" vertical="center" wrapText="1"/>
    </xf>
    <xf numFmtId="0" fontId="2" fillId="6" borderId="103" xfId="9" applyNumberFormat="1" applyFont="1" applyFill="1" applyBorder="1" applyAlignment="1">
      <alignment horizontal="center" vertical="center" wrapText="1"/>
    </xf>
    <xf numFmtId="0" fontId="2" fillId="6" borderId="100" xfId="9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center"/>
    </xf>
    <xf numFmtId="4" fontId="34" fillId="7" borderId="1" xfId="0" applyNumberFormat="1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left" vertical="center"/>
    </xf>
    <xf numFmtId="4" fontId="34" fillId="6" borderId="1" xfId="0" applyNumberFormat="1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7" fillId="2" borderId="45" xfId="9" applyNumberFormat="1" applyFont="1" applyFill="1" applyBorder="1" applyAlignment="1">
      <alignment horizontal="center" vertical="center" wrapText="1"/>
    </xf>
    <xf numFmtId="0" fontId="2" fillId="2" borderId="20" xfId="9" applyNumberFormat="1" applyFont="1" applyFill="1" applyBorder="1" applyAlignment="1">
      <alignment horizontal="center" vertical="center" wrapText="1"/>
    </xf>
    <xf numFmtId="0" fontId="2" fillId="2" borderId="30" xfId="9" applyNumberFormat="1" applyFont="1" applyFill="1" applyBorder="1" applyAlignment="1">
      <alignment horizontal="center" vertical="center" wrapText="1"/>
    </xf>
    <xf numFmtId="0" fontId="2" fillId="2" borderId="45" xfId="9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52" xfId="0" applyNumberFormat="1" applyFont="1" applyFill="1" applyBorder="1" applyAlignment="1">
      <alignment horizontal="center" vertical="center"/>
    </xf>
    <xf numFmtId="49" fontId="4" fillId="6" borderId="28" xfId="0" applyNumberFormat="1" applyFont="1" applyFill="1" applyBorder="1" applyAlignment="1">
      <alignment horizontal="center" vertical="center"/>
    </xf>
    <xf numFmtId="49" fontId="4" fillId="6" borderId="56" xfId="0" applyNumberFormat="1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84" xfId="0" applyFont="1" applyFill="1" applyBorder="1" applyAlignment="1">
      <alignment horizontal="right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 wrapText="1"/>
    </xf>
    <xf numFmtId="0" fontId="12" fillId="6" borderId="66" xfId="0" applyFont="1" applyFill="1" applyBorder="1"/>
    <xf numFmtId="0" fontId="12" fillId="6" borderId="36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left" vertical="center" wrapText="1"/>
    </xf>
    <xf numFmtId="3" fontId="12" fillId="6" borderId="17" xfId="0" applyNumberFormat="1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left" vertical="center" wrapText="1"/>
    </xf>
    <xf numFmtId="3" fontId="12" fillId="6" borderId="71" xfId="0" applyNumberFormat="1" applyFont="1" applyFill="1" applyBorder="1" applyAlignment="1">
      <alignment horizontal="center" vertical="center"/>
    </xf>
    <xf numFmtId="0" fontId="16" fillId="6" borderId="69" xfId="0" applyFont="1" applyFill="1" applyBorder="1"/>
    <xf numFmtId="3" fontId="12" fillId="6" borderId="71" xfId="0" applyNumberFormat="1" applyFont="1" applyFill="1" applyBorder="1"/>
    <xf numFmtId="0" fontId="18" fillId="6" borderId="22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63" xfId="0" applyFont="1" applyFill="1" applyBorder="1" applyAlignment="1">
      <alignment horizontal="left" vertical="center" wrapText="1"/>
    </xf>
    <xf numFmtId="166" fontId="18" fillId="6" borderId="22" xfId="0" applyNumberFormat="1" applyFont="1" applyFill="1" applyBorder="1" applyAlignment="1">
      <alignment horizontal="center" vertical="center"/>
    </xf>
    <xf numFmtId="4" fontId="18" fillId="6" borderId="23" xfId="0" quotePrefix="1" applyNumberFormat="1" applyFont="1" applyFill="1" applyBorder="1" applyAlignment="1">
      <alignment horizontal="center" vertical="center"/>
    </xf>
    <xf numFmtId="4" fontId="18" fillId="6" borderId="24" xfId="0" quotePrefix="1" applyNumberFormat="1" applyFont="1" applyFill="1" applyBorder="1" applyAlignment="1">
      <alignment horizontal="center" vertical="center"/>
    </xf>
    <xf numFmtId="166" fontId="18" fillId="6" borderId="6" xfId="0" quotePrefix="1" applyNumberFormat="1" applyFont="1" applyFill="1" applyBorder="1" applyAlignment="1">
      <alignment horizontal="center" vertical="center"/>
    </xf>
    <xf numFmtId="166" fontId="18" fillId="6" borderId="5" xfId="0" applyNumberFormat="1" applyFont="1" applyFill="1" applyBorder="1" applyAlignment="1">
      <alignment horizontal="center" vertical="center"/>
    </xf>
    <xf numFmtId="166" fontId="18" fillId="6" borderId="4" xfId="0" applyNumberFormat="1" applyFont="1" applyFill="1" applyBorder="1" applyAlignment="1">
      <alignment horizontal="center" vertical="center"/>
    </xf>
    <xf numFmtId="2" fontId="18" fillId="6" borderId="6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0" fontId="18" fillId="6" borderId="55" xfId="0" applyFont="1" applyFill="1" applyBorder="1" applyAlignment="1">
      <alignment horizontal="left" vertical="center" wrapText="1"/>
    </xf>
    <xf numFmtId="0" fontId="19" fillId="6" borderId="41" xfId="0" applyFont="1" applyFill="1" applyBorder="1" applyAlignment="1">
      <alignment vertical="center" wrapText="1"/>
    </xf>
    <xf numFmtId="2" fontId="19" fillId="6" borderId="85" xfId="0" applyNumberFormat="1" applyFont="1" applyFill="1" applyBorder="1" applyAlignment="1">
      <alignment horizontal="center" vertical="center" wrapText="1"/>
    </xf>
    <xf numFmtId="2" fontId="19" fillId="6" borderId="43" xfId="0" applyNumberFormat="1" applyFont="1" applyFill="1" applyBorder="1" applyAlignment="1">
      <alignment horizontal="center" vertical="center" wrapText="1"/>
    </xf>
    <xf numFmtId="4" fontId="18" fillId="6" borderId="85" xfId="0" quotePrefix="1" applyNumberFormat="1" applyFont="1" applyFill="1" applyBorder="1" applyAlignment="1">
      <alignment horizontal="center" vertical="center"/>
    </xf>
    <xf numFmtId="4" fontId="18" fillId="6" borderId="26" xfId="0" quotePrefix="1" applyNumberFormat="1" applyFont="1" applyFill="1" applyBorder="1" applyAlignment="1">
      <alignment horizontal="center" vertical="center"/>
    </xf>
    <xf numFmtId="4" fontId="18" fillId="6" borderId="27" xfId="0" quotePrefix="1" applyNumberFormat="1" applyFont="1" applyFill="1" applyBorder="1" applyAlignment="1">
      <alignment horizontal="center" vertical="center"/>
    </xf>
    <xf numFmtId="166" fontId="19" fillId="6" borderId="85" xfId="0" applyNumberFormat="1" applyFont="1" applyFill="1" applyBorder="1" applyAlignment="1">
      <alignment horizontal="center" vertical="center"/>
    </xf>
    <xf numFmtId="166" fontId="19" fillId="6" borderId="26" xfId="0" quotePrefix="1" applyNumberFormat="1" applyFont="1" applyFill="1" applyBorder="1" applyAlignment="1">
      <alignment horizontal="center" vertical="center"/>
    </xf>
    <xf numFmtId="166" fontId="19" fillId="6" borderId="27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18" fillId="6" borderId="66" xfId="0" applyFont="1" applyFill="1" applyBorder="1" applyAlignment="1">
      <alignment horizontal="left" vertical="center" wrapText="1"/>
    </xf>
    <xf numFmtId="2" fontId="18" fillId="6" borderId="50" xfId="0" applyNumberFormat="1" applyFont="1" applyFill="1" applyBorder="1" applyAlignment="1">
      <alignment horizontal="center" vertical="center"/>
    </xf>
    <xf numFmtId="166" fontId="18" fillId="6" borderId="50" xfId="0" applyNumberFormat="1" applyFont="1" applyFill="1" applyBorder="1" applyAlignment="1">
      <alignment horizontal="center" vertical="center"/>
    </xf>
    <xf numFmtId="4" fontId="18" fillId="6" borderId="38" xfId="0" quotePrefix="1" applyNumberFormat="1" applyFont="1" applyFill="1" applyBorder="1" applyAlignment="1">
      <alignment horizontal="center" vertical="center"/>
    </xf>
    <xf numFmtId="4" fontId="18" fillId="6" borderId="39" xfId="0" quotePrefix="1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0" fontId="4" fillId="6" borderId="55" xfId="0" applyFont="1" applyFill="1" applyBorder="1"/>
    <xf numFmtId="0" fontId="4" fillId="6" borderId="57" xfId="0" applyFont="1" applyFill="1" applyBorder="1" applyAlignment="1">
      <alignment horizontal="center" vertical="center"/>
    </xf>
    <xf numFmtId="0" fontId="4" fillId="6" borderId="56" xfId="0" applyFont="1" applyFill="1" applyBorder="1"/>
    <xf numFmtId="0" fontId="4" fillId="6" borderId="44" xfId="0" applyFont="1" applyFill="1" applyBorder="1"/>
    <xf numFmtId="0" fontId="4" fillId="6" borderId="36" xfId="0" applyFont="1" applyFill="1" applyBorder="1"/>
    <xf numFmtId="0" fontId="4" fillId="6" borderId="3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/>
    </xf>
    <xf numFmtId="3" fontId="4" fillId="6" borderId="1" xfId="0" quotePrefix="1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0" fillId="6" borderId="85" xfId="0" applyFont="1" applyFill="1" applyBorder="1" applyAlignment="1">
      <alignment vertical="center" wrapText="1"/>
    </xf>
    <xf numFmtId="0" fontId="10" fillId="6" borderId="26" xfId="0" applyFont="1" applyFill="1" applyBorder="1" applyAlignment="1">
      <alignment horizontal="center" vertical="center" wrapText="1"/>
    </xf>
    <xf numFmtId="165" fontId="10" fillId="6" borderId="27" xfId="0" applyNumberFormat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165" fontId="10" fillId="6" borderId="10" xfId="0" applyNumberFormat="1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 wrapText="1"/>
    </xf>
    <xf numFmtId="3" fontId="10" fillId="6" borderId="26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vertical="center" wrapText="1"/>
    </xf>
    <xf numFmtId="0" fontId="9" fillId="6" borderId="38" xfId="0" applyFont="1" applyFill="1" applyBorder="1" applyAlignment="1">
      <alignment horizontal="center" vertical="center" wrapText="1"/>
    </xf>
    <xf numFmtId="3" fontId="9" fillId="6" borderId="38" xfId="0" applyNumberFormat="1" applyFont="1" applyFill="1" applyBorder="1" applyAlignment="1">
      <alignment horizontal="center" vertical="center" wrapText="1"/>
    </xf>
    <xf numFmtId="3" fontId="9" fillId="6" borderId="50" xfId="0" applyNumberFormat="1" applyFont="1" applyFill="1" applyBorder="1" applyAlignment="1">
      <alignment horizontal="center" vertical="center" wrapText="1"/>
    </xf>
    <xf numFmtId="165" fontId="9" fillId="6" borderId="39" xfId="0" applyNumberFormat="1" applyFont="1" applyFill="1" applyBorder="1" applyAlignment="1">
      <alignment horizontal="center" vertical="center" wrapText="1"/>
    </xf>
    <xf numFmtId="2" fontId="8" fillId="6" borderId="22" xfId="0" applyNumberFormat="1" applyFont="1" applyFill="1" applyBorder="1" applyAlignment="1">
      <alignment horizontal="center" vertical="center" wrapText="1"/>
    </xf>
    <xf numFmtId="2" fontId="8" fillId="6" borderId="65" xfId="0" applyNumberFormat="1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wrapText="1"/>
    </xf>
    <xf numFmtId="2" fontId="8" fillId="6" borderId="63" xfId="0" quotePrefix="1" applyNumberFormat="1" applyFont="1" applyFill="1" applyBorder="1" applyAlignment="1">
      <alignment horizontal="center" vertical="center" wrapText="1"/>
    </xf>
    <xf numFmtId="2" fontId="8" fillId="6" borderId="63" xfId="0" applyNumberFormat="1" applyFont="1" applyFill="1" applyBorder="1" applyAlignment="1">
      <alignment horizontal="left" vertical="center" wrapText="1"/>
    </xf>
    <xf numFmtId="2" fontId="8" fillId="6" borderId="65" xfId="0" applyNumberFormat="1" applyFont="1" applyFill="1" applyBorder="1" applyAlignment="1">
      <alignment horizontal="left" vertical="center" wrapText="1"/>
    </xf>
    <xf numFmtId="3" fontId="4" fillId="6" borderId="65" xfId="0" applyNumberFormat="1" applyFont="1" applyFill="1" applyBorder="1" applyAlignment="1">
      <alignment horizontal="center" vertical="center"/>
    </xf>
    <xf numFmtId="165" fontId="4" fillId="6" borderId="65" xfId="0" applyNumberFormat="1" applyFont="1" applyFill="1" applyBorder="1" applyAlignment="1">
      <alignment horizontal="center" vertical="center"/>
    </xf>
    <xf numFmtId="165" fontId="8" fillId="6" borderId="10" xfId="0" applyNumberFormat="1" applyFont="1" applyFill="1" applyBorder="1" applyAlignment="1">
      <alignment horizontal="center" vertical="center" wrapText="1"/>
    </xf>
    <xf numFmtId="3" fontId="8" fillId="6" borderId="21" xfId="0" applyNumberFormat="1" applyFont="1" applyFill="1" applyBorder="1" applyAlignment="1">
      <alignment horizontal="center" vertical="center" wrapText="1"/>
    </xf>
    <xf numFmtId="0" fontId="27" fillId="6" borderId="10" xfId="4" quotePrefix="1" applyFont="1" applyFill="1" applyBorder="1" applyAlignment="1">
      <alignment horizontal="center" vertical="center" wrapText="1"/>
    </xf>
    <xf numFmtId="0" fontId="13" fillId="6" borderId="51" xfId="4" quotePrefix="1" applyFill="1" applyBorder="1" applyAlignment="1">
      <alignment horizontal="left" vertical="center" wrapText="1"/>
    </xf>
    <xf numFmtId="0" fontId="13" fillId="6" borderId="51" xfId="4" quotePrefix="1" applyFill="1" applyBorder="1" applyAlignment="1">
      <alignment horizontal="center" vertical="center" wrapText="1"/>
    </xf>
    <xf numFmtId="3" fontId="8" fillId="6" borderId="21" xfId="0" quotePrefix="1" applyNumberFormat="1" applyFont="1" applyFill="1" applyBorder="1" applyAlignment="1">
      <alignment horizontal="center" vertical="center" wrapText="1"/>
    </xf>
    <xf numFmtId="165" fontId="8" fillId="6" borderId="10" xfId="0" quotePrefix="1" applyNumberFormat="1" applyFont="1" applyFill="1" applyBorder="1" applyAlignment="1">
      <alignment horizontal="center" vertical="center" wrapText="1"/>
    </xf>
    <xf numFmtId="3" fontId="4" fillId="6" borderId="21" xfId="0" applyNumberFormat="1" applyFont="1" applyFill="1" applyBorder="1" applyAlignment="1">
      <alignment horizontal="center"/>
    </xf>
    <xf numFmtId="165" fontId="4" fillId="6" borderId="10" xfId="0" applyNumberFormat="1" applyFont="1" applyFill="1" applyBorder="1" applyAlignment="1">
      <alignment horizontal="center"/>
    </xf>
    <xf numFmtId="165" fontId="4" fillId="6" borderId="13" xfId="0" applyNumberFormat="1" applyFont="1" applyFill="1" applyBorder="1" applyAlignment="1">
      <alignment horizontal="center"/>
    </xf>
    <xf numFmtId="3" fontId="4" fillId="6" borderId="59" xfId="0" applyNumberFormat="1" applyFont="1" applyFill="1" applyBorder="1" applyAlignment="1">
      <alignment horizontal="center"/>
    </xf>
    <xf numFmtId="0" fontId="27" fillId="6" borderId="13" xfId="4" quotePrefix="1" applyFont="1" applyFill="1" applyBorder="1" applyAlignment="1">
      <alignment horizontal="center" vertical="center" wrapText="1"/>
    </xf>
    <xf numFmtId="0" fontId="13" fillId="6" borderId="11" xfId="6" quotePrefix="1" applyFill="1" applyBorder="1" applyAlignment="1">
      <alignment horizontal="left" vertical="center" wrapText="1"/>
    </xf>
    <xf numFmtId="0" fontId="13" fillId="6" borderId="11" xfId="6" quotePrefix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1" fontId="8" fillId="6" borderId="1" xfId="0" quotePrefix="1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left" vertical="center" wrapText="1"/>
    </xf>
    <xf numFmtId="165" fontId="8" fillId="6" borderId="1" xfId="0" quotePrefix="1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 wrapText="1"/>
    </xf>
    <xf numFmtId="165" fontId="8" fillId="6" borderId="1" xfId="0" quotePrefix="1" applyNumberFormat="1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left" vertical="center"/>
    </xf>
    <xf numFmtId="0" fontId="4" fillId="6" borderId="56" xfId="0" applyFont="1" applyFill="1" applyBorder="1" applyAlignment="1">
      <alignment horizontal="center" vertical="center"/>
    </xf>
    <xf numFmtId="0" fontId="0" fillId="6" borderId="56" xfId="0" applyFont="1" applyFill="1" applyBorder="1"/>
    <xf numFmtId="0" fontId="4" fillId="6" borderId="12" xfId="0" applyFont="1" applyFill="1" applyBorder="1" applyAlignment="1">
      <alignment horizontal="center" vertical="center"/>
    </xf>
    <xf numFmtId="3" fontId="6" fillId="6" borderId="90" xfId="0" applyNumberFormat="1" applyFont="1" applyFill="1" applyBorder="1" applyAlignment="1">
      <alignment horizontal="center" vertical="center" wrapText="1"/>
    </xf>
    <xf numFmtId="3" fontId="6" fillId="6" borderId="91" xfId="0" applyNumberFormat="1" applyFont="1" applyFill="1" applyBorder="1" applyAlignment="1">
      <alignment horizontal="center" vertical="center" wrapText="1"/>
    </xf>
    <xf numFmtId="166" fontId="6" fillId="6" borderId="92" xfId="0" applyNumberFormat="1" applyFont="1" applyFill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166" fontId="4" fillId="6" borderId="8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166" fontId="4" fillId="6" borderId="10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3" fontId="4" fillId="6" borderId="12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horizontal="center" vertical="center"/>
    </xf>
    <xf numFmtId="165" fontId="26" fillId="6" borderId="1" xfId="0" applyNumberFormat="1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166" fontId="6" fillId="6" borderId="26" xfId="0" applyNumberFormat="1" applyFont="1" applyFill="1" applyBorder="1" applyAlignment="1">
      <alignment horizontal="center" vertical="center" wrapText="1"/>
    </xf>
    <xf numFmtId="166" fontId="6" fillId="6" borderId="27" xfId="0" applyNumberFormat="1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left" vertic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166" fontId="4" fillId="6" borderId="0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center" vertical="center"/>
    </xf>
    <xf numFmtId="165" fontId="4" fillId="6" borderId="83" xfId="0" applyNumberFormat="1" applyFont="1" applyFill="1" applyBorder="1" applyAlignment="1">
      <alignment horizontal="center" vertical="center"/>
    </xf>
    <xf numFmtId="14" fontId="4" fillId="6" borderId="50" xfId="0" applyNumberFormat="1" applyFont="1" applyFill="1" applyBorder="1" applyAlignment="1">
      <alignment horizontal="center" vertical="center" wrapText="1"/>
    </xf>
    <xf numFmtId="14" fontId="4" fillId="6" borderId="58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 vertical="center" wrapText="1"/>
    </xf>
    <xf numFmtId="165" fontId="4" fillId="6" borderId="45" xfId="0" applyNumberFormat="1" applyFont="1" applyFill="1" applyBorder="1" applyAlignment="1">
      <alignment horizontal="center" vertical="center"/>
    </xf>
    <xf numFmtId="165" fontId="4" fillId="6" borderId="30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left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53" xfId="0" applyNumberFormat="1" applyFont="1" applyFill="1" applyBorder="1" applyAlignment="1">
      <alignment horizontal="center" vertical="center"/>
    </xf>
    <xf numFmtId="165" fontId="11" fillId="2" borderId="74" xfId="0" applyNumberFormat="1" applyFont="1" applyFill="1" applyBorder="1" applyAlignment="1">
      <alignment horizontal="center" vertical="center"/>
    </xf>
    <xf numFmtId="165" fontId="11" fillId="2" borderId="35" xfId="0" applyNumberFormat="1" applyFont="1" applyFill="1" applyBorder="1" applyAlignment="1">
      <alignment horizontal="center" vertical="center"/>
    </xf>
    <xf numFmtId="165" fontId="11" fillId="2" borderId="80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45" xfId="0" applyNumberFormat="1" applyFont="1" applyFill="1" applyBorder="1" applyAlignment="1">
      <alignment horizontal="center" vertical="center"/>
    </xf>
    <xf numFmtId="165" fontId="11" fillId="2" borderId="30" xfId="0" applyNumberFormat="1" applyFont="1" applyFill="1" applyBorder="1" applyAlignment="1">
      <alignment horizontal="center" vertical="center"/>
    </xf>
    <xf numFmtId="165" fontId="11" fillId="2" borderId="31" xfId="0" applyNumberFormat="1" applyFont="1" applyFill="1" applyBorder="1" applyAlignment="1">
      <alignment horizontal="center" vertical="center"/>
    </xf>
    <xf numFmtId="165" fontId="11" fillId="2" borderId="21" xfId="0" applyNumberFormat="1" applyFont="1" applyFill="1" applyBorder="1" applyAlignment="1">
      <alignment horizontal="center" vertical="center"/>
    </xf>
    <xf numFmtId="0" fontId="10" fillId="7" borderId="85" xfId="0" applyFont="1" applyFill="1" applyBorder="1" applyAlignment="1">
      <alignment vertical="center" wrapText="1"/>
    </xf>
    <xf numFmtId="0" fontId="10" fillId="7" borderId="26" xfId="0" applyFont="1" applyFill="1" applyBorder="1" applyAlignment="1">
      <alignment horizontal="center" vertical="center" wrapText="1"/>
    </xf>
    <xf numFmtId="165" fontId="10" fillId="7" borderId="27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3" fontId="10" fillId="7" borderId="26" xfId="0" applyNumberFormat="1" applyFont="1" applyFill="1" applyBorder="1" applyAlignment="1">
      <alignment horizontal="center" vertical="center" wrapText="1"/>
    </xf>
    <xf numFmtId="0" fontId="10" fillId="7" borderId="51" xfId="0" applyFont="1" applyFill="1" applyBorder="1" applyAlignment="1">
      <alignment vertical="center" wrapText="1"/>
    </xf>
    <xf numFmtId="0" fontId="10" fillId="7" borderId="40" xfId="0" applyFont="1" applyFill="1" applyBorder="1" applyAlignment="1">
      <alignment horizontal="center" vertical="center" wrapText="1"/>
    </xf>
    <xf numFmtId="3" fontId="10" fillId="7" borderId="40" xfId="0" applyNumberFormat="1" applyFont="1" applyFill="1" applyBorder="1" applyAlignment="1">
      <alignment horizontal="center" vertical="center" wrapText="1"/>
    </xf>
    <xf numFmtId="165" fontId="10" fillId="7" borderId="49" xfId="0" applyNumberFormat="1" applyFont="1" applyFill="1" applyBorder="1" applyAlignment="1">
      <alignment horizontal="center" vertical="center" wrapText="1"/>
    </xf>
    <xf numFmtId="165" fontId="4" fillId="6" borderId="0" xfId="0" applyNumberFormat="1" applyFont="1" applyFill="1" applyAlignment="1">
      <alignment horizontal="center" vertical="center"/>
    </xf>
    <xf numFmtId="3" fontId="4" fillId="6" borderId="0" xfId="0" applyNumberFormat="1" applyFont="1" applyFill="1"/>
    <xf numFmtId="3" fontId="4" fillId="6" borderId="0" xfId="0" applyNumberFormat="1" applyFont="1" applyFill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 vertical="center"/>
    </xf>
    <xf numFmtId="0" fontId="4" fillId="9" borderId="55" xfId="0" applyFont="1" applyFill="1" applyBorder="1"/>
    <xf numFmtId="0" fontId="4" fillId="9" borderId="57" xfId="0" applyFont="1" applyFill="1" applyBorder="1" applyAlignment="1">
      <alignment horizontal="center" vertical="center"/>
    </xf>
    <xf numFmtId="0" fontId="4" fillId="9" borderId="56" xfId="0" applyFont="1" applyFill="1" applyBorder="1"/>
    <xf numFmtId="0" fontId="4" fillId="9" borderId="48" xfId="0" applyFont="1" applyFill="1" applyBorder="1" applyAlignment="1">
      <alignment horizontal="center" vertical="center"/>
    </xf>
    <xf numFmtId="0" fontId="4" fillId="9" borderId="44" xfId="0" applyFont="1" applyFill="1" applyBorder="1"/>
    <xf numFmtId="0" fontId="4" fillId="9" borderId="36" xfId="0" applyFont="1" applyFill="1" applyBorder="1"/>
    <xf numFmtId="0" fontId="4" fillId="9" borderId="36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165" fontId="39" fillId="2" borderId="0" xfId="0" applyNumberFormat="1" applyFont="1" applyFill="1" applyAlignment="1">
      <alignment horizontal="center" vertical="center"/>
    </xf>
    <xf numFmtId="0" fontId="4" fillId="6" borderId="1" xfId="0" applyFont="1" applyFill="1" applyBorder="1"/>
    <xf numFmtId="0" fontId="13" fillId="6" borderId="40" xfId="10" quotePrefix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166" fontId="4" fillId="9" borderId="0" xfId="0" applyNumberFormat="1" applyFont="1" applyFill="1" applyAlignment="1">
      <alignment horizontal="center" vertical="center"/>
    </xf>
    <xf numFmtId="165" fontId="4" fillId="9" borderId="0" xfId="0" applyNumberFormat="1" applyFont="1" applyFill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58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/>
    </xf>
    <xf numFmtId="49" fontId="4" fillId="9" borderId="18" xfId="0" applyNumberFormat="1" applyFont="1" applyFill="1" applyBorder="1" applyAlignment="1">
      <alignment horizontal="left" vertical="center" wrapText="1"/>
    </xf>
    <xf numFmtId="3" fontId="4" fillId="9" borderId="9" xfId="0" applyNumberFormat="1" applyFont="1" applyFill="1" applyBorder="1" applyAlignment="1">
      <alignment horizontal="center" vertical="center"/>
    </xf>
    <xf numFmtId="166" fontId="4" fillId="9" borderId="21" xfId="0" applyNumberFormat="1" applyFont="1" applyFill="1" applyBorder="1" applyAlignment="1">
      <alignment horizontal="center" vertical="center"/>
    </xf>
    <xf numFmtId="3" fontId="4" fillId="9" borderId="18" xfId="0" applyNumberFormat="1" applyFont="1" applyFill="1" applyBorder="1" applyAlignment="1">
      <alignment horizontal="center" vertical="center"/>
    </xf>
    <xf numFmtId="49" fontId="4" fillId="9" borderId="82" xfId="0" applyNumberFormat="1" applyFont="1" applyFill="1" applyBorder="1" applyAlignment="1">
      <alignment horizontal="left" vertical="center" wrapText="1"/>
    </xf>
    <xf numFmtId="3" fontId="4" fillId="9" borderId="77" xfId="0" applyNumberFormat="1" applyFont="1" applyFill="1" applyBorder="1" applyAlignment="1">
      <alignment horizontal="center" vertical="center"/>
    </xf>
    <xf numFmtId="166" fontId="4" fillId="9" borderId="71" xfId="0" applyNumberFormat="1" applyFont="1" applyFill="1" applyBorder="1" applyAlignment="1">
      <alignment horizontal="center" vertical="center"/>
    </xf>
    <xf numFmtId="3" fontId="4" fillId="9" borderId="82" xfId="0" applyNumberFormat="1" applyFont="1" applyFill="1" applyBorder="1" applyAlignment="1">
      <alignment horizontal="center" vertical="center"/>
    </xf>
    <xf numFmtId="49" fontId="14" fillId="9" borderId="34" xfId="0" applyNumberFormat="1" applyFont="1" applyFill="1" applyBorder="1" applyAlignment="1">
      <alignment horizontal="left" vertical="center" wrapText="1"/>
    </xf>
    <xf numFmtId="3" fontId="14" fillId="9" borderId="7" xfId="0" applyNumberFormat="1" applyFont="1" applyFill="1" applyBorder="1" applyAlignment="1">
      <alignment horizontal="center" vertical="center"/>
    </xf>
    <xf numFmtId="166" fontId="14" fillId="9" borderId="80" xfId="0" applyNumberFormat="1" applyFont="1" applyFill="1" applyBorder="1" applyAlignment="1">
      <alignment horizontal="center" vertical="center"/>
    </xf>
    <xf numFmtId="3" fontId="14" fillId="9" borderId="34" xfId="0" applyNumberFormat="1" applyFont="1" applyFill="1" applyBorder="1" applyAlignment="1">
      <alignment horizontal="center" vertical="center"/>
    </xf>
    <xf numFmtId="49" fontId="4" fillId="9" borderId="33" xfId="0" applyNumberFormat="1" applyFont="1" applyFill="1" applyBorder="1" applyAlignment="1">
      <alignment horizontal="left" vertical="center" wrapText="1"/>
    </xf>
    <xf numFmtId="3" fontId="4" fillId="9" borderId="11" xfId="0" quotePrefix="1" applyNumberFormat="1" applyFont="1" applyFill="1" applyBorder="1" applyAlignment="1">
      <alignment horizontal="center" vertical="center"/>
    </xf>
    <xf numFmtId="166" fontId="4" fillId="9" borderId="59" xfId="0" applyNumberFormat="1" applyFont="1" applyFill="1" applyBorder="1" applyAlignment="1">
      <alignment horizontal="center" vertical="center"/>
    </xf>
    <xf numFmtId="166" fontId="4" fillId="9" borderId="59" xfId="0" quotePrefix="1" applyNumberFormat="1" applyFont="1" applyFill="1" applyBorder="1" applyAlignment="1">
      <alignment horizontal="center" vertical="center"/>
    </xf>
    <xf numFmtId="3" fontId="4" fillId="9" borderId="33" xfId="0" quotePrefix="1" applyNumberFormat="1" applyFont="1" applyFill="1" applyBorder="1" applyAlignment="1">
      <alignment horizontal="center" vertical="center"/>
    </xf>
    <xf numFmtId="49" fontId="4" fillId="9" borderId="34" xfId="0" applyNumberFormat="1" applyFont="1" applyFill="1" applyBorder="1" applyAlignment="1">
      <alignment horizontal="left" vertical="center" wrapText="1"/>
    </xf>
    <xf numFmtId="3" fontId="4" fillId="9" borderId="7" xfId="0" applyNumberFormat="1" applyFont="1" applyFill="1" applyBorder="1" applyAlignment="1">
      <alignment horizontal="center" vertical="center"/>
    </xf>
    <xf numFmtId="166" fontId="4" fillId="9" borderId="80" xfId="0" applyNumberFormat="1" applyFont="1" applyFill="1" applyBorder="1" applyAlignment="1">
      <alignment horizontal="center" vertical="center"/>
    </xf>
    <xf numFmtId="3" fontId="4" fillId="9" borderId="34" xfId="0" applyNumberFormat="1" applyFont="1" applyFill="1" applyBorder="1" applyAlignment="1">
      <alignment horizontal="center" vertical="center"/>
    </xf>
    <xf numFmtId="49" fontId="15" fillId="7" borderId="4" xfId="0" applyNumberFormat="1" applyFont="1" applyFill="1" applyBorder="1" applyAlignment="1">
      <alignment horizontal="left" vertical="center" wrapText="1"/>
    </xf>
    <xf numFmtId="3" fontId="15" fillId="7" borderId="4" xfId="0" applyNumberFormat="1" applyFont="1" applyFill="1" applyBorder="1" applyAlignment="1">
      <alignment horizontal="center" vertical="center" wrapText="1"/>
    </xf>
    <xf numFmtId="166" fontId="15" fillId="7" borderId="56" xfId="0" applyNumberFormat="1" applyFont="1" applyFill="1" applyBorder="1" applyAlignment="1">
      <alignment horizontal="center" vertical="center" wrapText="1"/>
    </xf>
    <xf numFmtId="3" fontId="15" fillId="7" borderId="3" xfId="0" applyNumberFormat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left" vertical="center" wrapText="1"/>
    </xf>
    <xf numFmtId="3" fontId="14" fillId="7" borderId="4" xfId="0" applyNumberFormat="1" applyFont="1" applyFill="1" applyBorder="1" applyAlignment="1">
      <alignment horizontal="center" vertical="center"/>
    </xf>
    <xf numFmtId="166" fontId="14" fillId="7" borderId="56" xfId="0" applyNumberFormat="1" applyFont="1" applyFill="1" applyBorder="1" applyAlignment="1">
      <alignment horizontal="center" vertical="center"/>
    </xf>
    <xf numFmtId="3" fontId="14" fillId="7" borderId="3" xfId="0" applyNumberFormat="1" applyFont="1" applyFill="1" applyBorder="1" applyAlignment="1">
      <alignment horizontal="center" vertical="center"/>
    </xf>
    <xf numFmtId="49" fontId="15" fillId="7" borderId="3" xfId="0" applyNumberFormat="1" applyFont="1" applyFill="1" applyBorder="1" applyAlignment="1">
      <alignment horizontal="left" vertical="center" wrapText="1"/>
    </xf>
    <xf numFmtId="3" fontId="15" fillId="7" borderId="4" xfId="0" applyNumberFormat="1" applyFont="1" applyFill="1" applyBorder="1" applyAlignment="1">
      <alignment horizontal="center" vertical="center"/>
    </xf>
    <xf numFmtId="166" fontId="15" fillId="7" borderId="56" xfId="0" applyNumberFormat="1" applyFont="1" applyFill="1" applyBorder="1" applyAlignment="1">
      <alignment horizontal="center" vertical="center"/>
    </xf>
    <xf numFmtId="3" fontId="15" fillId="7" borderId="3" xfId="0" applyNumberFormat="1" applyFont="1" applyFill="1" applyBorder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165" fontId="39" fillId="9" borderId="0" xfId="0" applyNumberFormat="1" applyFont="1" applyFill="1" applyAlignment="1">
      <alignment horizontal="center" vertical="center"/>
    </xf>
    <xf numFmtId="3" fontId="39" fillId="9" borderId="0" xfId="0" applyNumberFormat="1" applyFont="1" applyFill="1" applyAlignment="1">
      <alignment horizontal="center" vertical="center"/>
    </xf>
    <xf numFmtId="0" fontId="39" fillId="9" borderId="0" xfId="0" applyFont="1" applyFill="1" applyAlignment="1">
      <alignment horizontal="left" vertical="center" wrapText="1"/>
    </xf>
    <xf numFmtId="0" fontId="39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center" vertical="center"/>
    </xf>
    <xf numFmtId="165" fontId="12" fillId="9" borderId="0" xfId="0" applyNumberFormat="1" applyFont="1" applyFill="1" applyAlignment="1">
      <alignment horizontal="center" vertical="center"/>
    </xf>
    <xf numFmtId="0" fontId="4" fillId="6" borderId="6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vertical="center" wrapText="1"/>
    </xf>
    <xf numFmtId="0" fontId="8" fillId="10" borderId="85" xfId="0" applyFont="1" applyFill="1" applyBorder="1" applyAlignment="1">
      <alignment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85" xfId="0" applyFont="1" applyFill="1" applyBorder="1" applyAlignment="1">
      <alignment horizontal="center" vertical="center" wrapText="1"/>
    </xf>
    <xf numFmtId="165" fontId="8" fillId="10" borderId="27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3" fontId="8" fillId="10" borderId="9" xfId="0" applyNumberFormat="1" applyFont="1" applyFill="1" applyBorder="1" applyAlignment="1">
      <alignment horizontal="center" vertical="center" wrapText="1"/>
    </xf>
    <xf numFmtId="165" fontId="8" fillId="10" borderId="10" xfId="0" applyNumberFormat="1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165" fontId="8" fillId="10" borderId="49" xfId="0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horizontal="center" vertical="center"/>
    </xf>
    <xf numFmtId="165" fontId="0" fillId="10" borderId="0" xfId="0" applyNumberFormat="1" applyFont="1" applyFill="1" applyAlignment="1">
      <alignment horizontal="center" vertical="center"/>
    </xf>
    <xf numFmtId="165" fontId="0" fillId="10" borderId="0" xfId="0" applyNumberFormat="1" applyFont="1" applyFill="1"/>
    <xf numFmtId="3" fontId="0" fillId="10" borderId="0" xfId="0" applyNumberFormat="1" applyFont="1" applyFill="1" applyAlignment="1">
      <alignment horizontal="center" vertical="center"/>
    </xf>
    <xf numFmtId="0" fontId="0" fillId="10" borderId="0" xfId="0" applyFont="1" applyFill="1"/>
    <xf numFmtId="3" fontId="0" fillId="9" borderId="0" xfId="0" applyNumberFormat="1" applyFill="1" applyAlignment="1">
      <alignment horizontal="center" vertical="center"/>
    </xf>
    <xf numFmtId="166" fontId="30" fillId="9" borderId="0" xfId="0" applyNumberFormat="1" applyFont="1" applyFill="1" applyAlignment="1">
      <alignment horizontal="center" vertical="center"/>
    </xf>
    <xf numFmtId="1" fontId="12" fillId="9" borderId="0" xfId="0" applyNumberFormat="1" applyFont="1" applyFill="1" applyAlignment="1">
      <alignment horizontal="center" vertical="center"/>
    </xf>
    <xf numFmtId="1" fontId="12" fillId="10" borderId="0" xfId="0" applyNumberFormat="1" applyFont="1" applyFill="1" applyAlignment="1">
      <alignment horizontal="center" vertical="center"/>
    </xf>
    <xf numFmtId="3" fontId="12" fillId="10" borderId="0" xfId="0" applyNumberFormat="1" applyFont="1" applyFill="1" applyAlignment="1">
      <alignment horizontal="center" vertical="center"/>
    </xf>
    <xf numFmtId="165" fontId="12" fillId="10" borderId="0" xfId="0" applyNumberFormat="1" applyFont="1" applyFill="1" applyAlignment="1">
      <alignment horizontal="center" vertical="center"/>
    </xf>
    <xf numFmtId="3" fontId="12" fillId="6" borderId="70" xfId="0" applyNumberFormat="1" applyFont="1" applyFill="1" applyBorder="1" applyAlignment="1">
      <alignment horizontal="center" vertical="center"/>
    </xf>
    <xf numFmtId="3" fontId="12" fillId="6" borderId="81" xfId="0" applyNumberFormat="1" applyFont="1" applyFill="1" applyBorder="1" applyAlignment="1">
      <alignment horizontal="center" vertical="center"/>
    </xf>
    <xf numFmtId="3" fontId="12" fillId="6" borderId="16" xfId="0" applyNumberFormat="1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6" fillId="6" borderId="78" xfId="0" applyFont="1" applyFill="1" applyBorder="1"/>
    <xf numFmtId="3" fontId="12" fillId="6" borderId="112" xfId="0" applyNumberFormat="1" applyFont="1" applyFill="1" applyBorder="1"/>
    <xf numFmtId="0" fontId="12" fillId="2" borderId="60" xfId="0" applyFont="1" applyFill="1" applyBorder="1"/>
    <xf numFmtId="3" fontId="4" fillId="11" borderId="0" xfId="0" applyNumberFormat="1" applyFont="1" applyFill="1" applyAlignment="1">
      <alignment horizontal="center" vertical="center"/>
    </xf>
    <xf numFmtId="3" fontId="0" fillId="6" borderId="0" xfId="0" applyNumberFormat="1" applyFont="1" applyFill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165" fontId="4" fillId="11" borderId="0" xfId="0" applyNumberFormat="1" applyFont="1" applyFill="1" applyAlignment="1">
      <alignment horizontal="center" vertical="center"/>
    </xf>
    <xf numFmtId="166" fontId="4" fillId="6" borderId="12" xfId="0" quotePrefix="1" applyNumberFormat="1" applyFont="1" applyFill="1" applyBorder="1" applyAlignment="1">
      <alignment horizontal="center" vertical="center" wrapText="1"/>
    </xf>
    <xf numFmtId="166" fontId="4" fillId="6" borderId="13" xfId="0" quotePrefix="1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34" fillId="14" borderId="1" xfId="0" applyFont="1" applyFill="1" applyBorder="1"/>
    <xf numFmtId="1" fontId="2" fillId="6" borderId="103" xfId="9" quotePrefix="1" applyNumberFormat="1" applyFont="1" applyFill="1" applyBorder="1" applyAlignment="1">
      <alignment horizontal="center" vertical="center" wrapText="1"/>
    </xf>
    <xf numFmtId="0" fontId="2" fillId="6" borderId="103" xfId="9" quotePrefix="1" applyNumberFormat="1" applyFont="1" applyFill="1" applyBorder="1" applyAlignment="1">
      <alignment horizontal="center" vertical="center" wrapText="1"/>
    </xf>
    <xf numFmtId="165" fontId="34" fillId="14" borderId="1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2" fontId="18" fillId="6" borderId="63" xfId="0" applyNumberFormat="1" applyFont="1" applyFill="1" applyBorder="1" applyAlignment="1">
      <alignment horizontal="center" vertical="center"/>
    </xf>
    <xf numFmtId="2" fontId="18" fillId="6" borderId="113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165" fontId="4" fillId="2" borderId="0" xfId="0" quotePrefix="1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6" fontId="13" fillId="3" borderId="0" xfId="0" quotePrefix="1" applyNumberFormat="1" applyFont="1" applyFill="1" applyBorder="1" applyAlignment="1">
      <alignment horizontal="center" vertical="center"/>
    </xf>
    <xf numFmtId="0" fontId="39" fillId="2" borderId="0" xfId="0" applyFont="1" applyFill="1"/>
    <xf numFmtId="166" fontId="39" fillId="2" borderId="0" xfId="0" applyNumberFormat="1" applyFont="1" applyFill="1" applyBorder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wrapText="1"/>
    </xf>
    <xf numFmtId="166" fontId="39" fillId="2" borderId="0" xfId="0" applyNumberFormat="1" applyFont="1" applyFill="1" applyAlignment="1">
      <alignment horizontal="center" vertical="center"/>
    </xf>
    <xf numFmtId="0" fontId="39" fillId="6" borderId="12" xfId="0" applyFont="1" applyFill="1" applyBorder="1" applyAlignment="1">
      <alignment horizontal="center" vertical="center" wrapText="1"/>
    </xf>
    <xf numFmtId="3" fontId="26" fillId="12" borderId="0" xfId="0" applyNumberFormat="1" applyFont="1" applyFill="1" applyAlignment="1">
      <alignment horizontal="center" vertical="center"/>
    </xf>
    <xf numFmtId="166" fontId="4" fillId="15" borderId="0" xfId="0" applyNumberFormat="1" applyFont="1" applyFill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166" fontId="4" fillId="2" borderId="33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165" fontId="0" fillId="6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quotePrefix="1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left" vertical="center" wrapText="1"/>
    </xf>
    <xf numFmtId="0" fontId="4" fillId="6" borderId="48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0" fontId="4" fillId="6" borderId="83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 wrapText="1"/>
    </xf>
    <xf numFmtId="0" fontId="4" fillId="6" borderId="8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89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9" borderId="63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79" xfId="0" applyFont="1" applyFill="1" applyBorder="1" applyAlignment="1">
      <alignment horizontal="center" vertical="center" wrapText="1"/>
    </xf>
    <xf numFmtId="0" fontId="4" fillId="9" borderId="80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6" borderId="66" xfId="0" applyFont="1" applyFill="1" applyBorder="1" applyAlignment="1">
      <alignment horizontal="center" vertical="center"/>
    </xf>
    <xf numFmtId="14" fontId="4" fillId="6" borderId="29" xfId="0" applyNumberFormat="1" applyFont="1" applyFill="1" applyBorder="1" applyAlignment="1">
      <alignment horizontal="center" vertical="center" wrapText="1"/>
    </xf>
    <xf numFmtId="14" fontId="4" fillId="6" borderId="27" xfId="0" applyNumberFormat="1" applyFont="1" applyFill="1" applyBorder="1" applyAlignment="1">
      <alignment horizontal="center" vertical="center" wrapText="1"/>
    </xf>
    <xf numFmtId="14" fontId="4" fillId="6" borderId="85" xfId="0" applyNumberFormat="1" applyFont="1" applyFill="1" applyBorder="1" applyAlignment="1">
      <alignment horizontal="center" vertical="center" wrapText="1"/>
    </xf>
    <xf numFmtId="14" fontId="4" fillId="6" borderId="26" xfId="0" applyNumberFormat="1" applyFont="1" applyFill="1" applyBorder="1" applyAlignment="1">
      <alignment horizontal="center" vertical="center" wrapText="1"/>
    </xf>
    <xf numFmtId="0" fontId="4" fillId="6" borderId="94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14" fontId="4" fillId="6" borderId="55" xfId="0" applyNumberFormat="1" applyFont="1" applyFill="1" applyBorder="1" applyAlignment="1">
      <alignment horizontal="center" vertical="center"/>
    </xf>
    <xf numFmtId="14" fontId="4" fillId="6" borderId="56" xfId="0" applyNumberFormat="1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14" fontId="4" fillId="6" borderId="41" xfId="0" applyNumberFormat="1" applyFont="1" applyFill="1" applyBorder="1" applyAlignment="1">
      <alignment horizontal="center" vertical="center" wrapText="1"/>
    </xf>
    <xf numFmtId="14" fontId="4" fillId="6" borderId="43" xfId="0" applyNumberFormat="1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8" fillId="8" borderId="8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4" fillId="6" borderId="8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7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6" borderId="6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6" borderId="24" xfId="0" applyNumberFormat="1" applyFont="1" applyFill="1" applyBorder="1" applyAlignment="1">
      <alignment horizontal="center" vertical="center" wrapText="1"/>
    </xf>
    <xf numFmtId="2" fontId="8" fillId="6" borderId="39" xfId="0" applyNumberFormat="1" applyFont="1" applyFill="1" applyBorder="1" applyAlignment="1">
      <alignment horizontal="center" vertical="center" wrapText="1"/>
    </xf>
    <xf numFmtId="2" fontId="8" fillId="6" borderId="44" xfId="0" applyNumberFormat="1" applyFont="1" applyFill="1" applyBorder="1" applyAlignment="1">
      <alignment horizontal="center" vertical="center" wrapText="1"/>
    </xf>
    <xf numFmtId="2" fontId="8" fillId="6" borderId="3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6" borderId="22" xfId="0" applyFont="1" applyFill="1" applyBorder="1" applyAlignment="1">
      <alignment horizontal="center" vertical="center" wrapText="1"/>
    </xf>
    <xf numFmtId="0" fontId="4" fillId="6" borderId="50" xfId="0" applyFont="1" applyFill="1" applyBorder="1"/>
    <xf numFmtId="0" fontId="8" fillId="6" borderId="23" xfId="0" applyFont="1" applyFill="1" applyBorder="1" applyAlignment="1">
      <alignment horizontal="center" vertical="center" wrapText="1"/>
    </xf>
    <xf numFmtId="0" fontId="4" fillId="6" borderId="38" xfId="0" applyFont="1" applyFill="1" applyBorder="1"/>
    <xf numFmtId="0" fontId="8" fillId="6" borderId="84" xfId="0" applyFont="1" applyFill="1" applyBorder="1" applyAlignment="1">
      <alignment horizontal="center" vertical="center" wrapText="1"/>
    </xf>
    <xf numFmtId="0" fontId="4" fillId="6" borderId="29" xfId="0" applyFont="1" applyFill="1" applyBorder="1"/>
    <xf numFmtId="0" fontId="8" fillId="6" borderId="63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2" borderId="67" xfId="0" applyFont="1" applyFill="1" applyBorder="1" applyAlignment="1"/>
    <xf numFmtId="0" fontId="4" fillId="2" borderId="0" xfId="0" applyFont="1" applyFill="1" applyBorder="1" applyAlignment="1"/>
    <xf numFmtId="0" fontId="4" fillId="9" borderId="44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8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left" vertical="center" wrapText="1"/>
    </xf>
    <xf numFmtId="0" fontId="18" fillId="2" borderId="57" xfId="0" applyFont="1" applyFill="1" applyBorder="1" applyAlignment="1">
      <alignment horizontal="left" vertical="center" wrapText="1"/>
    </xf>
    <xf numFmtId="0" fontId="18" fillId="2" borderId="56" xfId="0" applyFont="1" applyFill="1" applyBorder="1" applyAlignment="1">
      <alignment horizontal="left" vertical="center" wrapText="1"/>
    </xf>
    <xf numFmtId="0" fontId="18" fillId="6" borderId="55" xfId="0" applyFont="1" applyFill="1" applyBorder="1" applyAlignment="1">
      <alignment horizontal="center" vertical="center" wrapText="1"/>
    </xf>
    <xf numFmtId="0" fontId="18" fillId="6" borderId="56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8" fillId="6" borderId="48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2" fillId="6" borderId="99" xfId="9" applyNumberFormat="1" applyFont="1" applyFill="1" applyBorder="1">
      <alignment horizontal="left" vertical="center" wrapText="1"/>
    </xf>
    <xf numFmtId="0" fontId="2" fillId="6" borderId="101" xfId="9" applyNumberFormat="1" applyFont="1" applyFill="1" applyBorder="1">
      <alignment horizontal="left" vertical="center" wrapText="1"/>
    </xf>
    <xf numFmtId="0" fontId="2" fillId="6" borderId="100" xfId="9" applyNumberFormat="1" applyFont="1" applyFill="1" applyBorder="1">
      <alignment horizontal="left" vertical="center" wrapText="1"/>
    </xf>
  </cellXfs>
  <cellStyles count="11">
    <cellStyle name="Dziesiętny" xfId="2" builtinId="3"/>
    <cellStyle name="Kolumna" xfId="9" xr:uid="{00000000-0005-0000-0000-000001000000}"/>
    <cellStyle name="Normalny" xfId="0" builtinId="0"/>
    <cellStyle name="Procentowy" xfId="3" builtinId="5"/>
    <cellStyle name="S10" xfId="5" xr:uid="{00000000-0005-0000-0000-000004000000}"/>
    <cellStyle name="S11" xfId="6" xr:uid="{00000000-0005-0000-0000-000005000000}"/>
    <cellStyle name="S14" xfId="7" xr:uid="{00000000-0005-0000-0000-000006000000}"/>
    <cellStyle name="S4" xfId="10" xr:uid="{ABC1A363-F8ED-4F4B-B47A-4A67F72D9EB6}"/>
    <cellStyle name="S6" xfId="1" xr:uid="{00000000-0005-0000-0000-000007000000}"/>
    <cellStyle name="S7" xfId="8" xr:uid="{00000000-0005-0000-0000-000008000000}"/>
    <cellStyle name="S8" xfId="4" xr:uid="{00000000-0005-0000-0000-000009000000}"/>
  </cellStyles>
  <dxfs count="0"/>
  <tableStyles count="0" defaultTableStyle="TableStyleMedium2" defaultPivotStyle="PivotStyleLight16"/>
  <colors>
    <mruColors>
      <color rgb="FFE20000"/>
      <color rgb="FFCC0000"/>
      <color rgb="FFF8EDEC"/>
      <color rgb="FFEDF2F7"/>
      <color rgb="FFF5E4E3"/>
      <color rgb="FFFFFFD9"/>
      <color rgb="FFEAF0F6"/>
      <color rgb="FF0000FF"/>
      <color rgb="FFEECFCE"/>
      <color rgb="FF0DF3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Zarejestrowani po raz kolejny</a:t>
            </a:r>
          </a:p>
          <a:p>
            <a:pPr algn="l">
              <a:defRPr sz="1400" b="0"/>
            </a:pP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od 1990 r.  (w PUP)</a:t>
            </a:r>
          </a:p>
        </c:rich>
      </c:tx>
      <c:layout>
        <c:manualLayout>
          <c:xMode val="edge"/>
          <c:yMode val="edge"/>
          <c:x val="4.0193620608505135E-2"/>
          <c:y val="0.172441133030414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874195630004848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T.V!$M$7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chemeClr val="accent2">
                  <a:lumMod val="20000"/>
                  <a:lumOff val="80000"/>
                </a:schemeClr>
              </a:fgClr>
              <a:bgClr>
                <a:schemeClr val="bg1"/>
              </a:bgClr>
            </a:patt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6475E-3"/>
                  <c:y val="1.70298979125775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AB-476F-A6B8-EB5C78054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T.V!$N$6</c:f>
            </c:multiLvlStrRef>
          </c:cat>
          <c:val>
            <c:numRef>
              <c:f>T.V!$N$7</c:f>
            </c:numRef>
          </c:val>
          <c:extLst>
            <c:ext xmlns:c16="http://schemas.microsoft.com/office/drawing/2014/chart" uri="{C3380CC4-5D6E-409C-BE32-E72D297353CC}">
              <c16:uniqueId val="{00000005-39AB-476F-A6B8-EB5C780545C5}"/>
            </c:ext>
          </c:extLst>
        </c:ser>
        <c:ser>
          <c:idx val="3"/>
          <c:order val="1"/>
          <c:tx>
            <c:strRef>
              <c:f>T.V!$M$8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Horz">
              <a:fgClr>
                <a:srgbClr val="F3DEDD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9.2825943316239713E-3"/>
                  <c:y val="3.72705501857811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AB-476F-A6B8-EB5C78054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T.V!$N$6</c:f>
            </c:multiLvlStrRef>
          </c:cat>
          <c:val>
            <c:numRef>
              <c:f>T.V!$N$8</c:f>
            </c:numRef>
          </c:val>
          <c:extLst>
            <c:ext xmlns:c16="http://schemas.microsoft.com/office/drawing/2014/chart" uri="{C3380CC4-5D6E-409C-BE32-E72D297353CC}">
              <c16:uniqueId val="{00000006-39AB-476F-A6B8-EB5C780545C5}"/>
            </c:ext>
          </c:extLst>
        </c:ser>
        <c:ser>
          <c:idx val="0"/>
          <c:order val="2"/>
          <c:tx>
            <c:strRef>
              <c:f>T.V!$M$9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7611E-3"/>
                  <c:y val="1.5677270426742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AB-476F-A6B8-EB5C78054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T.V!$N$6</c:f>
            </c:multiLvlStrRef>
          </c:cat>
          <c:val>
            <c:numRef>
              <c:f>T.V!$N$9</c:f>
            </c:numRef>
          </c:val>
          <c:extLst>
            <c:ext xmlns:c16="http://schemas.microsoft.com/office/drawing/2014/chart" uri="{C3380CC4-5D6E-409C-BE32-E72D297353CC}">
              <c16:uniqueId val="{00000002-39AB-476F-A6B8-EB5C780545C5}"/>
            </c:ext>
          </c:extLst>
        </c:ser>
        <c:ser>
          <c:idx val="1"/>
          <c:order val="3"/>
          <c:tx>
            <c:strRef>
              <c:f>T.V!$M$10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2136309939829215E-3"/>
                  <c:y val="1.0912990714870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3B-4698-9934-8B3617C5111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T.V!$N$10</c:f>
            </c:numRef>
          </c:val>
          <c:extLst>
            <c:ext xmlns:c16="http://schemas.microsoft.com/office/drawing/2014/chart" uri="{C3380CC4-5D6E-409C-BE32-E72D297353CC}">
              <c16:uniqueId val="{00000001-CC3B-4698-9934-8B3617C511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1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6309323357601562E-2"/>
          <c:y val="0.76573589591623625"/>
          <c:w val="0.78620559241467325"/>
          <c:h val="0.15911908860854759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10"/>
      <c:rAngAx val="0"/>
      <c:perspective val="150"/>
    </c:view3D>
    <c:floor>
      <c:thickness val="0"/>
      <c:spPr>
        <a:solidFill>
          <a:srgbClr val="DAE0EA">
            <a:alpha val="36000"/>
          </a:srgbClr>
        </a:solidFill>
        <a:ln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128854724589287E-2"/>
          <c:y val="3.7628440009355266E-2"/>
          <c:w val="0.90274511426135684"/>
          <c:h val="0.879095400084052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T.XXI!$G$11:$G$35</c:f>
              <c:strCache>
                <c:ptCount val="25"/>
                <c:pt idx="0">
                  <c:v>99</c:v>
                </c:pt>
                <c:pt idx="1">
                  <c:v>00</c:v>
                </c:pt>
                <c:pt idx="2">
                  <c:v>01</c:v>
                </c:pt>
                <c:pt idx="3">
                  <c:v>02</c:v>
                </c:pt>
                <c:pt idx="4">
                  <c:v>03</c:v>
                </c:pt>
                <c:pt idx="5">
                  <c:v>04</c:v>
                </c:pt>
                <c:pt idx="6">
                  <c:v>05</c:v>
                </c:pt>
                <c:pt idx="7">
                  <c:v>06</c:v>
                </c:pt>
                <c:pt idx="8">
                  <c:v>07</c:v>
                </c:pt>
                <c:pt idx="9">
                  <c:v>08</c:v>
                </c:pt>
                <c:pt idx="10">
                  <c:v>09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 w="41275"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41275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7D-40DC-BF3D-2F6A9EB4CAF0}"/>
              </c:ext>
            </c:extLst>
          </c:dPt>
          <c:dPt>
            <c:idx val="18"/>
            <c:invertIfNegative val="0"/>
            <c:bubble3D val="0"/>
            <c:spPr>
              <a:gradFill>
                <a:gsLst>
                  <a:gs pos="0">
                    <a:schemeClr val="accent2">
                      <a:lumMod val="75000"/>
                    </a:schemeClr>
                  </a:gs>
                  <a:gs pos="83000">
                    <a:schemeClr val="accent2">
                      <a:lumMod val="75000"/>
                    </a:schemeClr>
                  </a:gs>
                  <a:gs pos="12000">
                    <a:srgbClr val="CB4D68"/>
                  </a:gs>
                  <a:gs pos="99000">
                    <a:schemeClr val="tx1"/>
                  </a:gs>
                </a:gsLst>
                <a:lin ang="5400000" scaled="1"/>
              </a:gradFill>
              <a:ln w="41275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7D-40DC-BF3D-2F6A9EB4CAF0}"/>
              </c:ext>
            </c:extLst>
          </c:dPt>
          <c:val>
            <c:numRef>
              <c:f>T.XXI!$H$11:$H$35</c:f>
            </c:numRef>
          </c:val>
          <c:shape val="box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T.XXI!$G$11:$G$35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827D-40DC-BF3D-2F6A9EB4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207635200"/>
        <c:axId val="207636736"/>
        <c:axId val="0"/>
      </c:bar3DChart>
      <c:catAx>
        <c:axId val="2076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7636736"/>
        <c:crosses val="autoZero"/>
        <c:auto val="0"/>
        <c:lblAlgn val="ctr"/>
        <c:lblOffset val="100"/>
        <c:noMultiLvlLbl val="0"/>
      </c:catAx>
      <c:valAx>
        <c:axId val="207636736"/>
        <c:scaling>
          <c:orientation val="minMax"/>
          <c:max val="73000"/>
          <c:min val="4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207635200"/>
        <c:crosses val="autoZero"/>
        <c:crossBetween val="between"/>
        <c:majorUnit val="5000"/>
        <c:minorUnit val="10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Oferty zgłoszone do PUP przez pracodawców 1999-2022</a:t>
            </a:r>
          </a:p>
        </c:rich>
      </c:tx>
      <c:layout>
        <c:manualLayout>
          <c:xMode val="edge"/>
          <c:yMode val="edge"/>
          <c:x val="0.10283462763540542"/>
          <c:y val="9.4538503834165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9731106588799903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T.XXI!$H$9</c:f>
              <c:strCache>
                <c:ptCount val="1"/>
                <c:pt idx="0">
                  <c:v>oferty w roku</c:v>
                </c:pt>
              </c:strCache>
            </c:strRef>
          </c:tx>
          <c:spPr>
            <a:ln w="762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0-366C-497B-9610-8B91FE05EC58}"/>
              </c:ext>
            </c:extLst>
          </c:dPt>
          <c:val>
            <c:numRef>
              <c:f>T.XXI!$H$11:$H$35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T.XXI!$G$11:$G$35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66C-497B-9610-8B91FE05E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81024"/>
        <c:axId val="207682560"/>
      </c:lineChart>
      <c:catAx>
        <c:axId val="207681024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60000"/>
                  <a:lumOff val="40000"/>
                  <a:alpha val="34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682560"/>
        <c:crosses val="autoZero"/>
        <c:auto val="1"/>
        <c:lblAlgn val="ctr"/>
        <c:lblOffset val="100"/>
        <c:noMultiLvlLbl val="0"/>
      </c:catAx>
      <c:valAx>
        <c:axId val="207682560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  <a:alpha val="13000"/>
                </a:schemeClr>
              </a:solidFill>
            </a:ln>
          </c:spPr>
        </c:majorGridlines>
        <c:minorGridlines>
          <c:spPr>
            <a:ln w="6350">
              <a:solidFill>
                <a:schemeClr val="accent4">
                  <a:lumMod val="50000"/>
                  <a:alpha val="29000"/>
                </a:scheme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ea typeface="Verdana" panose="020B060403050404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681024"/>
        <c:crosses val="autoZero"/>
        <c:crossBetween val="midCat"/>
        <c:majorUnit val="10000"/>
        <c:minorUnit val="2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T.XXI!$H$9</c:f>
              <c:strCache>
                <c:ptCount val="1"/>
                <c:pt idx="0">
                  <c:v>oferty w roku</c:v>
                </c:pt>
              </c:strCache>
            </c:strRef>
          </c:tx>
          <c:spPr>
            <a:ln w="63500"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 w="28575">
                <a:solidFill>
                  <a:schemeClr val="bg1"/>
                </a:solidFill>
              </a:ln>
            </c:spPr>
          </c:marker>
          <c:val>
            <c:numRef>
              <c:f>T.XXI!$H$11:$H$35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T.XXI!$G$11:$G$35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377-4091-8B3E-48B43098B2AB}"/>
            </c:ext>
          </c:extLst>
        </c:ser>
        <c:ser>
          <c:idx val="1"/>
          <c:order val="1"/>
          <c:tx>
            <c:strRef>
              <c:f>T.XXI!$I$9</c:f>
              <c:strCache>
                <c:ptCount val="1"/>
                <c:pt idx="0">
                  <c:v>subsydia w roku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T.XXI!$I$11:$I$35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T.XXI!$G$11:$G$35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377-4091-8B3E-48B43098B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90784"/>
        <c:axId val="207992320"/>
      </c:lineChart>
      <c:catAx>
        <c:axId val="207990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2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7992320"/>
        <c:crosses val="autoZero"/>
        <c:auto val="1"/>
        <c:lblAlgn val="ctr"/>
        <c:lblOffset val="100"/>
        <c:noMultiLvlLbl val="0"/>
      </c:catAx>
      <c:valAx>
        <c:axId val="207992320"/>
        <c:scaling>
          <c:orientation val="minMax"/>
        </c:scaling>
        <c:delete val="0"/>
        <c:axPos val="l"/>
        <c:minorGridlines>
          <c:spPr>
            <a:ln>
              <a:solidFill>
                <a:schemeClr val="accent2">
                  <a:lumMod val="40000"/>
                  <a:lumOff val="60000"/>
                  <a:alpha val="59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799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003025890242998E-2"/>
          <c:y val="5.2001836411920674E-2"/>
          <c:w val="0.62425671607441391"/>
          <c:h val="0.10659437549709831"/>
        </c:manualLayout>
      </c:layout>
      <c:overlay val="0"/>
      <c:spPr>
        <a:noFill/>
      </c:spPr>
      <c:txPr>
        <a:bodyPr/>
        <a:lstStyle/>
        <a:p>
          <a:pPr>
            <a:defRPr sz="12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T.XXI!$J$9</c:f>
              <c:strCache>
                <c:ptCount val="1"/>
                <c:pt idx="0">
                  <c:v>oferty w I pół.</c:v>
                </c:pt>
              </c:strCache>
            </c:strRef>
          </c:tx>
          <c:spPr>
            <a:ln w="635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marker>
          <c:val>
            <c:numRef>
              <c:f>T.XXI!$J$11:$J$35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T.XXI!$G$11:$G$35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3DB-4224-9AB7-5D9E962431D9}"/>
            </c:ext>
          </c:extLst>
        </c:ser>
        <c:ser>
          <c:idx val="1"/>
          <c:order val="1"/>
          <c:tx>
            <c:strRef>
              <c:f>T.XXI!$H$37</c:f>
              <c:strCache>
                <c:ptCount val="1"/>
                <c:pt idx="0">
                  <c:v>subsydia Ip.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T.XXI!$H$39:$H$63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T.XXI!$G$11:$G$35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3DB-4224-9AB7-5D9E96243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86912"/>
        <c:axId val="208088448"/>
      </c:lineChart>
      <c:catAx>
        <c:axId val="2080869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2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8088448"/>
        <c:crosses val="autoZero"/>
        <c:auto val="1"/>
        <c:lblAlgn val="ctr"/>
        <c:lblOffset val="100"/>
        <c:noMultiLvlLbl val="0"/>
      </c:catAx>
      <c:valAx>
        <c:axId val="208088448"/>
        <c:scaling>
          <c:orientation val="minMax"/>
          <c:max val="45000"/>
          <c:min val="0"/>
        </c:scaling>
        <c:delete val="0"/>
        <c:axPos val="l"/>
        <c:minorGridlines>
          <c:spPr>
            <a:ln>
              <a:solidFill>
                <a:schemeClr val="accent2">
                  <a:lumMod val="40000"/>
                  <a:lumOff val="60000"/>
                  <a:alpha val="59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8086912"/>
        <c:crosses val="autoZero"/>
        <c:crossBetween val="between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700462751376917E-2"/>
          <c:y val="5.2001896770549026E-2"/>
          <c:w val="0.62425671607441391"/>
          <c:h val="0.10659437549709831"/>
        </c:manualLayout>
      </c:layout>
      <c:overlay val="0"/>
      <c:spPr>
        <a:noFill/>
      </c:spPr>
      <c:txPr>
        <a:bodyPr/>
        <a:lstStyle/>
        <a:p>
          <a:pPr>
            <a:defRPr sz="12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1196411533917101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T.XXI!$Y$18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chemeClr val="bg2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0-19D0-44B2-AB8C-83889622B71E}"/>
              </c:ext>
            </c:extLst>
          </c:dPt>
          <c:cat>
            <c:multiLvlStrRef>
              <c:f>T.XXI!$Z$17:$AK$17</c:f>
            </c:multiLvlStrRef>
          </c:cat>
          <c:val>
            <c:numRef>
              <c:f>T.XXI!$Z$18:$AK$18</c:f>
            </c:numRef>
          </c:val>
          <c:smooth val="1"/>
          <c:extLst>
            <c:ext xmlns:c16="http://schemas.microsoft.com/office/drawing/2014/chart" uri="{C3380CC4-5D6E-409C-BE32-E72D297353CC}">
              <c16:uniqueId val="{00000001-19D0-44B2-AB8C-83889622B71E}"/>
            </c:ext>
          </c:extLst>
        </c:ser>
        <c:ser>
          <c:idx val="1"/>
          <c:order val="1"/>
          <c:tx>
            <c:strRef>
              <c:f>T.XXI!$Y$19</c:f>
              <c:strCache>
                <c:ptCount val="1"/>
                <c:pt idx="0">
                  <c:v>2020</c:v>
                </c:pt>
              </c:strCache>
            </c:strRef>
          </c:tx>
          <c:spPr>
            <a:ln cmpd="sng">
              <a:solidFill>
                <a:schemeClr val="accent2">
                  <a:lumMod val="20000"/>
                  <a:lumOff val="80000"/>
                </a:schemeClr>
              </a:solidFill>
            </a:ln>
          </c:spPr>
          <c:marker>
            <c:symbol val="none"/>
          </c:marker>
          <c:val>
            <c:numRef>
              <c:f>T.XXI!$Z$19:$AK$19</c:f>
            </c:numRef>
          </c:val>
          <c:smooth val="1"/>
          <c:extLst>
            <c:ext xmlns:c16="http://schemas.microsoft.com/office/drawing/2014/chart" uri="{C3380CC4-5D6E-409C-BE32-E72D297353CC}">
              <c16:uniqueId val="{00000003-19D0-44B2-AB8C-83889622B71E}"/>
            </c:ext>
          </c:extLst>
        </c:ser>
        <c:ser>
          <c:idx val="2"/>
          <c:order val="2"/>
          <c:tx>
            <c:strRef>
              <c:f>T.XXI!$Y$20</c:f>
              <c:strCache>
                <c:ptCount val="1"/>
                <c:pt idx="0">
                  <c:v>2021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T.XXI!$Z$20:$AK$20</c:f>
            </c:numRef>
          </c:val>
          <c:smooth val="1"/>
          <c:extLst>
            <c:ext xmlns:c16="http://schemas.microsoft.com/office/drawing/2014/chart" uri="{C3380CC4-5D6E-409C-BE32-E72D297353CC}">
              <c16:uniqueId val="{00000004-19D0-44B2-AB8C-83889622B71E}"/>
            </c:ext>
          </c:extLst>
        </c:ser>
        <c:ser>
          <c:idx val="3"/>
          <c:order val="3"/>
          <c:tx>
            <c:strRef>
              <c:f>T.XXI!$Y$21</c:f>
              <c:strCache>
                <c:ptCount val="1"/>
                <c:pt idx="0">
                  <c:v>2022</c:v>
                </c:pt>
              </c:strCache>
            </c:strRef>
          </c:tx>
          <c:spPr>
            <a:ln w="60325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T.XXI!$Z$21:$AK$21</c:f>
            </c:numRef>
          </c:val>
          <c:smooth val="1"/>
          <c:extLst>
            <c:ext xmlns:c16="http://schemas.microsoft.com/office/drawing/2014/chart" uri="{C3380CC4-5D6E-409C-BE32-E72D297353CC}">
              <c16:uniqueId val="{00000005-19D0-44B2-AB8C-83889622B71E}"/>
            </c:ext>
          </c:extLst>
        </c:ser>
        <c:ser>
          <c:idx val="4"/>
          <c:order val="4"/>
          <c:tx>
            <c:strRef>
              <c:f>T.XXI!$Y$22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CB4D68"/>
              </a:solidFill>
            </a:ln>
          </c:spPr>
          <c:marker>
            <c:symbol val="none"/>
          </c:marker>
          <c:val>
            <c:numRef>
              <c:f>T.XXI!$Z$22:$AK$22</c:f>
            </c:numRef>
          </c:val>
          <c:smooth val="1"/>
          <c:extLst>
            <c:ext xmlns:c16="http://schemas.microsoft.com/office/drawing/2014/chart" uri="{C3380CC4-5D6E-409C-BE32-E72D297353CC}">
              <c16:uniqueId val="{00000002-64A4-464C-92AD-CF04351F5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81024"/>
        <c:axId val="207682560"/>
      </c:lineChart>
      <c:catAx>
        <c:axId val="207681024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60000"/>
                  <a:lumOff val="40000"/>
                  <a:alpha val="34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2">
                <a:lumMod val="40000"/>
                <a:lumOff val="6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682560"/>
        <c:crosses val="autoZero"/>
        <c:auto val="1"/>
        <c:lblAlgn val="ctr"/>
        <c:lblOffset val="100"/>
        <c:noMultiLvlLbl val="0"/>
      </c:catAx>
      <c:valAx>
        <c:axId val="207682560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  <a:alpha val="13000"/>
                </a:schemeClr>
              </a:solidFill>
            </a:ln>
          </c:spPr>
        </c:majorGridlines>
        <c:minorGridlines>
          <c:spPr>
            <a:ln w="6350">
              <a:solidFill>
                <a:schemeClr val="accent4">
                  <a:lumMod val="50000"/>
                  <a:alpha val="29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ea typeface="Verdana" panose="020B060403050404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681024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.86917844818123813"/>
          <c:y val="3.7309891390035058E-3"/>
          <c:w val="0.12644478528083075"/>
          <c:h val="0.492133892627775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STAŻ  </a:t>
            </a: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(PUP)</a:t>
            </a:r>
          </a:p>
        </c:rich>
      </c:tx>
      <c:layout>
        <c:manualLayout>
          <c:xMode val="edge"/>
          <c:yMode val="edge"/>
          <c:x val="3.7023625279949075E-2"/>
          <c:y val="1.4104565004699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78622539662002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T.XXVI!$M$18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82596593214015E-3"/>
                  <c:y val="-7.094886072914191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F6-4128-AA8E-C75CA63517A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T.XXVI!$L$19</c:f>
            </c:multiLvlStrRef>
          </c:cat>
          <c:val>
            <c:numRef>
              <c:f>T.XXVI!$M$19</c:f>
            </c:numRef>
          </c:val>
          <c:extLst>
            <c:ext xmlns:c16="http://schemas.microsoft.com/office/drawing/2014/chart" uri="{C3380CC4-5D6E-409C-BE32-E72D297353CC}">
              <c16:uniqueId val="{00000005-0FF6-4128-AA8E-C75CA63517A1}"/>
            </c:ext>
          </c:extLst>
        </c:ser>
        <c:ser>
          <c:idx val="3"/>
          <c:order val="1"/>
          <c:tx>
            <c:strRef>
              <c:f>T.XXVI!$N$18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60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0941988644045963E-3"/>
                  <c:y val="1.92101426470304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F6-4128-AA8E-C75CA63517A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linear"/>
            <c:dispRSqr val="0"/>
            <c:dispEq val="0"/>
          </c:trendline>
          <c:cat>
            <c:multiLvlStrRef>
              <c:f>T.XXVI!$L$19</c:f>
            </c:multiLvlStrRef>
          </c:cat>
          <c:val>
            <c:numRef>
              <c:f>T.XXVI!$N$19</c:f>
            </c:numRef>
          </c:val>
          <c:extLst>
            <c:ext xmlns:c16="http://schemas.microsoft.com/office/drawing/2014/chart" uri="{C3380CC4-5D6E-409C-BE32-E72D297353CC}">
              <c16:uniqueId val="{00000006-0FF6-4128-AA8E-C75CA63517A1}"/>
            </c:ext>
          </c:extLst>
        </c:ser>
        <c:ser>
          <c:idx val="1"/>
          <c:order val="2"/>
          <c:tx>
            <c:strRef>
              <c:f>T.XXVI!$O$18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5E4E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9.282596593213845E-3"/>
                  <c:y val="2.1875541910994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F6-4128-AA8E-C75CA63517A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T.XXVI!$L$19</c:f>
            </c:multiLvlStrRef>
          </c:cat>
          <c:val>
            <c:numRef>
              <c:f>T.XXVI!$O$19</c:f>
            </c:numRef>
          </c:val>
          <c:extLst>
            <c:ext xmlns:c16="http://schemas.microsoft.com/office/drawing/2014/chart" uri="{C3380CC4-5D6E-409C-BE32-E72D297353CC}">
              <c16:uniqueId val="{00000004-0FF6-4128-AA8E-C75CA63517A1}"/>
            </c:ext>
          </c:extLst>
        </c:ser>
        <c:ser>
          <c:idx val="0"/>
          <c:order val="3"/>
          <c:tx>
            <c:strRef>
              <c:f>T.XXVI!$P$18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1883977288094191E-3"/>
                  <c:y val="1.726365187530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9-42E5-AE7F-0BC329B57DE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T.XXVI!$P$19</c:f>
            </c:numRef>
          </c:val>
          <c:extLst>
            <c:ext xmlns:c16="http://schemas.microsoft.com/office/drawing/2014/chart" uri="{C3380CC4-5D6E-409C-BE32-E72D297353CC}">
              <c16:uniqueId val="{00000002-6239-42E5-AE7F-0BC329B57D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578624"/>
        <c:axId val="207579776"/>
      </c:barChart>
      <c:catAx>
        <c:axId val="2075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6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579776"/>
        <c:crosses val="autoZero"/>
        <c:auto val="1"/>
        <c:lblAlgn val="ctr"/>
        <c:lblOffset val="100"/>
        <c:noMultiLvlLbl val="0"/>
      </c:catAx>
      <c:valAx>
        <c:axId val="207579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757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842842824372529"/>
          <c:y val="0.69617188720972301"/>
          <c:w val="0.69949608526187146"/>
          <c:h val="0.10492681391659547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Szkolenia </a:t>
            </a: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(PUP)</a:t>
            </a:r>
          </a:p>
        </c:rich>
      </c:tx>
      <c:layout>
        <c:manualLayout>
          <c:xMode val="edge"/>
          <c:yMode val="edge"/>
          <c:x val="3.7023673057689756E-2"/>
          <c:y val="2.19929019971255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1072131590351631E-2"/>
          <c:y val="3.6341681892511982E-2"/>
          <c:w val="0.96110107173075765"/>
          <c:h val="0.78622539662002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T.XXVI!$M$18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T.XXVI!$L$20</c:f>
            </c:multiLvlStrRef>
          </c:cat>
          <c:val>
            <c:numRef>
              <c:f>T.XXVI!$M$20</c:f>
            </c:numRef>
          </c:val>
          <c:extLst>
            <c:ext xmlns:c16="http://schemas.microsoft.com/office/drawing/2014/chart" uri="{C3380CC4-5D6E-409C-BE32-E72D297353CC}">
              <c16:uniqueId val="{00000000-2C29-402C-B6F8-E4DD61E8E968}"/>
            </c:ext>
          </c:extLst>
        </c:ser>
        <c:ser>
          <c:idx val="1"/>
          <c:order val="1"/>
          <c:tx>
            <c:strRef>
              <c:f>T.XXVI!$N$18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60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7303346798085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B7-4963-A7AC-E2FD400563E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T.XXVI!$L$20</c:f>
            </c:multiLvlStrRef>
          </c:cat>
          <c:val>
            <c:numRef>
              <c:f>T.XXVI!$N$20</c:f>
            </c:numRef>
          </c:val>
          <c:extLst>
            <c:ext xmlns:c16="http://schemas.microsoft.com/office/drawing/2014/chart" uri="{C3380CC4-5D6E-409C-BE32-E72D297353CC}">
              <c16:uniqueId val="{00000001-2C29-402C-B6F8-E4DD61E8E968}"/>
            </c:ext>
          </c:extLst>
        </c:ser>
        <c:ser>
          <c:idx val="2"/>
          <c:order val="2"/>
          <c:tx>
            <c:strRef>
              <c:f>T.XXVI!$O$18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5E4E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1883977288093063E-3"/>
                  <c:y val="2.4378499301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7-4963-A7AC-E2FD400563E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T.XXVI!$L$20</c:f>
            </c:multiLvlStrRef>
          </c:cat>
          <c:val>
            <c:numRef>
              <c:f>T.XXVI!$O$20</c:f>
            </c:numRef>
          </c:val>
          <c:extLst>
            <c:ext xmlns:c16="http://schemas.microsoft.com/office/drawing/2014/chart" uri="{C3380CC4-5D6E-409C-BE32-E72D297353CC}">
              <c16:uniqueId val="{00000001-37B7-4963-A7AC-E2FD400563EC}"/>
            </c:ext>
          </c:extLst>
        </c:ser>
        <c:ser>
          <c:idx val="3"/>
          <c:order val="3"/>
          <c:tx>
            <c:strRef>
              <c:f>T.XXVI!$P$18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345264774683588E-16"/>
                  <c:y val="2.21866737626067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9-4243-A067-CD102BC4C2B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T.XXVI!$P$20</c:f>
            </c:numRef>
          </c:val>
          <c:extLst>
            <c:ext xmlns:c16="http://schemas.microsoft.com/office/drawing/2014/chart" uri="{C3380CC4-5D6E-409C-BE32-E72D297353CC}">
              <c16:uniqueId val="{00000001-69B9-4243-A067-CD102BC4C2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758080"/>
        <c:axId val="207759616"/>
      </c:barChart>
      <c:catAx>
        <c:axId val="2077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6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759616"/>
        <c:crosses val="autoZero"/>
        <c:auto val="1"/>
        <c:lblAlgn val="ctr"/>
        <c:lblOffset val="100"/>
        <c:noMultiLvlLbl val="0"/>
      </c:catAx>
      <c:valAx>
        <c:axId val="207759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7758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236954994670748"/>
          <c:y val="0.65826279937931154"/>
          <c:w val="0.74621179795538195"/>
          <c:h val="0.12425179345244818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Rozpoczęcie działalności</a:t>
            </a:r>
          </a:p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gospodarczej </a:t>
            </a: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(PUP)</a:t>
            </a:r>
          </a:p>
        </c:rich>
      </c:tx>
      <c:layout>
        <c:manualLayout>
          <c:xMode val="edge"/>
          <c:yMode val="edge"/>
          <c:x val="3.3929465926787861E-2"/>
          <c:y val="4.154935621181778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78622539662002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T.XXVI!$M$18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376792442165324E-2"/>
                  <c:y val="9.6028539379451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3A-486A-91C2-D0FD0A5D5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T.XXVI!$L$21</c:f>
            </c:multiLvlStrRef>
          </c:cat>
          <c:val>
            <c:numRef>
              <c:f>T.XXVI!$M$21</c:f>
            </c:numRef>
          </c:val>
          <c:extLst>
            <c:ext xmlns:c16="http://schemas.microsoft.com/office/drawing/2014/chart" uri="{C3380CC4-5D6E-409C-BE32-E72D297353CC}">
              <c16:uniqueId val="{00000000-0AED-44B3-92DE-E8F59A6C7D32}"/>
            </c:ext>
          </c:extLst>
        </c:ser>
        <c:ser>
          <c:idx val="1"/>
          <c:order val="1"/>
          <c:tx>
            <c:strRef>
              <c:f>T.XXVI!$N$18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50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6.1883962210825911E-3"/>
                  <c:y val="2.3437768780668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3A-486A-91C2-D0FD0A5D5C1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T.XXVI!$L$21</c:f>
            </c:multiLvlStrRef>
          </c:cat>
          <c:val>
            <c:numRef>
              <c:f>T.XXVI!$N$21</c:f>
            </c:numRef>
          </c:val>
          <c:extLst>
            <c:ext xmlns:c16="http://schemas.microsoft.com/office/drawing/2014/chart" uri="{C3380CC4-5D6E-409C-BE32-E72D297353CC}">
              <c16:uniqueId val="{00000001-0AED-44B3-92DE-E8F59A6C7D32}"/>
            </c:ext>
          </c:extLst>
        </c:ser>
        <c:ser>
          <c:idx val="2"/>
          <c:order val="2"/>
          <c:tx>
            <c:strRef>
              <c:f>T.XXVI!$O$18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5E4E3"/>
            </a:solidFill>
          </c:spPr>
          <c:invertIfNegative val="0"/>
          <c:dLbls>
            <c:dLbl>
              <c:idx val="0"/>
              <c:layout>
                <c:manualLayout>
                  <c:x val="-3.0941981105414374E-3"/>
                  <c:y val="2.39719747891058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3A-486A-91C2-D0FD0A5D5C1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T.XXVI!$L$21</c:f>
            </c:multiLvlStrRef>
          </c:cat>
          <c:val>
            <c:numRef>
              <c:f>T.XXVI!$O$21</c:f>
            </c:numRef>
          </c:val>
          <c:extLst>
            <c:ext xmlns:c16="http://schemas.microsoft.com/office/drawing/2014/chart" uri="{C3380CC4-5D6E-409C-BE32-E72D297353CC}">
              <c16:uniqueId val="{00000001-7A3A-486A-91C2-D0FD0A5D5C12}"/>
            </c:ext>
          </c:extLst>
        </c:ser>
        <c:ser>
          <c:idx val="3"/>
          <c:order val="3"/>
          <c:tx>
            <c:strRef>
              <c:f>T.XXVI!$P$18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0945635670110729E-3"/>
                  <c:y val="6.381001925485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57628099801774"/>
                      <c:h val="0.164232998506264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2A9-44DF-A68C-36A0002BC05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T.XXVI!$P$21</c:f>
            </c:numRef>
          </c:val>
          <c:extLst>
            <c:ext xmlns:c16="http://schemas.microsoft.com/office/drawing/2014/chart" uri="{C3380CC4-5D6E-409C-BE32-E72D297353CC}">
              <c16:uniqueId val="{00000001-D2A9-44DF-A68C-36A0002BC0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782272"/>
        <c:axId val="207783808"/>
      </c:barChart>
      <c:catAx>
        <c:axId val="2077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6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783808"/>
        <c:crosses val="autoZero"/>
        <c:auto val="1"/>
        <c:lblAlgn val="ctr"/>
        <c:lblOffset val="100"/>
        <c:noMultiLvlLbl val="0"/>
      </c:catAx>
      <c:valAx>
        <c:axId val="207783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778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940524152287173"/>
          <c:y val="0.7120259110707674"/>
          <c:w val="0.71494029903110179"/>
          <c:h val="9.2646746919808981E-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Refundacja utworzenia</a:t>
            </a:r>
          </a:p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nowego miejsca </a:t>
            </a: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(PUP)</a:t>
            </a:r>
          </a:p>
        </c:rich>
      </c:tx>
      <c:layout>
        <c:manualLayout>
          <c:xMode val="edge"/>
          <c:yMode val="edge"/>
          <c:x val="2.9874848213746227E-3"/>
          <c:y val="2.068557560188661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4808296154228476E-2"/>
          <c:y val="5.1527436363068745E-2"/>
          <c:w val="0.96110107173075765"/>
          <c:h val="0.78622539662002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T.XXVI!$M$18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T.XXVI!$L$22</c:f>
            </c:multiLvlStrRef>
          </c:cat>
          <c:val>
            <c:numRef>
              <c:f>T.XXVI!$M$22</c:f>
            </c:numRef>
          </c:val>
          <c:extLst>
            <c:ext xmlns:c16="http://schemas.microsoft.com/office/drawing/2014/chart" uri="{C3380CC4-5D6E-409C-BE32-E72D297353CC}">
              <c16:uniqueId val="{00000000-1C99-45DB-BCCB-E35BB07085E4}"/>
            </c:ext>
          </c:extLst>
        </c:ser>
        <c:ser>
          <c:idx val="1"/>
          <c:order val="1"/>
          <c:tx>
            <c:strRef>
              <c:f>T.XXVI!$N$18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20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1.1345262010549979E-16"/>
                  <c:y val="9.7771982681202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54-48EC-81CD-0E8FE949D58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T.XXVI!$L$22</c:f>
            </c:multiLvlStrRef>
          </c:cat>
          <c:val>
            <c:numRef>
              <c:f>T.XXVI!$N$22</c:f>
            </c:numRef>
          </c:val>
          <c:extLst>
            <c:ext xmlns:c16="http://schemas.microsoft.com/office/drawing/2014/chart" uri="{C3380CC4-5D6E-409C-BE32-E72D297353CC}">
              <c16:uniqueId val="{00000001-1C99-45DB-BCCB-E35BB07085E4}"/>
            </c:ext>
          </c:extLst>
        </c:ser>
        <c:ser>
          <c:idx val="2"/>
          <c:order val="2"/>
          <c:tx>
            <c:strRef>
              <c:f>T.XXVI!$O$18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5E4E3"/>
            </a:solidFill>
          </c:spPr>
          <c:invertIfNegative val="0"/>
          <c:dLbls>
            <c:dLbl>
              <c:idx val="0"/>
              <c:layout>
                <c:manualLayout>
                  <c:x val="6.1883962210825339E-3"/>
                  <c:y val="3.0997955363430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54-48EC-81CD-0E8FE949D58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T.XXVI!$L$22</c:f>
            </c:multiLvlStrRef>
          </c:cat>
          <c:val>
            <c:numRef>
              <c:f>T.XXVI!$O$22</c:f>
            </c:numRef>
          </c:val>
          <c:extLst>
            <c:ext xmlns:c16="http://schemas.microsoft.com/office/drawing/2014/chart" uri="{C3380CC4-5D6E-409C-BE32-E72D297353CC}">
              <c16:uniqueId val="{00000001-0954-48EC-81CD-0E8FE949D587}"/>
            </c:ext>
          </c:extLst>
        </c:ser>
        <c:ser>
          <c:idx val="3"/>
          <c:order val="3"/>
          <c:tx>
            <c:strRef>
              <c:f>T.XXVI!$P$18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1345262010549979E-16"/>
                  <c:y val="9.88950529363421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2E-42CC-BC81-485F7D6B4D4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T.XXVI!$P$22</c:f>
            </c:numRef>
          </c:val>
          <c:extLst>
            <c:ext xmlns:c16="http://schemas.microsoft.com/office/drawing/2014/chart" uri="{C3380CC4-5D6E-409C-BE32-E72D297353CC}">
              <c16:uniqueId val="{00000001-662E-42CC-BC81-485F7D6B4D4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843328"/>
        <c:axId val="207844864"/>
      </c:barChart>
      <c:catAx>
        <c:axId val="2078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6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7844864"/>
        <c:crosses val="autoZero"/>
        <c:auto val="1"/>
        <c:lblAlgn val="ctr"/>
        <c:lblOffset val="100"/>
        <c:noMultiLvlLbl val="0"/>
      </c:catAx>
      <c:valAx>
        <c:axId val="20784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7843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415882640720231"/>
          <c:y val="0.6922746956864777"/>
          <c:w val="0.67780992170460586"/>
          <c:h val="0.13024979596205563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pl-PL" b="0"/>
              <a:t>w okresie I półrocza roku</a:t>
            </a:r>
          </a:p>
        </c:rich>
      </c:tx>
      <c:layout>
        <c:manualLayout>
          <c:xMode val="edge"/>
          <c:yMode val="edge"/>
          <c:x val="0.30585135905815874"/>
          <c:y val="7.14894000278237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T.XXVII!$L$7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T.XXVII!$L$8:$L$24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T.XXVII!$K$8:$K$24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CCB-483C-9065-2DC38011B3D1}"/>
            </c:ext>
          </c:extLst>
        </c:ser>
        <c:ser>
          <c:idx val="1"/>
          <c:order val="1"/>
          <c:tx>
            <c:strRef>
              <c:f>T.XXVII!$M$7</c:f>
              <c:strCache>
                <c:ptCount val="1"/>
                <c:pt idx="0">
                  <c:v>zwolnienia</c:v>
                </c:pt>
              </c:strCache>
            </c:strRef>
          </c:tx>
          <c:spPr>
            <a:ln w="41275"/>
          </c:spPr>
          <c:marker>
            <c:symbol val="none"/>
          </c:marker>
          <c:val>
            <c:numRef>
              <c:f>T.XXVII!$M$8:$M$24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T.XXVII!$K$8:$K$24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CCB-483C-9065-2DC38011B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7312"/>
        <c:axId val="208191872"/>
      </c:lineChart>
      <c:catAx>
        <c:axId val="208157312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8191872"/>
        <c:crosses val="autoZero"/>
        <c:auto val="1"/>
        <c:lblAlgn val="ctr"/>
        <c:lblOffset val="100"/>
        <c:noMultiLvlLbl val="0"/>
      </c:catAx>
      <c:valAx>
        <c:axId val="208191872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chemeClr val="accent2">
                  <a:lumMod val="60000"/>
                  <a:lumOff val="40000"/>
                  <a:alpha val="82000"/>
                </a:scheme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08157312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667302271464228"/>
          <c:y val="0.17731019725123659"/>
          <c:w val="0.48075167134874613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Wyłączeni z powodu podjęcia</a:t>
            </a:r>
          </a:p>
          <a:p>
            <a:pPr algn="l">
              <a:defRPr sz="1400" b="0"/>
            </a:pP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pracy (w PUP)</a:t>
            </a:r>
          </a:p>
        </c:rich>
      </c:tx>
      <c:layout>
        <c:manualLayout>
          <c:xMode val="edge"/>
          <c:yMode val="edge"/>
          <c:x val="5.8683050811118458E-2"/>
          <c:y val="0.1915570231140462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874195630004848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T.V!$M$7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rgbClr val="F3DEDD"/>
              </a:fgClr>
              <a:bgClr>
                <a:schemeClr val="bg1"/>
              </a:bgClr>
            </a:patt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6475E-3"/>
                  <c:y val="1.70298979125775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3A-47EF-BEA2-68310C80BF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T.V!$O$6</c:f>
            </c:multiLvlStrRef>
          </c:cat>
          <c:val>
            <c:numRef>
              <c:f>T.V!$O$7</c:f>
            </c:numRef>
          </c:val>
          <c:extLst>
            <c:ext xmlns:c16="http://schemas.microsoft.com/office/drawing/2014/chart" uri="{C3380CC4-5D6E-409C-BE32-E72D297353CC}">
              <c16:uniqueId val="{00000001-C93A-47EF-BEA2-68310C80BFA1}"/>
            </c:ext>
          </c:extLst>
        </c:ser>
        <c:ser>
          <c:idx val="3"/>
          <c:order val="1"/>
          <c:tx>
            <c:strRef>
              <c:f>T.V!$M$8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Horz">
              <a:fgClr>
                <a:srgbClr val="F3DEDD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6.1883962210826475E-3"/>
                  <c:y val="2.76220848737993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3A-47EF-BEA2-68310C80BF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T.V!$O$6</c:f>
            </c:multiLvlStrRef>
          </c:cat>
          <c:val>
            <c:numRef>
              <c:f>T.V!$O$8</c:f>
            </c:numRef>
          </c:val>
          <c:extLst>
            <c:ext xmlns:c16="http://schemas.microsoft.com/office/drawing/2014/chart" uri="{C3380CC4-5D6E-409C-BE32-E72D297353CC}">
              <c16:uniqueId val="{00000003-C93A-47EF-BEA2-68310C80BFA1}"/>
            </c:ext>
          </c:extLst>
        </c:ser>
        <c:ser>
          <c:idx val="0"/>
          <c:order val="2"/>
          <c:tx>
            <c:strRef>
              <c:f>T.V!$M$9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7611E-3"/>
                  <c:y val="1.5677270426742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3A-47EF-BEA2-68310C80BF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T.V!$O$6</c:f>
            </c:multiLvlStrRef>
          </c:cat>
          <c:val>
            <c:numRef>
              <c:f>T.V!$O$9</c:f>
            </c:numRef>
          </c:val>
          <c:extLst>
            <c:ext xmlns:c16="http://schemas.microsoft.com/office/drawing/2014/chart" uri="{C3380CC4-5D6E-409C-BE32-E72D297353CC}">
              <c16:uniqueId val="{00000005-C93A-47EF-BEA2-68310C80BFA1}"/>
            </c:ext>
          </c:extLst>
        </c:ser>
        <c:ser>
          <c:idx val="1"/>
          <c:order val="3"/>
          <c:tx>
            <c:strRef>
              <c:f>T.V!$M$10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2136309939829215E-3"/>
                  <c:y val="1.8062625171202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82-4992-AF1A-51C9AC8BFFB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T.V!$O$10</c:f>
            </c:numRef>
          </c:val>
          <c:extLst>
            <c:ext xmlns:c16="http://schemas.microsoft.com/office/drawing/2014/chart" uri="{C3380CC4-5D6E-409C-BE32-E72D297353CC}">
              <c16:uniqueId val="{00000001-9182-4992-AF1A-51C9AC8BFF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1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86355526841296"/>
          <c:y val="0.82308356616713252"/>
          <c:w val="0.78931240791166457"/>
          <c:h val="9.2130892751001267E-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pl-PL" b="0"/>
              <a:t>w okresie roku</a:t>
            </a:r>
          </a:p>
        </c:rich>
      </c:tx>
      <c:layout>
        <c:manualLayout>
          <c:xMode val="edge"/>
          <c:yMode val="edge"/>
          <c:x val="0.33291902983358179"/>
          <c:y val="7.14894000278237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T.XXVII!$H$7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T.XXVII!$H$8:$H$24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T.XXVII!$G$8:$G$24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9FD-4055-A2B0-7789A7C7C7A4}"/>
            </c:ext>
          </c:extLst>
        </c:ser>
        <c:ser>
          <c:idx val="1"/>
          <c:order val="1"/>
          <c:tx>
            <c:strRef>
              <c:f>T.XXVII!$I$7</c:f>
              <c:strCache>
                <c:ptCount val="1"/>
                <c:pt idx="0">
                  <c:v>zwolnienia</c:v>
                </c:pt>
              </c:strCache>
            </c:strRef>
          </c:tx>
          <c:spPr>
            <a:ln w="41275"/>
          </c:spPr>
          <c:marker>
            <c:symbol val="none"/>
          </c:marker>
          <c:val>
            <c:numRef>
              <c:f>T.XXVII!$I$8:$I$24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T.XXVII!$G$8:$G$24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9FD-4055-A2B0-7789A7C7C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95040"/>
        <c:axId val="208296576"/>
      </c:lineChart>
      <c:catAx>
        <c:axId val="20829504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2">
                <a:lumMod val="40000"/>
                <a:lumOff val="6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08296576"/>
        <c:crosses val="autoZero"/>
        <c:auto val="1"/>
        <c:lblAlgn val="ctr"/>
        <c:lblOffset val="100"/>
        <c:noMultiLvlLbl val="0"/>
      </c:catAx>
      <c:valAx>
        <c:axId val="208296576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chemeClr val="accent2">
                  <a:lumMod val="40000"/>
                  <a:lumOff val="60000"/>
                  <a:alpha val="32000"/>
                </a:schemeClr>
              </a:solidFill>
            </a:ln>
          </c:spPr>
        </c:majorGridlines>
        <c:minorGridlines>
          <c:spPr>
            <a:ln w="6350">
              <a:solidFill>
                <a:schemeClr val="accent2">
                  <a:lumMod val="60000"/>
                  <a:lumOff val="40000"/>
                  <a:alpha val="82000"/>
                </a:scheme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08295040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9154225869056061"/>
          <c:y val="0.19262935440005596"/>
          <c:w val="0.4739847536548904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51650108747638E-2"/>
          <c:y val="5.9933878874569503E-2"/>
          <c:w val="0.91870205304823693"/>
          <c:h val="0.83492454705538199"/>
        </c:manualLayout>
      </c:layout>
      <c:lineChart>
        <c:grouping val="standard"/>
        <c:varyColors val="0"/>
        <c:ser>
          <c:idx val="0"/>
          <c:order val="0"/>
          <c:tx>
            <c:strRef>
              <c:f>T.XXVIII!$B$7</c:f>
              <c:strCache>
                <c:ptCount val="1"/>
                <c:pt idx="0">
                  <c:v>województwo podkarpackie ogółem 15-89</c:v>
                </c:pt>
              </c:strCache>
            </c:strRef>
          </c:tx>
          <c:spPr>
            <a:ln w="50800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T.XXVIII!$C$5:$O$5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T.XXVIII!$C$7:$O$7</c:f>
              <c:numCache>
                <c:formatCode>General</c:formatCode>
                <c:ptCount val="13"/>
                <c:pt idx="0">
                  <c:v>41.4</c:v>
                </c:pt>
                <c:pt idx="1">
                  <c:v>40.799999999999997</c:v>
                </c:pt>
                <c:pt idx="2">
                  <c:v>41.2</c:v>
                </c:pt>
                <c:pt idx="3">
                  <c:v>41.7</c:v>
                </c:pt>
                <c:pt idx="4">
                  <c:v>41.9</c:v>
                </c:pt>
                <c:pt idx="5" formatCode="0.0">
                  <c:v>43.3</c:v>
                </c:pt>
                <c:pt idx="6" formatCode="0.0">
                  <c:v>46.8</c:v>
                </c:pt>
                <c:pt idx="7" formatCode="0.0">
                  <c:v>48.1</c:v>
                </c:pt>
                <c:pt idx="8" formatCode="0.0">
                  <c:v>47.7</c:v>
                </c:pt>
                <c:pt idx="9" formatCode="0.0">
                  <c:v>48.7</c:v>
                </c:pt>
                <c:pt idx="10" formatCode="0.0">
                  <c:v>49.3</c:v>
                </c:pt>
                <c:pt idx="11" formatCode="0.0">
                  <c:v>50.3</c:v>
                </c:pt>
                <c:pt idx="12" formatCode="0.0">
                  <c:v>50.3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AA-4D1B-948B-3AC0C9567FA0}"/>
            </c:ext>
          </c:extLst>
        </c:ser>
        <c:ser>
          <c:idx val="1"/>
          <c:order val="1"/>
          <c:tx>
            <c:strRef>
              <c:f>T.XXVIII!$B$23</c:f>
              <c:strCache>
                <c:ptCount val="1"/>
                <c:pt idx="0">
                  <c:v>Polska ogółem 15-89</c:v>
                </c:pt>
              </c:strCache>
            </c:strRef>
          </c:tx>
          <c:spPr>
            <a:ln w="444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T.XXVIII!$C$5:$O$5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T.XXVIII!$C$23:$O$23</c:f>
              <c:numCache>
                <c:formatCode>General</c:formatCode>
                <c:ptCount val="13"/>
                <c:pt idx="0">
                  <c:v>48.3</c:v>
                </c:pt>
                <c:pt idx="1">
                  <c:v>48.6</c:v>
                </c:pt>
                <c:pt idx="2">
                  <c:v>48.9</c:v>
                </c:pt>
                <c:pt idx="3">
                  <c:v>48.9</c:v>
                </c:pt>
                <c:pt idx="4">
                  <c:v>50.1</c:v>
                </c:pt>
                <c:pt idx="5" formatCode="0.0">
                  <c:v>51.1</c:v>
                </c:pt>
                <c:pt idx="6" formatCode="0.0">
                  <c:v>52.1</c:v>
                </c:pt>
                <c:pt idx="7" formatCode="0.0">
                  <c:v>53.2</c:v>
                </c:pt>
                <c:pt idx="8" formatCode="0.0">
                  <c:v>53.9</c:v>
                </c:pt>
                <c:pt idx="9" formatCode="0.0">
                  <c:v>54.1</c:v>
                </c:pt>
                <c:pt idx="10" formatCode="0.0">
                  <c:v>54</c:v>
                </c:pt>
                <c:pt idx="11" formatCode="0.0">
                  <c:v>55.8</c:v>
                </c:pt>
                <c:pt idx="12" formatCode="0.0">
                  <c:v>56.3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5AA-4D1B-948B-3AC0C9567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catAx>
        <c:axId val="227368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1100" b="0"/>
            </a:pPr>
            <a:endParaRPr lang="pl-PL"/>
          </a:p>
        </c:txPr>
        <c:crossAx val="227398784"/>
        <c:crosses val="autoZero"/>
        <c:auto val="1"/>
        <c:lblAlgn val="ctr"/>
        <c:lblOffset val="100"/>
        <c:noMultiLvlLbl val="0"/>
      </c:catAx>
      <c:valAx>
        <c:axId val="227398784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chemeClr val="accent2">
                  <a:lumMod val="75000"/>
                  <a:alpha val="55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pl-PL"/>
          </a:p>
        </c:txPr>
        <c:crossAx val="22736832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4.4307146345174103E-2"/>
          <c:y val="0.10872529323948907"/>
          <c:w val="0.58873776981061332"/>
          <c:h val="8.2460170216324763E-2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51650108747638E-2"/>
          <c:y val="5.9933878874569503E-2"/>
          <c:w val="0.91870205304823693"/>
          <c:h val="0.83492454705538199"/>
        </c:manualLayout>
      </c:layout>
      <c:lineChart>
        <c:grouping val="standard"/>
        <c:varyColors val="0"/>
        <c:ser>
          <c:idx val="0"/>
          <c:order val="0"/>
          <c:tx>
            <c:strRef>
              <c:f>T.XXVIII!$B$12</c:f>
              <c:strCache>
                <c:ptCount val="1"/>
                <c:pt idx="0">
                  <c:v>województwo podkarpackie 18-59/64 lata</c:v>
                </c:pt>
              </c:strCache>
            </c:strRef>
          </c:tx>
          <c:spPr>
            <a:ln w="50800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T.XXVIII!$C$5:$O$5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T.XXVIII!$C$12:$O$12</c:f>
              <c:numCache>
                <c:formatCode>0.0</c:formatCode>
                <c:ptCount val="13"/>
                <c:pt idx="0">
                  <c:v>54.2</c:v>
                </c:pt>
                <c:pt idx="1">
                  <c:v>53.4</c:v>
                </c:pt>
                <c:pt idx="2">
                  <c:v>54.4</c:v>
                </c:pt>
                <c:pt idx="3">
                  <c:v>55</c:v>
                </c:pt>
                <c:pt idx="4">
                  <c:v>56</c:v>
                </c:pt>
                <c:pt idx="5">
                  <c:v>57.9</c:v>
                </c:pt>
                <c:pt idx="6">
                  <c:v>62.3</c:v>
                </c:pt>
                <c:pt idx="7">
                  <c:v>64.099999999999994</c:v>
                </c:pt>
                <c:pt idx="8">
                  <c:v>64.400000000000006</c:v>
                </c:pt>
                <c:pt idx="9">
                  <c:v>66.2</c:v>
                </c:pt>
                <c:pt idx="10">
                  <c:v>67.3</c:v>
                </c:pt>
                <c:pt idx="11">
                  <c:v>69</c:v>
                </c:pt>
                <c:pt idx="12">
                  <c:v>69.2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4E-4A3B-BA48-9672DD328FED}"/>
            </c:ext>
          </c:extLst>
        </c:ser>
        <c:ser>
          <c:idx val="1"/>
          <c:order val="1"/>
          <c:tx>
            <c:strRef>
              <c:f>T.XXVIII!$B$28</c:f>
              <c:strCache>
                <c:ptCount val="1"/>
                <c:pt idx="0">
                  <c:v>Polska 18-59/64 lata</c:v>
                </c:pt>
              </c:strCache>
            </c:strRef>
          </c:tx>
          <c:spPr>
            <a:ln w="444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T.XXVIII!$C$5:$O$5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T.XXVIII!$C$28:$O$28</c:f>
              <c:numCache>
                <c:formatCode>0.0</c:formatCode>
                <c:ptCount val="13"/>
                <c:pt idx="0">
                  <c:v>62.5</c:v>
                </c:pt>
                <c:pt idx="1">
                  <c:v>63.1</c:v>
                </c:pt>
                <c:pt idx="2">
                  <c:v>63.7</c:v>
                </c:pt>
                <c:pt idx="3">
                  <c:v>64.099999999999994</c:v>
                </c:pt>
                <c:pt idx="4">
                  <c:v>66</c:v>
                </c:pt>
                <c:pt idx="5">
                  <c:v>67.3</c:v>
                </c:pt>
                <c:pt idx="6">
                  <c:v>69.3</c:v>
                </c:pt>
                <c:pt idx="7">
                  <c:v>71.2</c:v>
                </c:pt>
                <c:pt idx="8">
                  <c:v>72.8</c:v>
                </c:pt>
                <c:pt idx="9">
                  <c:v>73.8</c:v>
                </c:pt>
                <c:pt idx="10">
                  <c:v>74</c:v>
                </c:pt>
                <c:pt idx="11">
                  <c:v>76.599999999999994</c:v>
                </c:pt>
                <c:pt idx="12">
                  <c:v>77.8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4E-4A3B-BA48-9672DD328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catAx>
        <c:axId val="227368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2">
                <a:lumMod val="40000"/>
                <a:lumOff val="6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1100" b="0"/>
            </a:pPr>
            <a:endParaRPr lang="pl-PL"/>
          </a:p>
        </c:txPr>
        <c:crossAx val="227398784"/>
        <c:crosses val="autoZero"/>
        <c:auto val="1"/>
        <c:lblAlgn val="ctr"/>
        <c:lblOffset val="100"/>
        <c:noMultiLvlLbl val="0"/>
      </c:catAx>
      <c:valAx>
        <c:axId val="227398784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chemeClr val="accent2">
                  <a:lumMod val="75000"/>
                  <a:alpha val="55000"/>
                </a:schemeClr>
              </a:solidFill>
              <a:prstDash val="sysDot"/>
            </a:ln>
          </c:spPr>
        </c:min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pl-PL"/>
          </a:p>
        </c:txPr>
        <c:crossAx val="22736832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4.4307146345174103E-2"/>
          <c:y val="0.10872529323948907"/>
          <c:w val="0.58873776981061332"/>
          <c:h val="8.2460170216324763E-2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700" baseline="0">
                <a:latin typeface="Arial" panose="020B0604020202020204" pitchFamily="34" charset="0"/>
                <a:cs typeface="Arial" panose="020B0604020202020204" pitchFamily="34" charset="0"/>
              </a:rPr>
              <a:t>Przyrost naturalny na 1000 mieszkańców, podkarpackie</a:t>
            </a:r>
            <a:endParaRPr lang="en-US" sz="7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198991148686639"/>
          <c:y val="2.5010903424775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5415550809148296"/>
          <c:y val="8.4491188609188903E-2"/>
          <c:w val="0.82603489988552492"/>
          <c:h val="0.87938644455171722"/>
        </c:manualLayout>
      </c:layout>
      <c:bubbleChart>
        <c:varyColors val="0"/>
        <c:ser>
          <c:idx val="0"/>
          <c:order val="0"/>
          <c:tx>
            <c:strRef>
              <c:f>PN!$B$16</c:f>
              <c:strCache>
                <c:ptCount val="1"/>
                <c:pt idx="0">
                  <c:v>PODKARPACKIE</c:v>
                </c:pt>
              </c:strCache>
            </c:strRef>
          </c:tx>
          <c:spPr>
            <a:solidFill>
              <a:srgbClr val="FF9900"/>
            </a:solidFill>
            <a:ln w="9525">
              <a:solidFill>
                <a:srgbClr val="D46112"/>
              </a:solidFill>
            </a:ln>
            <a:effectLst/>
          </c:spPr>
          <c:invertIfNegative val="0"/>
          <c:dPt>
            <c:idx val="10"/>
            <c:invertIfNegative val="0"/>
            <c:bubble3D val="1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rgbClr val="D4611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16-44EE-9ECB-8384EBD3BA8E}"/>
              </c:ext>
            </c:extLst>
          </c:dPt>
          <c:dPt>
            <c:idx val="14"/>
            <c:invertIfNegative val="0"/>
            <c:bubble3D val="1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rgbClr val="D4611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16-44EE-9ECB-8384EBD3BA8E}"/>
              </c:ext>
            </c:extLst>
          </c:dPt>
          <c:dPt>
            <c:idx val="15"/>
            <c:invertIfNegative val="0"/>
            <c:bubble3D val="1"/>
            <c:spPr>
              <a:solidFill>
                <a:srgbClr val="2F70BF"/>
              </a:solidFill>
              <a:ln w="9525">
                <a:solidFill>
                  <a:srgbClr val="D4611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16-44EE-9ECB-8384EBD3BA8E}"/>
              </c:ext>
            </c:extLst>
          </c:dPt>
          <c:dPt>
            <c:idx val="16"/>
            <c:invertIfNegative val="0"/>
            <c:bubble3D val="1"/>
            <c:spPr>
              <a:solidFill>
                <a:srgbClr val="CC0066"/>
              </a:solidFill>
              <a:ln w="9525">
                <a:solidFill>
                  <a:srgbClr val="D4611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16-44EE-9ECB-8384EBD3BA8E}"/>
              </c:ext>
            </c:extLst>
          </c:dPt>
          <c:dPt>
            <c:idx val="17"/>
            <c:invertIfNegative val="0"/>
            <c:bubble3D val="1"/>
            <c:spPr>
              <a:solidFill>
                <a:schemeClr val="tx2"/>
              </a:solidFill>
              <a:ln w="9525">
                <a:solidFill>
                  <a:srgbClr val="D4611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16-44EE-9ECB-8384EBD3BA8E}"/>
              </c:ext>
            </c:extLst>
          </c:dPt>
          <c:dLbls>
            <c:dLbl>
              <c:idx val="0"/>
              <c:layout>
                <c:manualLayout>
                  <c:x val="-7.5420316240084509E-2"/>
                  <c:y val="7.53062786315588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05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1,06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079793383850708E-2"/>
                      <c:h val="0.1045431062387590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A-5D16-44EE-9ECB-8384EBD3BA8E}"/>
                </c:ext>
              </c:extLst>
            </c:dLbl>
            <c:dLbl>
              <c:idx val="1"/>
              <c:layout>
                <c:manualLayout>
                  <c:x val="-6.3343135282594332E-2"/>
                  <c:y val="8.9344826329565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06</a:t>
                    </a:r>
                  </a:p>
                  <a:p>
                    <a:r>
                      <a:rPr lang="en-US"/>
                      <a:t>1,29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75744765040949E-2"/>
                      <c:h val="7.895182502406283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5D16-44EE-9ECB-8384EBD3BA8E}"/>
                </c:ext>
              </c:extLst>
            </c:dLbl>
            <c:dLbl>
              <c:idx val="2"/>
              <c:layout>
                <c:manualLayout>
                  <c:x val="-7.9949972487007984E-2"/>
                  <c:y val="-7.90225665452627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07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1,45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55736137803703E-2"/>
                      <c:h val="8.9841731923933577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5D16-44EE-9ECB-8384EBD3BA8E}"/>
                </c:ext>
              </c:extLst>
            </c:dLbl>
            <c:dLbl>
              <c:idx val="3"/>
              <c:layout>
                <c:manualLayout>
                  <c:x val="-7.5423169791543315E-2"/>
                  <c:y val="-8.1957910938568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08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1,90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28105686894735E-2"/>
                      <c:h val="0.113676286072772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5D16-44EE-9ECB-8384EBD3BA8E}"/>
                </c:ext>
              </c:extLst>
            </c:dLbl>
            <c:dLbl>
              <c:idx val="4"/>
              <c:layout>
                <c:manualLayout>
                  <c:x val="-6.4856230943626664E-2"/>
                  <c:y val="-8.48936840683663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09</a:t>
                    </a:r>
                  </a:p>
                  <a:p>
                    <a:r>
                      <a:rPr lang="en-US"/>
                      <a:t>1,75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695753392278202E-2"/>
                      <c:h val="7.895182502406283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E-5D16-44EE-9ECB-8384EBD3BA8E}"/>
                </c:ext>
              </c:extLst>
            </c:dLbl>
            <c:dLbl>
              <c:idx val="5"/>
              <c:layout>
                <c:manualLayout>
                  <c:x val="-7.6934363084936438E-2"/>
                  <c:y val="9.20675174227792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10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1,74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237011228249397E-2"/>
                      <c:h val="0.1116194020412144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F-5D16-44EE-9ECB-8384EBD3BA8E}"/>
                </c:ext>
              </c:extLst>
            </c:dLbl>
            <c:dLbl>
              <c:idx val="6"/>
              <c:layout>
                <c:manualLayout>
                  <c:x val="-5.1277844122849248E-2"/>
                  <c:y val="-7.85964024720946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  <a:p>
                    <a:r>
                      <a:rPr lang="en-US"/>
                      <a:t>1,37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D16-44EE-9ECB-8384EBD3BA8E}"/>
                </c:ext>
              </c:extLst>
            </c:dLbl>
            <c:dLbl>
              <c:idx val="7"/>
              <c:layout>
                <c:manualLayout>
                  <c:x val="-5.1277844122849192E-2"/>
                  <c:y val="-6.94113662331426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12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1,25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04735706441842E-2"/>
                      <c:h val="0.100731638823804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1-5D16-44EE-9ECB-8384EBD3BA8E}"/>
                </c:ext>
              </c:extLst>
            </c:dLbl>
            <c:dLbl>
              <c:idx val="8"/>
              <c:layout>
                <c:manualLayout>
                  <c:x val="-4.8257835495612009E-2"/>
                  <c:y val="-7.06789256720980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  <a:p>
                    <a:r>
                      <a:rPr lang="en-US"/>
                      <a:t>0,84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D16-44EE-9ECB-8384EBD3BA8E}"/>
                </c:ext>
              </c:extLst>
            </c:dLbl>
            <c:dLbl>
              <c:idx val="9"/>
              <c:layout>
                <c:manualLayout>
                  <c:x val="-5.1283789021721822E-2"/>
                  <c:y val="-7.06892153479089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14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0,75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28105686894735E-2"/>
                      <c:h val="9.861982434127979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3-5D16-44EE-9ECB-8384EBD3BA8E}"/>
                </c:ext>
              </c:extLst>
            </c:dLbl>
            <c:dLbl>
              <c:idx val="10"/>
              <c:layout>
                <c:manualLayout>
                  <c:x val="-6.4314074000442964E-2"/>
                  <c:y val="7.0815640881954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</a:p>
                  <a:p>
                    <a:r>
                      <a:rPr lang="en-US" baseline="0"/>
                      <a:t>0,07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D16-44EE-9ECB-8384EBD3BA8E}"/>
                </c:ext>
              </c:extLst>
            </c:dLbl>
            <c:dLbl>
              <c:idx val="11"/>
              <c:layout>
                <c:manualLayout>
                  <c:x val="-7.5426157791522105E-2"/>
                  <c:y val="-8.28103419318507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16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0,54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28105686894735E-2"/>
                      <c:h val="9.360100376411542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4-5D16-44EE-9ECB-8384EBD3BA8E}"/>
                </c:ext>
              </c:extLst>
            </c:dLbl>
            <c:dLbl>
              <c:idx val="12"/>
              <c:layout>
                <c:manualLayout>
                  <c:x val="-6.7444053344946006E-2"/>
                  <c:y val="-7.7459935575966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  <a:p>
                    <a:r>
                      <a:rPr lang="en-US"/>
                      <a:t>1,22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775787901227165E-2"/>
                      <c:h val="7.895182502406283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5-5D16-44EE-9ECB-8384EBD3BA8E}"/>
                </c:ext>
              </c:extLst>
            </c:dLbl>
            <c:dLbl>
              <c:idx val="13"/>
              <c:layout>
                <c:manualLayout>
                  <c:x val="-3.9221602051591489E-2"/>
                  <c:y val="-7.69760618065778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  <a:p>
                    <a:r>
                      <a:rPr lang="en-US"/>
                      <a:t>0,89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5D16-44EE-9ECB-8384EBD3BA8E}"/>
                </c:ext>
              </c:extLst>
            </c:dLbl>
            <c:dLbl>
              <c:idx val="14"/>
              <c:layout>
                <c:manualLayout>
                  <c:x val="-4.5270404914196087E-2"/>
                  <c:y val="-4.51695331273969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</a:t>
                    </a:r>
                  </a:p>
                  <a:p>
                    <a:r>
                      <a:rPr lang="en-US" baseline="0"/>
                      <a:t> 0,27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033625774798666E-2"/>
                      <c:h val="7.895182502406283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5D16-44EE-9ECB-8384EBD3BA8E}"/>
                </c:ext>
              </c:extLst>
            </c:dLbl>
            <c:dLbl>
              <c:idx val="15"/>
              <c:layout>
                <c:manualLayout>
                  <c:x val="-7.3044021262763104E-2"/>
                  <c:y val="-9.20617294801355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  <a:p>
                    <a:r>
                      <a:rPr lang="en-US"/>
                      <a:t>-2,17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D16-44EE-9ECB-8384EBD3BA8E}"/>
                </c:ext>
              </c:extLst>
            </c:dLbl>
            <c:dLbl>
              <c:idx val="16"/>
              <c:layout>
                <c:manualLayout>
                  <c:x val="-2.1068959400145547E-2"/>
                  <c:y val="-3.9819330442220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  <a:p>
                    <a:r>
                      <a:rPr lang="en-US"/>
                      <a:t>-4,10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D16-44EE-9ECB-8384EBD3BA8E}"/>
                </c:ext>
              </c:extLst>
            </c:dLbl>
            <c:dLbl>
              <c:idx val="17"/>
              <c:layout>
                <c:manualLayout>
                  <c:x val="-6.1860477503789389E-2"/>
                  <c:y val="-9.44958809141519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5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2022 R. </a:t>
                    </a:r>
                  </a:p>
                  <a:p>
                    <a:pPr>
                      <a:defRPr sz="5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5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2,46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581779217870077E-2"/>
                      <c:h val="0.1389509246774293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5D16-44EE-9ECB-8384EBD3BA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PN!$I$5:$Z$5</c:f>
              <c:strCache>
                <c:ptCount val="18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strCache>
            </c:strRef>
          </c:xVal>
          <c:yVal>
            <c:numRef>
              <c:f>PN!$I$16:$Z$16</c:f>
              <c:numCache>
                <c:formatCode>#,##0.00</c:formatCode>
                <c:ptCount val="18"/>
                <c:pt idx="0">
                  <c:v>1.06</c:v>
                </c:pt>
                <c:pt idx="1">
                  <c:v>1.29</c:v>
                </c:pt>
                <c:pt idx="2">
                  <c:v>1.45</c:v>
                </c:pt>
                <c:pt idx="3">
                  <c:v>1.9</c:v>
                </c:pt>
                <c:pt idx="4">
                  <c:v>1.75</c:v>
                </c:pt>
                <c:pt idx="5">
                  <c:v>1.74</c:v>
                </c:pt>
                <c:pt idx="6">
                  <c:v>1.37</c:v>
                </c:pt>
                <c:pt idx="7">
                  <c:v>1.25</c:v>
                </c:pt>
                <c:pt idx="8">
                  <c:v>0.84</c:v>
                </c:pt>
                <c:pt idx="9">
                  <c:v>0.75</c:v>
                </c:pt>
                <c:pt idx="10">
                  <c:v>7.0000000000000007E-2</c:v>
                </c:pt>
                <c:pt idx="11">
                  <c:v>0.54</c:v>
                </c:pt>
                <c:pt idx="12">
                  <c:v>1.22</c:v>
                </c:pt>
                <c:pt idx="13">
                  <c:v>0.89</c:v>
                </c:pt>
                <c:pt idx="14">
                  <c:v>0.27</c:v>
                </c:pt>
                <c:pt idx="15">
                  <c:v>-2.17</c:v>
                </c:pt>
                <c:pt idx="16">
                  <c:v>-4.0999999999999996</c:v>
                </c:pt>
                <c:pt idx="17">
                  <c:v>-2.46</c:v>
                </c:pt>
              </c:numCache>
            </c:numRef>
          </c:yVal>
          <c:bubbleSize>
            <c:numRef>
              <c:f>PN!$I$148:$Z$148</c:f>
              <c:numCache>
                <c:formatCode>0.0</c:formatCode>
                <c:ptCount val="18"/>
                <c:pt idx="0">
                  <c:v>1.271382475810882</c:v>
                </c:pt>
                <c:pt idx="1">
                  <c:v>1.3978657551500719</c:v>
                </c:pt>
                <c:pt idx="2">
                  <c:v>1.4996140842334427</c:v>
                </c:pt>
                <c:pt idx="3">
                  <c:v>1.8487107753109873</c:v>
                </c:pt>
                <c:pt idx="4">
                  <c:v>1.7216818259272206</c:v>
                </c:pt>
                <c:pt idx="5">
                  <c:v>1.7136020283731266</c:v>
                </c:pt>
                <c:pt idx="6">
                  <c:v>1.4473178045998181</c:v>
                </c:pt>
                <c:pt idx="7">
                  <c:v>1.3741993585943111</c:v>
                </c:pt>
                <c:pt idx="8">
                  <c:v>1.1721939899628755</c:v>
                </c:pt>
                <c:pt idx="9">
                  <c:v>1.1378415024408473</c:v>
                </c:pt>
                <c:pt idx="10">
                  <c:v>1.0012247502834128</c:v>
                </c:pt>
                <c:pt idx="11">
                  <c:v>1.0720902747807313</c:v>
                </c:pt>
                <c:pt idx="12">
                  <c:v>1.3569115484336753</c:v>
                </c:pt>
                <c:pt idx="13">
                  <c:v>1.1928506620784975</c:v>
                </c:pt>
                <c:pt idx="14">
                  <c:v>1.0181708955450701</c:v>
                </c:pt>
                <c:pt idx="15">
                  <c:v>2.1062361759370281</c:v>
                </c:pt>
                <c:pt idx="16">
                  <c:v>5.4934897957839022</c:v>
                </c:pt>
                <c:pt idx="17">
                  <c:v>2.4279874887392001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17-5D16-44EE-9ECB-8384EBD3B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90"/>
        <c:showNegBubbles val="0"/>
        <c:axId val="886503440"/>
        <c:axId val="885123168"/>
      </c:bubbleChart>
      <c:valAx>
        <c:axId val="886503440"/>
        <c:scaling>
          <c:orientation val="minMax"/>
          <c:max val="22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l-PL" sz="700">
                    <a:latin typeface="Arial" panose="020B0604020202020204" pitchFamily="34" charset="0"/>
                    <a:cs typeface="Arial" panose="020B0604020202020204" pitchFamily="34" charset="0"/>
                  </a:rPr>
                  <a:t>lata [zakres 2005 - 2022]</a:t>
                </a:r>
              </a:p>
            </c:rich>
          </c:tx>
          <c:layout>
            <c:manualLayout>
              <c:xMode val="edge"/>
              <c:yMode val="edge"/>
              <c:x val="0.42235629657372775"/>
              <c:y val="0.91150042772485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l-PL"/>
            </a:p>
          </c:txPr>
        </c:title>
        <c:numFmt formatCode="#,##0.00" sourceLinked="1"/>
        <c:majorTickMark val="out"/>
        <c:minorTickMark val="none"/>
        <c:tickLblPos val="nextTo"/>
        <c:crossAx val="885123168"/>
        <c:crosses val="autoZero"/>
        <c:crossBetween val="midCat"/>
        <c:majorUnit val="1"/>
        <c:minorUnit val="0.2"/>
      </c:valAx>
      <c:valAx>
        <c:axId val="8851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l-PL" sz="800">
                    <a:latin typeface="Arial" panose="020B0604020202020204" pitchFamily="34" charset="0"/>
                    <a:cs typeface="Arial" panose="020B0604020202020204" pitchFamily="34" charset="0"/>
                  </a:rPr>
                  <a:t>wartość przyrostu n. lub spadku n.</a:t>
                </a:r>
              </a:p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pl-PL" sz="800">
                    <a:latin typeface="Arial" panose="020B0604020202020204" pitchFamily="34" charset="0"/>
                    <a:cs typeface="Arial" panose="020B0604020202020204" pitchFamily="34" charset="0"/>
                  </a:rPr>
                  <a:t>w prom. (na</a:t>
                </a:r>
                <a:r>
                  <a:rPr lang="pl-PL" sz="8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1000 mieszkańców)</a:t>
                </a:r>
                <a:endParaRPr lang="pl-PL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3543874243859508E-2"/>
              <c:y val="0.17343045685673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l-PL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86503440"/>
        <c:crossesAt val="0"/>
        <c:crossBetween val="midCat"/>
        <c:majorUnit val="0.5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Brak potwierdzania</a:t>
            </a:r>
          </a:p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gotowości</a:t>
            </a:r>
          </a:p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do podjęcia pracy </a:t>
            </a: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(w PUP)</a:t>
            </a:r>
          </a:p>
        </c:rich>
      </c:tx>
      <c:layout>
        <c:manualLayout>
          <c:xMode val="edge"/>
          <c:yMode val="edge"/>
          <c:x val="9.8920271530781811E-2"/>
          <c:y val="5.5914324578040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4090938336911304E-2"/>
          <c:y val="4.1253526516443199E-2"/>
          <c:w val="0.96110107173075765"/>
          <c:h val="0.874195630004848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T.V!$W$7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rgbClr val="F3DEDD"/>
              </a:fgClr>
              <a:bgClr>
                <a:schemeClr val="bg1"/>
              </a:bgClr>
            </a:patt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6475E-3"/>
                  <c:y val="1.70298979125775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11-4F70-BEF2-838F01D52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T.V!$X$6</c:f>
            </c:multiLvlStrRef>
          </c:cat>
          <c:val>
            <c:numRef>
              <c:f>T.V!$X$7</c:f>
            </c:numRef>
          </c:val>
          <c:extLst>
            <c:ext xmlns:c16="http://schemas.microsoft.com/office/drawing/2014/chart" uri="{C3380CC4-5D6E-409C-BE32-E72D297353CC}">
              <c16:uniqueId val="{00000001-C011-4F70-BEF2-838F01D52756}"/>
            </c:ext>
          </c:extLst>
        </c:ser>
        <c:ser>
          <c:idx val="3"/>
          <c:order val="1"/>
          <c:tx>
            <c:strRef>
              <c:f>T.V!$W$8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Horz">
              <a:fgClr>
                <a:srgbClr val="F9EEED"/>
              </a:fgClr>
              <a:bgClr>
                <a:schemeClr val="bg1"/>
              </a:bgClr>
            </a:patt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6.1883962210826475E-3"/>
                  <c:y val="2.76220848737993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11-4F70-BEF2-838F01D52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T.V!$X$6</c:f>
            </c:multiLvlStrRef>
          </c:cat>
          <c:val>
            <c:numRef>
              <c:f>T.V!$X$8</c:f>
            </c:numRef>
          </c:val>
          <c:extLst>
            <c:ext xmlns:c16="http://schemas.microsoft.com/office/drawing/2014/chart" uri="{C3380CC4-5D6E-409C-BE32-E72D297353CC}">
              <c16:uniqueId val="{00000003-C011-4F70-BEF2-838F01D52756}"/>
            </c:ext>
          </c:extLst>
        </c:ser>
        <c:ser>
          <c:idx val="0"/>
          <c:order val="2"/>
          <c:tx>
            <c:strRef>
              <c:f>T.V!$W$9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7611E-3"/>
                  <c:y val="1.5677270426742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11-4F70-BEF2-838F01D52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T.V!$X$6</c:f>
            </c:multiLvlStrRef>
          </c:cat>
          <c:val>
            <c:numRef>
              <c:f>T.V!$X$9</c:f>
            </c:numRef>
          </c:val>
          <c:extLst>
            <c:ext xmlns:c16="http://schemas.microsoft.com/office/drawing/2014/chart" uri="{C3380CC4-5D6E-409C-BE32-E72D297353CC}">
              <c16:uniqueId val="{00000005-C011-4F70-BEF2-838F01D52756}"/>
            </c:ext>
          </c:extLst>
        </c:ser>
        <c:ser>
          <c:idx val="1"/>
          <c:order val="3"/>
          <c:tx>
            <c:strRef>
              <c:f>T.V!$W$10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9271605647834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94-45D9-B176-74D95041B0A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T.V!$X$10</c:f>
            </c:numRef>
          </c:val>
          <c:extLst>
            <c:ext xmlns:c16="http://schemas.microsoft.com/office/drawing/2014/chart" uri="{C3380CC4-5D6E-409C-BE32-E72D297353CC}">
              <c16:uniqueId val="{00000001-7294-45D9-B176-74D95041B0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1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095692363618737E-2"/>
          <c:y val="0.79393873211104082"/>
          <c:w val="0.79552603890564744"/>
          <c:h val="9.3896200931087984E-2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/>
            </a:pPr>
            <a:r>
              <a:rPr lang="pl-PL" sz="1400" b="0" baseline="0" dirty="0">
                <a:latin typeface="Arial" panose="020B0604020202020204" pitchFamily="34" charset="0"/>
                <a:cs typeface="Arial" panose="020B0604020202020204" pitchFamily="34" charset="0"/>
              </a:rPr>
              <a:t>Zasiłkobiorcy </a:t>
            </a:r>
            <a:r>
              <a:rPr lang="pl-PL" sz="1400" b="0" dirty="0">
                <a:latin typeface="Arial" panose="020B0604020202020204" pitchFamily="34" charset="0"/>
                <a:cs typeface="Arial" panose="020B0604020202020204" pitchFamily="34" charset="0"/>
              </a:rPr>
              <a:t>(PUP 31-XII)</a:t>
            </a:r>
          </a:p>
        </c:rich>
      </c:tx>
      <c:layout>
        <c:manualLayout>
          <c:xMode val="edge"/>
          <c:yMode val="edge"/>
          <c:x val="0.11052750289398569"/>
          <c:y val="1.395163078193718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4770583692349919E-2"/>
          <c:y val="4.1253557316236006E-2"/>
          <c:w val="0.96110107173075765"/>
          <c:h val="0.874195630004848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T.V!$W$7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UpDiag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6475E-3"/>
                  <c:y val="1.70298979125775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DE-4863-93C5-B2CFEF56B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T.V!$Y$6</c:f>
            </c:multiLvlStrRef>
          </c:cat>
          <c:val>
            <c:numRef>
              <c:f>T.V!$Y$7</c:f>
            </c:numRef>
          </c:val>
          <c:extLst>
            <c:ext xmlns:c16="http://schemas.microsoft.com/office/drawing/2014/chart" uri="{C3380CC4-5D6E-409C-BE32-E72D297353CC}">
              <c16:uniqueId val="{00000001-40DE-4863-93C5-B2CFEF56B33C}"/>
            </c:ext>
          </c:extLst>
        </c:ser>
        <c:ser>
          <c:idx val="3"/>
          <c:order val="1"/>
          <c:tx>
            <c:strRef>
              <c:f>T.V!$W$8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Horz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6.1883962210826475E-3"/>
                  <c:y val="2.76220848737993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E-4863-93C5-B2CFEF56B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T.V!$Y$6</c:f>
            </c:multiLvlStrRef>
          </c:cat>
          <c:val>
            <c:numRef>
              <c:f>T.V!$Y$8</c:f>
            </c:numRef>
          </c:val>
          <c:extLst>
            <c:ext xmlns:c16="http://schemas.microsoft.com/office/drawing/2014/chart" uri="{C3380CC4-5D6E-409C-BE32-E72D297353CC}">
              <c16:uniqueId val="{00000003-40DE-4863-93C5-B2CFEF56B33C}"/>
            </c:ext>
          </c:extLst>
        </c:ser>
        <c:ser>
          <c:idx val="0"/>
          <c:order val="2"/>
          <c:tx>
            <c:strRef>
              <c:f>T.V!$W$9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883962210827611E-3"/>
                  <c:y val="1.5677270426742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DE-4863-93C5-B2CFEF56B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T.V!$Y$6</c:f>
            </c:multiLvlStrRef>
          </c:cat>
          <c:val>
            <c:numRef>
              <c:f>T.V!$Y$9</c:f>
            </c:numRef>
          </c:val>
          <c:extLst>
            <c:ext xmlns:c16="http://schemas.microsoft.com/office/drawing/2014/chart" uri="{C3380CC4-5D6E-409C-BE32-E72D297353CC}">
              <c16:uniqueId val="{00000005-40DE-4863-93C5-B2CFEF56B33C}"/>
            </c:ext>
          </c:extLst>
        </c:ser>
        <c:ser>
          <c:idx val="1"/>
          <c:order val="3"/>
          <c:tx>
            <c:strRef>
              <c:f>T.V!$W$10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3204464909742123E-3"/>
                  <c:y val="2.6133806504207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FF-4F53-AB2A-A8B984FFF50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T.V!$Y$10</c:f>
            </c:numRef>
          </c:val>
          <c:extLst>
            <c:ext xmlns:c16="http://schemas.microsoft.com/office/drawing/2014/chart" uri="{C3380CC4-5D6E-409C-BE32-E72D297353CC}">
              <c16:uniqueId val="{00000001-70FF-4F53-AB2A-A8B984FFF5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295616"/>
        <c:axId val="205297152"/>
      </c:barChart>
      <c:catAx>
        <c:axId val="205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4">
                <a:lumMod val="60000"/>
                <a:lumOff val="40000"/>
                <a:alpha val="49000"/>
              </a:schemeClr>
            </a:solidFill>
          </a:ln>
        </c:spPr>
        <c:txPr>
          <a:bodyPr/>
          <a:lstStyle/>
          <a:p>
            <a:pPr>
              <a:defRPr sz="1100" baseline="30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297152"/>
        <c:crosses val="autoZero"/>
        <c:auto val="1"/>
        <c:lblAlgn val="ctr"/>
        <c:lblOffset val="100"/>
        <c:noMultiLvlLbl val="0"/>
      </c:catAx>
      <c:valAx>
        <c:axId val="2052971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52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6963679859053303E-2"/>
          <c:y val="0.79930132262878895"/>
          <c:w val="0.792419223408656"/>
          <c:h val="0.10079354013170963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63703064307294E-2"/>
          <c:y val="2.390892058499848E-2"/>
          <c:w val="0.96519242989363174"/>
          <c:h val="0.950365598418142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T.VIII!$L$13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24-4898-8572-94F6252240A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24-4898-8572-94F6252240A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24-4898-8572-94F6252240A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24-4898-8572-94F6252240A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24-4898-8572-94F6252240A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24-4898-8572-94F6252240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T.VIII!$M$14:$M$38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T.VIII!$L$14:$L$38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024-4898-8572-94F6252240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05742080"/>
        <c:axId val="205744768"/>
      </c:barChart>
      <c:catAx>
        <c:axId val="20574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744768"/>
        <c:crosses val="autoZero"/>
        <c:auto val="1"/>
        <c:lblAlgn val="ctr"/>
        <c:lblOffset val="100"/>
        <c:noMultiLvlLbl val="0"/>
      </c:catAx>
      <c:valAx>
        <c:axId val="20574476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57420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3DChart>
        <c:varyColors val="1"/>
        <c:ser>
          <c:idx val="0"/>
          <c:order val="0"/>
          <c:tx>
            <c:strRef>
              <c:f>T.XII!$B$16</c:f>
              <c:strCache>
                <c:ptCount val="1"/>
                <c:pt idx="0">
                  <c:v>Wykształcenie</c:v>
                </c:pt>
              </c:strCache>
            </c:strRef>
          </c:tx>
          <c:spPr>
            <a:ln w="3175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5400"/>
            </a:sp3d>
          </c:spPr>
          <c:explosion val="4"/>
          <c:dPt>
            <c:idx val="0"/>
            <c:bubble3D val="0"/>
            <c:spPr>
              <a:pattFill prst="narHorz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1-6A41-4B5D-9CA4-3FA56AF82572}"/>
              </c:ext>
            </c:extLst>
          </c:dPt>
          <c:dPt>
            <c:idx val="1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3-6A41-4B5D-9CA4-3FA56AF82572}"/>
              </c:ext>
            </c:extLst>
          </c:dPt>
          <c:dPt>
            <c:idx val="2"/>
            <c:bubble3D val="0"/>
            <c:spPr>
              <a:solidFill>
                <a:srgbClr val="A0DCA6"/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5-6A41-4B5D-9CA4-3FA56AF82572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7-6A41-4B5D-9CA4-3FA56AF82572}"/>
              </c:ext>
            </c:extLst>
          </c:dPt>
          <c:dPt>
            <c:idx val="4"/>
            <c:bubble3D val="0"/>
            <c:spPr>
              <a:solidFill>
                <a:srgbClr val="88D5E4"/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9-6A41-4B5D-9CA4-3FA56AF82572}"/>
              </c:ext>
            </c:extLst>
          </c:dPt>
          <c:dLbls>
            <c:dLbl>
              <c:idx val="0"/>
              <c:layout>
                <c:manualLayout>
                  <c:x val="-0.12136382492674622"/>
                  <c:y val="0.106278935378365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wyższe</a:t>
                    </a:r>
                  </a:p>
                  <a:p>
                    <a:r>
                      <a:rPr lang="en-US"/>
                      <a:t>10 387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A41-4B5D-9CA4-3FA56AF82572}"/>
                </c:ext>
              </c:extLst>
            </c:dLbl>
            <c:dLbl>
              <c:idx val="1"/>
              <c:layout>
                <c:manualLayout>
                  <c:x val="-0.20400384712337416"/>
                  <c:y val="-0.14707504362558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policealne</a:t>
                    </a:r>
                  </a:p>
                  <a:p>
                    <a:r>
                      <a:rPr lang="en-US"/>
                      <a:t>i średnie</a:t>
                    </a:r>
                    <a:r>
                      <a:rPr lang="en-US" baseline="0"/>
                      <a:t> zawodowe</a:t>
                    </a:r>
                  </a:p>
                  <a:p>
                    <a:r>
                      <a:rPr lang="en-US"/>
                      <a:t>18 204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A41-4B5D-9CA4-3FA56AF82572}"/>
                </c:ext>
              </c:extLst>
            </c:dLbl>
            <c:dLbl>
              <c:idx val="2"/>
              <c:layout>
                <c:manualLayout>
                  <c:x val="-5.3476016142369479E-2"/>
                  <c:y val="-0.263750365574577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średnie ogólnokszt.</a:t>
                    </a:r>
                  </a:p>
                  <a:p>
                    <a:r>
                      <a:rPr lang="en-US"/>
                      <a:t>7 914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A41-4B5D-9CA4-3FA56AF82572}"/>
                </c:ext>
              </c:extLst>
            </c:dLbl>
            <c:dLbl>
              <c:idx val="3"/>
              <c:layout>
                <c:manualLayout>
                  <c:x val="0.2035123553205975"/>
                  <c:y val="-0.196646321462687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zasadnicze zawodowe</a:t>
                    </a:r>
                  </a:p>
                  <a:p>
                    <a:r>
                      <a:rPr lang="en-US"/>
                      <a:t>18 728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A41-4B5D-9CA4-3FA56AF82572}"/>
                </c:ext>
              </c:extLst>
            </c:dLbl>
            <c:dLbl>
              <c:idx val="4"/>
              <c:layout>
                <c:manualLayout>
                  <c:x val="0.17825397610684304"/>
                  <c:y val="0.108425927924564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podstawowe</a:t>
                    </a:r>
                  </a:p>
                  <a:p>
                    <a:r>
                      <a:rPr lang="en-US" baseline="0"/>
                      <a:t>i bez wykszt.</a:t>
                    </a:r>
                    <a:endParaRPr lang="en-US"/>
                  </a:p>
                  <a:p>
                    <a:r>
                      <a:rPr lang="en-US"/>
                      <a:t>12 420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A41-4B5D-9CA4-3FA56AF825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T.XII!$B$17:$B$21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gimnazjalne /podstawowe i poniżej</c:v>
                </c:pt>
              </c:strCache>
            </c:strRef>
          </c:cat>
          <c:val>
            <c:numRef>
              <c:f>T.XII!$C$17:$C$21</c:f>
              <c:numCache>
                <c:formatCode>#,##0</c:formatCode>
                <c:ptCount val="5"/>
                <c:pt idx="0">
                  <c:v>10387</c:v>
                </c:pt>
                <c:pt idx="1">
                  <c:v>18204</c:v>
                </c:pt>
                <c:pt idx="2">
                  <c:v>7914</c:v>
                </c:pt>
                <c:pt idx="3">
                  <c:v>18728</c:v>
                </c:pt>
                <c:pt idx="4">
                  <c:v>12420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41-4B5D-9CA4-3FA56AF8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730643014352175E-2"/>
          <c:y val="9.0353077209381738E-2"/>
          <c:w val="0.90626935698564781"/>
          <c:h val="0.90964692279061821"/>
        </c:manualLayout>
      </c:layout>
      <c:pie3DChart>
        <c:varyColors val="1"/>
        <c:ser>
          <c:idx val="0"/>
          <c:order val="0"/>
          <c:tx>
            <c:strRef>
              <c:f>T.XII!$B$9</c:f>
              <c:strCache>
                <c:ptCount val="1"/>
                <c:pt idx="0">
                  <c:v>Wiek w latach</c:v>
                </c:pt>
              </c:strCache>
            </c:strRef>
          </c:tx>
          <c:spPr>
            <a:ln w="3175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5400"/>
            </a:sp3d>
          </c:spPr>
          <c:explosion val="2"/>
          <c:dPt>
            <c:idx val="0"/>
            <c:bubble3D val="0"/>
            <c:spPr>
              <a:pattFill prst="narHorz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1-4CD8-436C-9226-7F5B37A183A7}"/>
              </c:ext>
            </c:extLst>
          </c:dPt>
          <c:dPt>
            <c:idx val="1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3-4CD8-436C-9226-7F5B37A183A7}"/>
              </c:ext>
            </c:extLst>
          </c:dPt>
          <c:dPt>
            <c:idx val="2"/>
            <c:bubble3D val="0"/>
            <c:explosion val="5"/>
            <c:spPr>
              <a:solidFill>
                <a:srgbClr val="A0DCA6"/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5-4CD8-436C-9226-7F5B37A183A7}"/>
              </c:ext>
            </c:extLst>
          </c:dPt>
          <c:dPt>
            <c:idx val="3"/>
            <c:bubble3D val="0"/>
            <c:explosion val="5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7-4CD8-436C-9226-7F5B37A183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4CD8-436C-9226-7F5B37A183A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4CD8-436C-9226-7F5B37A183A7}"/>
              </c:ext>
            </c:extLst>
          </c:dPt>
          <c:dLbls>
            <c:dLbl>
              <c:idx val="0"/>
              <c:layout>
                <c:manualLayout>
                  <c:x val="-0.10478014663254016"/>
                  <c:y val="0.143139327821874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od 18</a:t>
                    </a:r>
                  </a:p>
                  <a:p>
                    <a:r>
                      <a:rPr lang="en-US"/>
                      <a:t>do 24 lat</a:t>
                    </a:r>
                  </a:p>
                  <a:p>
                    <a:r>
                      <a:rPr lang="en-US"/>
                      <a:t>9 549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CD8-436C-9226-7F5B37A183A7}"/>
                </c:ext>
              </c:extLst>
            </c:dLbl>
            <c:dLbl>
              <c:idx val="1"/>
              <c:layout>
                <c:manualLayout>
                  <c:x val="-0.1734565433530236"/>
                  <c:y val="-0.116254206218152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od 25 do</a:t>
                    </a:r>
                  </a:p>
                  <a:p>
                    <a:r>
                      <a:rPr lang="en-US"/>
                      <a:t>34 lat</a:t>
                    </a:r>
                  </a:p>
                  <a:p>
                    <a:r>
                      <a:rPr lang="en-US"/>
                      <a:t>17 253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CD8-436C-9226-7F5B37A183A7}"/>
                </c:ext>
              </c:extLst>
            </c:dLbl>
            <c:dLbl>
              <c:idx val="2"/>
              <c:layout>
                <c:manualLayout>
                  <c:x val="7.558153169539307E-2"/>
                  <c:y val="-0.230711113816583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od 35 do</a:t>
                    </a:r>
                  </a:p>
                  <a:p>
                    <a:r>
                      <a:rPr lang="en-US"/>
                      <a:t>44 lat</a:t>
                    </a:r>
                  </a:p>
                  <a:p>
                    <a:r>
                      <a:rPr lang="en-US"/>
                      <a:t>17 001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CD8-436C-9226-7F5B37A183A7}"/>
                </c:ext>
              </c:extLst>
            </c:dLbl>
            <c:dLbl>
              <c:idx val="3"/>
              <c:layout>
                <c:manualLayout>
                  <c:x val="0.20009429727803191"/>
                  <c:y val="-9.179283715819541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od 45</a:t>
                    </a:r>
                  </a:p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do 54 lat</a:t>
                    </a:r>
                  </a:p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13 380</a:t>
                    </a:r>
                  </a:p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02593747801411"/>
                      <c:h val="0.1750703701163755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4CD8-436C-9226-7F5B37A183A7}"/>
                </c:ext>
              </c:extLst>
            </c:dLbl>
            <c:dLbl>
              <c:idx val="4"/>
              <c:layout>
                <c:manualLayout>
                  <c:x val="7.9363998136008057E-2"/>
                  <c:y val="7.222972033825120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dirty="0"/>
                      <a:t>od 55</a:t>
                    </a:r>
                  </a:p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dirty="0"/>
                      <a:t>do 59 lat</a:t>
                    </a:r>
                  </a:p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dirty="0"/>
                      <a:t>6 633</a:t>
                    </a:r>
                  </a:p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endParaRPr lang="en-US" dirty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09639101574368"/>
                      <c:h val="0.1898586895631851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4CD8-436C-9226-7F5B37A183A7}"/>
                </c:ext>
              </c:extLst>
            </c:dLbl>
            <c:dLbl>
              <c:idx val="5"/>
              <c:layout>
                <c:manualLayout>
                  <c:x val="4.9013041820761001E-2"/>
                  <c:y val="6.1034951197467047E-2"/>
                </c:manualLayout>
              </c:layout>
              <c:tx>
                <c:rich>
                  <a:bodyPr/>
                  <a:lstStyle/>
                  <a:p>
                    <a:r>
                      <a:rPr lang="en-US" dirty="0"/>
                      <a:t>60</a:t>
                    </a:r>
                  </a:p>
                  <a:p>
                    <a:r>
                      <a:rPr lang="en-US" dirty="0"/>
                      <a:t>i pow.</a:t>
                    </a:r>
                  </a:p>
                  <a:p>
                    <a:r>
                      <a:rPr lang="en-US" dirty="0"/>
                      <a:t>3 837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CD8-436C-9226-7F5B37A183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T.XII!$B$10:$B$15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55-59</c:v>
                </c:pt>
                <c:pt idx="5">
                  <c:v>60 i więcej</c:v>
                </c:pt>
              </c:strCache>
            </c:strRef>
          </c:cat>
          <c:val>
            <c:numRef>
              <c:f>T.XII!$C$10:$C$15</c:f>
              <c:numCache>
                <c:formatCode>#,##0</c:formatCode>
                <c:ptCount val="6"/>
                <c:pt idx="0">
                  <c:v>9549</c:v>
                </c:pt>
                <c:pt idx="1">
                  <c:v>17253</c:v>
                </c:pt>
                <c:pt idx="2">
                  <c:v>17001</c:v>
                </c:pt>
                <c:pt idx="3">
                  <c:v>13380</c:v>
                </c:pt>
                <c:pt idx="4">
                  <c:v>6633</c:v>
                </c:pt>
                <c:pt idx="5">
                  <c:v>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D8-436C-9226-7F5B37A1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50"/>
      <c:rotY val="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3DChart>
        <c:varyColors val="1"/>
        <c:ser>
          <c:idx val="0"/>
          <c:order val="0"/>
          <c:tx>
            <c:strRef>
              <c:f>T.XII!$B$22</c:f>
              <c:strCache>
                <c:ptCount val="1"/>
                <c:pt idx="0">
                  <c:v>Staż pracy</c:v>
                </c:pt>
              </c:strCache>
            </c:strRef>
          </c:tx>
          <c:spPr>
            <a:ln w="3175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5400"/>
            </a:sp3d>
          </c:spPr>
          <c:explosion val="5"/>
          <c:dPt>
            <c:idx val="0"/>
            <c:bubble3D val="0"/>
            <c:spPr>
              <a:pattFill prst="narHorz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1-7675-4569-B5B9-C68DE1BBDB8A}"/>
              </c:ext>
            </c:extLst>
          </c:dPt>
          <c:dPt>
            <c:idx val="1"/>
            <c:bubble3D val="0"/>
            <c:spPr>
              <a:pattFill prst="dkVert">
                <a:fgClr>
                  <a:srgbClr val="A4BDDC"/>
                </a:fgClr>
                <a:bgClr>
                  <a:schemeClr val="bg1"/>
                </a:bgClr>
              </a:patt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3-7675-4569-B5B9-C68DE1BBDB8A}"/>
              </c:ext>
            </c:extLst>
          </c:dPt>
          <c:dPt>
            <c:idx val="2"/>
            <c:bubble3D val="0"/>
            <c:spPr>
              <a:solidFill>
                <a:srgbClr val="A0DCA6"/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5-7675-4569-B5B9-C68DE1BBDB8A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7-7675-4569-B5B9-C68DE1BBDB8A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81000">
                    <a:schemeClr val="bg2">
                      <a:lumMod val="57000"/>
                    </a:schemeClr>
                  </a:gs>
                  <a:gs pos="0">
                    <a:schemeClr val="bg2">
                      <a:lumMod val="97000"/>
                      <a:lumOff val="3000"/>
                    </a:schemeClr>
                  </a:gs>
                  <a:gs pos="100000">
                    <a:schemeClr val="bg2">
                      <a:lumMod val="78000"/>
                    </a:schemeClr>
                  </a:gs>
                </a:gsLst>
                <a:lin ang="18900000" scaled="1"/>
                <a:tileRect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8-7675-4569-B5B9-C68DE1BBDB8A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rgbClr val="F6D884">
                      <a:lumMod val="71000"/>
                    </a:srgbClr>
                  </a:gs>
                  <a:gs pos="64000">
                    <a:srgbClr val="F6D884">
                      <a:lumMod val="60000"/>
                      <a:lumOff val="40000"/>
                    </a:srgbClr>
                  </a:gs>
                  <a:gs pos="100000">
                    <a:srgbClr val="F6D884">
                      <a:lumMod val="53000"/>
                      <a:lumOff val="47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9-7675-4569-B5B9-C68DE1BBDB8A}"/>
              </c:ext>
            </c:extLst>
          </c:dPt>
          <c:dPt>
            <c:idx val="6"/>
            <c:bubble3D val="0"/>
            <c:spPr>
              <a:solidFill>
                <a:srgbClr val="88D5E4"/>
              </a:soli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A-7675-4569-B5B9-C68DE1BBDB8A}"/>
              </c:ext>
            </c:extLst>
          </c:dPt>
          <c:dLbls>
            <c:dLbl>
              <c:idx val="0"/>
              <c:layout>
                <c:manualLayout>
                  <c:x val="-0.19280715352189681"/>
                  <c:y val="0.119939044540070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 1 roku</a:t>
                    </a:r>
                  </a:p>
                  <a:p>
                    <a:fld id="{F0C51574-DCC6-4FB1-A9DA-CA55E739504E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675-4569-B5B9-C68DE1BBDB8A}"/>
                </c:ext>
              </c:extLst>
            </c:dLbl>
            <c:dLbl>
              <c:idx val="1"/>
              <c:layout>
                <c:manualLayout>
                  <c:x val="-0.23005926594960618"/>
                  <c:y val="-0.238948300963155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1-5 lat</a:t>
                    </a:r>
                  </a:p>
                  <a:p>
                    <a:fld id="{6AABFC09-E9D4-4CCE-907C-CFCF3E88822E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675-4569-B5B9-C68DE1BBDB8A}"/>
                </c:ext>
              </c:extLst>
            </c:dLbl>
            <c:dLbl>
              <c:idx val="2"/>
              <c:layout>
                <c:manualLayout>
                  <c:x val="0.15111326621092436"/>
                  <c:y val="-0.302949521360372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5-10 lat</a:t>
                    </a:r>
                  </a:p>
                  <a:p>
                    <a:fld id="{FA4ABDA2-BA7E-44AF-A922-2ED64AFF02FE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675-4569-B5B9-C68DE1BBDB8A}"/>
                </c:ext>
              </c:extLst>
            </c:dLbl>
            <c:dLbl>
              <c:idx val="3"/>
              <c:layout>
                <c:manualLayout>
                  <c:x val="0.12438999328945047"/>
                  <c:y val="-0.140452746437120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10-20 lat</a:t>
                    </a:r>
                  </a:p>
                  <a:p>
                    <a:fld id="{01F7E1E6-10B0-4C3D-ABE1-5628CE528087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675-4569-B5B9-C68DE1BBDB8A}"/>
                </c:ext>
              </c:extLst>
            </c:dLbl>
            <c:dLbl>
              <c:idx val="4"/>
              <c:layout>
                <c:manualLayout>
                  <c:x val="0.10768434031746354"/>
                  <c:y val="4.61001828583296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20-30 lat</a:t>
                    </a:r>
                  </a:p>
                  <a:p>
                    <a:fld id="{9EF3CC69-BB9B-42ED-9871-AF443177E3B5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675-4569-B5B9-C68DE1BBDB8A}"/>
                </c:ext>
              </c:extLst>
            </c:dLbl>
            <c:dLbl>
              <c:idx val="5"/>
              <c:layout>
                <c:manualLayout>
                  <c:x val="2.5214984948833646E-2"/>
                  <c:y val="-2.50519534204328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 lat</a:t>
                    </a:r>
                  </a:p>
                  <a:p>
                    <a:r>
                      <a:rPr lang="en-US"/>
                      <a:t>i</a:t>
                    </a:r>
                    <a:r>
                      <a:rPr lang="en-US" baseline="0"/>
                      <a:t> więcej</a:t>
                    </a:r>
                    <a:endParaRPr lang="en-US"/>
                  </a:p>
                  <a:p>
                    <a:fld id="{1D9AF2D0-23DB-44AA-917E-8A7D87EA4FF8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675-4569-B5B9-C68DE1BBDB8A}"/>
                </c:ext>
              </c:extLst>
            </c:dLbl>
            <c:dLbl>
              <c:idx val="6"/>
              <c:layout>
                <c:manualLayout>
                  <c:x val="0.13988514685194037"/>
                  <c:y val="6.2813023634730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Bez stażu</a:t>
                    </a:r>
                    <a:r>
                      <a:rPr lang="en-US" baseline="0"/>
                      <a:t> pracy</a:t>
                    </a:r>
                    <a:endParaRPr lang="en-US"/>
                  </a:p>
                  <a:p>
                    <a:fld id="{CDA44C5A-E917-401E-A16D-70D9537EA195}" type="VALUE">
                      <a:rPr lang="en-US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675-4569-B5B9-C68DE1BBD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T.XII!$B$23:$B$29</c:f>
              <c:strCache>
                <c:ptCount val="7"/>
                <c:pt idx="0">
                  <c:v>do 1 roku</c:v>
                </c:pt>
                <c:pt idx="1">
                  <c:v>1-5 lat</c:v>
                </c:pt>
                <c:pt idx="2">
                  <c:v>5-10 lat</c:v>
                </c:pt>
                <c:pt idx="3">
                  <c:v>10-20 lat</c:v>
                </c:pt>
                <c:pt idx="4">
                  <c:v>20-30 lat</c:v>
                </c:pt>
                <c:pt idx="5">
                  <c:v>30 lat i więcej</c:v>
                </c:pt>
                <c:pt idx="6">
                  <c:v>bez stażu pracy</c:v>
                </c:pt>
              </c:strCache>
            </c:strRef>
          </c:cat>
          <c:val>
            <c:numRef>
              <c:f>T.XII!$C$23:$C$29</c:f>
              <c:numCache>
                <c:formatCode>#,##0</c:formatCode>
                <c:ptCount val="7"/>
                <c:pt idx="0">
                  <c:v>14247</c:v>
                </c:pt>
                <c:pt idx="1">
                  <c:v>17913</c:v>
                </c:pt>
                <c:pt idx="2">
                  <c:v>10960</c:v>
                </c:pt>
                <c:pt idx="3">
                  <c:v>9472</c:v>
                </c:pt>
                <c:pt idx="4">
                  <c:v>4396</c:v>
                </c:pt>
                <c:pt idx="5">
                  <c:v>1499</c:v>
                </c:pt>
                <c:pt idx="6">
                  <c:v>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75-4569-B5B9-C68DE1BB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0"/>
              <a:t>3</a:t>
            </a:r>
            <a:r>
              <a:rPr lang="pl-PL" sz="1400" b="0"/>
              <a:t>1</a:t>
            </a:r>
            <a:r>
              <a:rPr lang="en-US" sz="1400" b="0"/>
              <a:t> </a:t>
            </a:r>
            <a:r>
              <a:rPr lang="pl-PL" sz="1400" b="0"/>
              <a:t>XII</a:t>
            </a:r>
            <a:r>
              <a:rPr lang="en-US" sz="1400" b="0"/>
              <a:t> 202</a:t>
            </a:r>
            <a:r>
              <a:rPr lang="pl-PL" sz="1400" b="0"/>
              <a:t>3</a:t>
            </a:r>
            <a:r>
              <a:rPr lang="en-US" sz="1400" b="0"/>
              <a:t> r.</a:t>
            </a:r>
          </a:p>
        </c:rich>
      </c:tx>
      <c:layout>
        <c:manualLayout>
          <c:xMode val="edge"/>
          <c:yMode val="edge"/>
          <c:x val="0.33813396818254193"/>
          <c:y val="1.101275602002907E-3"/>
        </c:manualLayout>
      </c:layout>
      <c:overlay val="1"/>
    </c:title>
    <c:autoTitleDeleted val="0"/>
    <c:view3D>
      <c:rotX val="50"/>
      <c:rotY val="7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30923407301357E-2"/>
          <c:y val="5.0175014245626211E-2"/>
          <c:w val="0.92458506323073253"/>
          <c:h val="0.9186883066638637"/>
        </c:manualLayout>
      </c:layout>
      <c:pie3DChart>
        <c:varyColors val="1"/>
        <c:ser>
          <c:idx val="0"/>
          <c:order val="0"/>
          <c:tx>
            <c:strRef>
              <c:f>T.XVI!$X$1</c:f>
              <c:strCache>
                <c:ptCount val="1"/>
                <c:pt idx="0">
                  <c:v>31 XII 2023 r.</c:v>
                </c:pt>
              </c:strCache>
            </c:strRef>
          </c:tx>
          <c:spPr>
            <a:ln w="3175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5400"/>
            </a:sp3d>
          </c:spPr>
          <c:explosion val="9"/>
          <c:dPt>
            <c:idx val="0"/>
            <c:bubble3D val="0"/>
            <c:explosion val="4"/>
            <c:spPr>
              <a:gradFill>
                <a:gsLst>
                  <a:gs pos="100000">
                    <a:srgbClr val="00FF99">
                      <a:lumMod val="93000"/>
                    </a:srgbClr>
                  </a:gs>
                  <a:gs pos="0">
                    <a:srgbClr val="00FF99">
                      <a:lumMod val="81000"/>
                    </a:srgbClr>
                  </a:gs>
                  <a:gs pos="34000">
                    <a:srgbClr val="00FF99">
                      <a:lumMod val="90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1-8056-44BA-BDAC-51F50294A5AF}"/>
              </c:ext>
            </c:extLst>
          </c:dPt>
          <c:dPt>
            <c:idx val="1"/>
            <c:bubble3D val="0"/>
            <c:explosion val="2"/>
            <c:spPr>
              <a:gradFill>
                <a:gsLst>
                  <a:gs pos="0">
                    <a:srgbClr val="FFC000">
                      <a:lumMod val="96000"/>
                      <a:lumOff val="4000"/>
                    </a:srgbClr>
                  </a:gs>
                  <a:gs pos="69000">
                    <a:srgbClr val="FFB64E"/>
                  </a:gs>
                  <a:gs pos="19000">
                    <a:srgbClr val="FFCC99">
                      <a:lumMod val="86000"/>
                    </a:srgbClr>
                  </a:gs>
                  <a:gs pos="98000">
                    <a:srgbClr val="FFC000">
                      <a:lumMod val="87000"/>
                      <a:lumOff val="13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3-8056-44BA-BDAC-51F50294A5AF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chemeClr val="accent2">
                      <a:lumMod val="38000"/>
                      <a:lumOff val="62000"/>
                    </a:schemeClr>
                  </a:gs>
                  <a:gs pos="50000">
                    <a:schemeClr val="accent2">
                      <a:lumMod val="68000"/>
                      <a:lumOff val="32000"/>
                    </a:schemeClr>
                  </a:gs>
                  <a:gs pos="100000">
                    <a:schemeClr val="accent2">
                      <a:lumMod val="67000"/>
                      <a:lumOff val="33000"/>
                    </a:scheme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5-8056-44BA-BDAC-51F50294A5AF}"/>
              </c:ext>
            </c:extLst>
          </c:dPt>
          <c:dPt>
            <c:idx val="3"/>
            <c:bubble3D val="0"/>
            <c:spPr>
              <a:gradFill>
                <a:gsLst>
                  <a:gs pos="0">
                    <a:srgbClr val="FF9999">
                      <a:lumMod val="89000"/>
                    </a:srgbClr>
                  </a:gs>
                  <a:gs pos="50000">
                    <a:srgbClr val="FF9999">
                      <a:lumMod val="96000"/>
                      <a:lumOff val="4000"/>
                    </a:srgbClr>
                  </a:gs>
                  <a:gs pos="100000">
                    <a:srgbClr val="FF99CC">
                      <a:lumMod val="99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7-8056-44BA-BDAC-51F50294A5AF}"/>
              </c:ext>
            </c:extLst>
          </c:dPt>
          <c:dLbls>
            <c:dLbl>
              <c:idx val="0"/>
              <c:layout>
                <c:manualLayout>
                  <c:x val="-0.13694374371379336"/>
                  <c:y val="-0.19461082107662417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bezr. w wieku do 30 roku życia tj.</a:t>
                    </a:r>
                  </a:p>
                  <a:p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26,3 proc.</a:t>
                    </a:r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056-44BA-BDAC-51F50294A5AF}"/>
                </c:ext>
              </c:extLst>
            </c:dLbl>
            <c:dLbl>
              <c:idx val="1"/>
              <c:layout>
                <c:manualLayout>
                  <c:x val="0.22930791545793619"/>
                  <c:y val="-0.1594074336213591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bezrobotni w wieku 31-50 lat tj.  49,1 proc.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056-44BA-BDAC-51F50294A5AF}"/>
                </c:ext>
              </c:extLst>
            </c:dLbl>
            <c:dLbl>
              <c:idx val="2"/>
              <c:layout>
                <c:manualLayout>
                  <c:x val="-0.14025025053686471"/>
                  <c:y val="0.15265856811967629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bezr. w wieku pow. 50 lat tj. 24,8 proc.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056-44BA-BDAC-51F50294A5AF}"/>
                </c:ext>
              </c:extLst>
            </c:dLbl>
            <c:dLbl>
              <c:idx val="3"/>
              <c:layout>
                <c:manualLayout>
                  <c:x val="6.8508509327532052E-2"/>
                  <c:y val="-0.32730992158199795"/>
                </c:manualLayout>
              </c:layout>
              <c:tx>
                <c:rich>
                  <a:bodyPr/>
                  <a:lstStyle/>
                  <a:p>
                    <a:r>
                      <a:rPr lang="pl-PL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Usługi</a:t>
                    </a:r>
                  </a:p>
                  <a:p>
                    <a:r>
                      <a:rPr lang="pl-PL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31,8 %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056-44BA-BDAC-51F50294A5AF}"/>
                </c:ext>
              </c:extLst>
            </c:dLbl>
            <c:dLbl>
              <c:idx val="4"/>
              <c:layout>
                <c:manualLayout>
                  <c:x val="-0.31219512845254532"/>
                  <c:y val="-1.0222284161382482E-2"/>
                </c:manualLayout>
              </c:layout>
              <c:tx>
                <c:rich>
                  <a:bodyPr/>
                  <a:lstStyle/>
                  <a:p>
                    <a:r>
                      <a:rPr lang="pl-PL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1000 i więcej</a:t>
                    </a:r>
                  </a:p>
                  <a:p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0,0</a:t>
                    </a:r>
                    <a:r>
                      <a:rPr lang="pl-PL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056-44BA-BDAC-51F50294A5A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T.XVI!$Z$2:$Z$3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T.XVI!$X$2:$X$3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8056-44BA-BDAC-51F50294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1</xdr:row>
      <xdr:rowOff>19050</xdr:rowOff>
    </xdr:from>
    <xdr:to>
      <xdr:col>22</xdr:col>
      <xdr:colOff>18231</xdr:colOff>
      <xdr:row>10</xdr:row>
      <xdr:rowOff>9525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9</xdr:row>
      <xdr:rowOff>257175</xdr:rowOff>
    </xdr:from>
    <xdr:to>
      <xdr:col>22</xdr:col>
      <xdr:colOff>56331</xdr:colOff>
      <xdr:row>17</xdr:row>
      <xdr:rowOff>285750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633CF56-E0BA-474D-9689-A41975006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219075</xdr:colOff>
      <xdr:row>1</xdr:row>
      <xdr:rowOff>47625</xdr:rowOff>
    </xdr:from>
    <xdr:to>
      <xdr:col>32</xdr:col>
      <xdr:colOff>56331</xdr:colOff>
      <xdr:row>9</xdr:row>
      <xdr:rowOff>276225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C982F87A-13CF-48E0-896E-8BB4AC490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285750</xdr:colOff>
      <xdr:row>10</xdr:row>
      <xdr:rowOff>104775</xdr:rowOff>
    </xdr:from>
    <xdr:to>
      <xdr:col>32</xdr:col>
      <xdr:colOff>123006</xdr:colOff>
      <xdr:row>17</xdr:row>
      <xdr:rowOff>190500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870CFAB8-2C97-4CBD-9F86-D51641F3E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2241947</xdr:colOff>
      <xdr:row>148</xdr:row>
      <xdr:rowOff>96440</xdr:rowOff>
    </xdr:from>
    <xdr:to>
      <xdr:col>9</xdr:col>
      <xdr:colOff>14653</xdr:colOff>
      <xdr:row>169</xdr:row>
      <xdr:rowOff>109904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D8CEFF1-963F-4DBD-AF04-204ED9083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0.15009</cdr:x>
      <cdr:y>0.41093</cdr:y>
    </cdr:from>
    <cdr:to>
      <cdr:x>0.97879</cdr:x>
      <cdr:y>0.41169</cdr:y>
    </cdr:to>
    <cdr:cxnSp macro="">
      <cdr:nvCxnSpPr>
        <cdr:cNvPr id="5" name="Łącznik prosty 4">
          <a:extLst xmlns:a="http://schemas.openxmlformats.org/drawingml/2006/main">
            <a:ext uri="{FF2B5EF4-FFF2-40B4-BE49-F238E27FC236}">
              <a16:creationId xmlns:a16="http://schemas.microsoft.com/office/drawing/2014/main" id="{A633DE59-E6C9-4909-9932-9548FC4FE0E2}"/>
            </a:ext>
          </a:extLst>
        </cdr:cNvPr>
        <cdr:cNvCxnSpPr/>
      </cdr:nvCxnSpPr>
      <cdr:spPr>
        <a:xfrm xmlns:a="http://schemas.openxmlformats.org/drawingml/2006/main">
          <a:off x="761029" y="1270079"/>
          <a:ext cx="4201775" cy="23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E2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130970</xdr:colOff>
      <xdr:row>12</xdr:row>
      <xdr:rowOff>238125</xdr:rowOff>
    </xdr:from>
    <xdr:to>
      <xdr:col>25</xdr:col>
      <xdr:colOff>22113</xdr:colOff>
      <xdr:row>38</xdr:row>
      <xdr:rowOff>12246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0</xdr:row>
      <xdr:rowOff>119062</xdr:rowOff>
    </xdr:from>
    <xdr:to>
      <xdr:col>13</xdr:col>
      <xdr:colOff>403346</xdr:colOff>
      <xdr:row>15</xdr:row>
      <xdr:rowOff>100531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468312</xdr:colOff>
      <xdr:row>0</xdr:row>
      <xdr:rowOff>0</xdr:rowOff>
    </xdr:from>
    <xdr:to>
      <xdr:col>18</xdr:col>
      <xdr:colOff>468313</xdr:colOff>
      <xdr:row>16</xdr:row>
      <xdr:rowOff>39687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420687</xdr:colOff>
      <xdr:row>15</xdr:row>
      <xdr:rowOff>71437</xdr:rowOff>
    </xdr:from>
    <xdr:to>
      <xdr:col>15</xdr:col>
      <xdr:colOff>517993</xdr:colOff>
      <xdr:row>32</xdr:row>
      <xdr:rowOff>47624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523875</xdr:colOff>
      <xdr:row>5</xdr:row>
      <xdr:rowOff>107154</xdr:rowOff>
    </xdr:from>
    <xdr:to>
      <xdr:col>31</xdr:col>
      <xdr:colOff>297656</xdr:colOff>
      <xdr:row>24</xdr:row>
      <xdr:rowOff>166688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69321</xdr:colOff>
      <xdr:row>1</xdr:row>
      <xdr:rowOff>6881</xdr:rowOff>
    </xdr:from>
    <xdr:to>
      <xdr:col>32</xdr:col>
      <xdr:colOff>253208</xdr:colOff>
      <xdr:row>14</xdr:row>
      <xdr:rowOff>83081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66411</xdr:colOff>
      <xdr:row>1</xdr:row>
      <xdr:rowOff>126205</xdr:rowOff>
    </xdr:from>
    <xdr:to>
      <xdr:col>23</xdr:col>
      <xdr:colOff>130969</xdr:colOff>
      <xdr:row>11</xdr:row>
      <xdr:rowOff>40480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7673</xdr:colOff>
      <xdr:row>11</xdr:row>
      <xdr:rowOff>173567</xdr:rowOff>
    </xdr:from>
    <xdr:to>
      <xdr:col>23</xdr:col>
      <xdr:colOff>172246</xdr:colOff>
      <xdr:row>24</xdr:row>
      <xdr:rowOff>176743</xdr:rowOff>
    </xdr:to>
    <xdr:graphicFrame macro="">
      <xdr:nvGraphicFramePr>
        <xdr:cNvPr id="5" name="Wykres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44450</xdr:colOff>
      <xdr:row>24</xdr:row>
      <xdr:rowOff>153195</xdr:rowOff>
    </xdr:from>
    <xdr:to>
      <xdr:col>23</xdr:col>
      <xdr:colOff>209022</xdr:colOff>
      <xdr:row>37</xdr:row>
      <xdr:rowOff>174361</xdr:rowOff>
    </xdr:to>
    <xdr:graphicFrame macro="">
      <xdr:nvGraphicFramePr>
        <xdr:cNvPr id="6" name="Wykres 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11907</xdr:colOff>
      <xdr:row>22</xdr:row>
      <xdr:rowOff>95250</xdr:rowOff>
    </xdr:from>
    <xdr:to>
      <xdr:col>33</xdr:col>
      <xdr:colOff>350309</xdr:colOff>
      <xdr:row>34</xdr:row>
      <xdr:rowOff>104775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EABBDA29-1F70-46E9-9C83-AC239F115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154781</xdr:colOff>
      <xdr:row>1</xdr:row>
      <xdr:rowOff>59531</xdr:rowOff>
    </xdr:from>
    <xdr:to>
      <xdr:col>17</xdr:col>
      <xdr:colOff>8705</xdr:colOff>
      <xdr:row>4</xdr:row>
      <xdr:rowOff>1001984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119064</xdr:colOff>
      <xdr:row>5</xdr:row>
      <xdr:rowOff>95251</xdr:rowOff>
    </xdr:from>
    <xdr:to>
      <xdr:col>16</xdr:col>
      <xdr:colOff>580207</xdr:colOff>
      <xdr:row>16</xdr:row>
      <xdr:rowOff>168548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547687</xdr:colOff>
      <xdr:row>5</xdr:row>
      <xdr:rowOff>59530</xdr:rowOff>
    </xdr:from>
    <xdr:to>
      <xdr:col>23</xdr:col>
      <xdr:colOff>401612</xdr:colOff>
      <xdr:row>17</xdr:row>
      <xdr:rowOff>1858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583406</xdr:colOff>
      <xdr:row>0</xdr:row>
      <xdr:rowOff>119063</xdr:rowOff>
    </xdr:from>
    <xdr:to>
      <xdr:col>23</xdr:col>
      <xdr:colOff>437331</xdr:colOff>
      <xdr:row>4</xdr:row>
      <xdr:rowOff>1001984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317500</xdr:colOff>
      <xdr:row>11</xdr:row>
      <xdr:rowOff>158750</xdr:rowOff>
    </xdr:from>
    <xdr:to>
      <xdr:col>22</xdr:col>
      <xdr:colOff>423333</xdr:colOff>
      <xdr:row>24</xdr:row>
      <xdr:rowOff>169332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317502</xdr:colOff>
      <xdr:row>1</xdr:row>
      <xdr:rowOff>21166</xdr:rowOff>
    </xdr:from>
    <xdr:to>
      <xdr:col>22</xdr:col>
      <xdr:colOff>423335</xdr:colOff>
      <xdr:row>11</xdr:row>
      <xdr:rowOff>116415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309564</xdr:colOff>
      <xdr:row>3</xdr:row>
      <xdr:rowOff>59529</xdr:rowOff>
    </xdr:from>
    <xdr:to>
      <xdr:col>31</xdr:col>
      <xdr:colOff>416719</xdr:colOff>
      <xdr:row>15</xdr:row>
      <xdr:rowOff>166686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299357</xdr:colOff>
      <xdr:row>16</xdr:row>
      <xdr:rowOff>95250</xdr:rowOff>
    </xdr:from>
    <xdr:to>
      <xdr:col>31</xdr:col>
      <xdr:colOff>406512</xdr:colOff>
      <xdr:row>28</xdr:row>
      <xdr:rowOff>54429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808F94D0-3692-4E1C-B743-2D4A6F518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</xdr:row>
      <xdr:rowOff>161924</xdr:rowOff>
    </xdr:from>
    <xdr:to>
      <xdr:col>19</xdr:col>
      <xdr:colOff>304800</xdr:colOff>
      <xdr:row>35</xdr:row>
      <xdr:rowOff>142874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pSpPr/>
      </xdr:nvGrpSpPr>
      <xdr:grpSpPr>
        <a:xfrm>
          <a:off x="6038850" y="295274"/>
          <a:ext cx="5448300" cy="6143625"/>
          <a:chOff x="0" y="0"/>
          <a:chExt cx="5316221" cy="6266179"/>
        </a:xfrm>
      </xdr:grpSpPr>
      <xdr:sp macro="" textlink="">
        <xdr:nvSpPr>
          <xdr:cNvPr id="3" name="Freeform 51">
            <a:extLst>
              <a:ext uri="{FF2B5EF4-FFF2-40B4-BE49-F238E27FC236}">
                <a16:creationId xmlns:a16="http://schemas.microsoft.com/office/drawing/2014/main" id="{00000000-0008-0000-1A00-000003000000}"/>
              </a:ext>
            </a:extLst>
          </xdr:cNvPr>
          <xdr:cNvSpPr>
            <a:spLocks/>
          </xdr:cNvSpPr>
        </xdr:nvSpPr>
        <xdr:spPr bwMode="auto">
          <a:xfrm>
            <a:off x="0" y="2241550"/>
            <a:ext cx="1047115" cy="1181100"/>
          </a:xfrm>
          <a:custGeom>
            <a:avLst/>
            <a:gdLst>
              <a:gd name="T0" fmla="*/ 175 w 1414"/>
              <a:gd name="T1" fmla="*/ 180 h 1602"/>
              <a:gd name="T2" fmla="*/ 261 w 1414"/>
              <a:gd name="T3" fmla="*/ 197 h 1602"/>
              <a:gd name="T4" fmla="*/ 300 w 1414"/>
              <a:gd name="T5" fmla="*/ 300 h 1602"/>
              <a:gd name="T6" fmla="*/ 163 w 1414"/>
              <a:gd name="T7" fmla="*/ 335 h 1602"/>
              <a:gd name="T8" fmla="*/ 128 w 1414"/>
              <a:gd name="T9" fmla="*/ 450 h 1602"/>
              <a:gd name="T10" fmla="*/ 0 w 1414"/>
              <a:gd name="T11" fmla="*/ 579 h 1602"/>
              <a:gd name="T12" fmla="*/ 17 w 1414"/>
              <a:gd name="T13" fmla="*/ 785 h 1602"/>
              <a:gd name="T14" fmla="*/ 107 w 1414"/>
              <a:gd name="T15" fmla="*/ 866 h 1602"/>
              <a:gd name="T16" fmla="*/ 150 w 1414"/>
              <a:gd name="T17" fmla="*/ 960 h 1602"/>
              <a:gd name="T18" fmla="*/ 201 w 1414"/>
              <a:gd name="T19" fmla="*/ 1085 h 1602"/>
              <a:gd name="T20" fmla="*/ 321 w 1414"/>
              <a:gd name="T21" fmla="*/ 1170 h 1602"/>
              <a:gd name="T22" fmla="*/ 420 w 1414"/>
              <a:gd name="T23" fmla="*/ 1230 h 1602"/>
              <a:gd name="T24" fmla="*/ 390 w 1414"/>
              <a:gd name="T25" fmla="*/ 1333 h 1602"/>
              <a:gd name="T26" fmla="*/ 450 w 1414"/>
              <a:gd name="T27" fmla="*/ 1513 h 1602"/>
              <a:gd name="T28" fmla="*/ 514 w 1414"/>
              <a:gd name="T29" fmla="*/ 1487 h 1602"/>
              <a:gd name="T30" fmla="*/ 600 w 1414"/>
              <a:gd name="T31" fmla="*/ 1517 h 1602"/>
              <a:gd name="T32" fmla="*/ 630 w 1414"/>
              <a:gd name="T33" fmla="*/ 1543 h 1602"/>
              <a:gd name="T34" fmla="*/ 741 w 1414"/>
              <a:gd name="T35" fmla="*/ 1479 h 1602"/>
              <a:gd name="T36" fmla="*/ 758 w 1414"/>
              <a:gd name="T37" fmla="*/ 1432 h 1602"/>
              <a:gd name="T38" fmla="*/ 827 w 1414"/>
              <a:gd name="T39" fmla="*/ 1487 h 1602"/>
              <a:gd name="T40" fmla="*/ 887 w 1414"/>
              <a:gd name="T41" fmla="*/ 1470 h 1602"/>
              <a:gd name="T42" fmla="*/ 917 w 1414"/>
              <a:gd name="T43" fmla="*/ 1586 h 1602"/>
              <a:gd name="T44" fmla="*/ 1080 w 1414"/>
              <a:gd name="T45" fmla="*/ 1582 h 1602"/>
              <a:gd name="T46" fmla="*/ 1140 w 1414"/>
              <a:gd name="T47" fmla="*/ 1415 h 1602"/>
              <a:gd name="T48" fmla="*/ 1251 w 1414"/>
              <a:gd name="T49" fmla="*/ 1282 h 1602"/>
              <a:gd name="T50" fmla="*/ 1217 w 1414"/>
              <a:gd name="T51" fmla="*/ 1119 h 1602"/>
              <a:gd name="T52" fmla="*/ 1157 w 1414"/>
              <a:gd name="T53" fmla="*/ 995 h 1602"/>
              <a:gd name="T54" fmla="*/ 1114 w 1414"/>
              <a:gd name="T55" fmla="*/ 952 h 1602"/>
              <a:gd name="T56" fmla="*/ 1088 w 1414"/>
              <a:gd name="T57" fmla="*/ 892 h 1602"/>
              <a:gd name="T58" fmla="*/ 1118 w 1414"/>
              <a:gd name="T59" fmla="*/ 853 h 1602"/>
              <a:gd name="T60" fmla="*/ 1170 w 1414"/>
              <a:gd name="T61" fmla="*/ 780 h 1602"/>
              <a:gd name="T62" fmla="*/ 1264 w 1414"/>
              <a:gd name="T63" fmla="*/ 703 h 1602"/>
              <a:gd name="T64" fmla="*/ 1281 w 1414"/>
              <a:gd name="T65" fmla="*/ 622 h 1602"/>
              <a:gd name="T66" fmla="*/ 1251 w 1414"/>
              <a:gd name="T67" fmla="*/ 523 h 1602"/>
              <a:gd name="T68" fmla="*/ 1350 w 1414"/>
              <a:gd name="T69" fmla="*/ 377 h 1602"/>
              <a:gd name="T70" fmla="*/ 1397 w 1414"/>
              <a:gd name="T71" fmla="*/ 240 h 1602"/>
              <a:gd name="T72" fmla="*/ 1363 w 1414"/>
              <a:gd name="T73" fmla="*/ 77 h 1602"/>
              <a:gd name="T74" fmla="*/ 1268 w 1414"/>
              <a:gd name="T75" fmla="*/ 43 h 1602"/>
              <a:gd name="T76" fmla="*/ 1088 w 1414"/>
              <a:gd name="T77" fmla="*/ 17 h 1602"/>
              <a:gd name="T78" fmla="*/ 964 w 1414"/>
              <a:gd name="T79" fmla="*/ 47 h 1602"/>
              <a:gd name="T80" fmla="*/ 870 w 1414"/>
              <a:gd name="T81" fmla="*/ 17 h 1602"/>
              <a:gd name="T82" fmla="*/ 780 w 1414"/>
              <a:gd name="T83" fmla="*/ 22 h 1602"/>
              <a:gd name="T84" fmla="*/ 625 w 1414"/>
              <a:gd name="T85" fmla="*/ 90 h 1602"/>
              <a:gd name="T86" fmla="*/ 578 w 1414"/>
              <a:gd name="T87" fmla="*/ 129 h 1602"/>
              <a:gd name="T88" fmla="*/ 488 w 1414"/>
              <a:gd name="T89" fmla="*/ 60 h 1602"/>
              <a:gd name="T90" fmla="*/ 368 w 1414"/>
              <a:gd name="T91" fmla="*/ 137 h 1602"/>
              <a:gd name="T92" fmla="*/ 244 w 1414"/>
              <a:gd name="T93" fmla="*/ 82 h 16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414" h="1602">
                <a:moveTo>
                  <a:pt x="145" y="65"/>
                </a:moveTo>
                <a:cubicBezTo>
                  <a:pt x="152" y="81"/>
                  <a:pt x="145" y="175"/>
                  <a:pt x="175" y="180"/>
                </a:cubicBezTo>
                <a:cubicBezTo>
                  <a:pt x="199" y="184"/>
                  <a:pt x="224" y="183"/>
                  <a:pt x="248" y="185"/>
                </a:cubicBezTo>
                <a:cubicBezTo>
                  <a:pt x="252" y="189"/>
                  <a:pt x="258" y="192"/>
                  <a:pt x="261" y="197"/>
                </a:cubicBezTo>
                <a:cubicBezTo>
                  <a:pt x="266" y="206"/>
                  <a:pt x="270" y="227"/>
                  <a:pt x="270" y="227"/>
                </a:cubicBezTo>
                <a:cubicBezTo>
                  <a:pt x="274" y="275"/>
                  <a:pt x="266" y="279"/>
                  <a:pt x="300" y="300"/>
                </a:cubicBezTo>
                <a:cubicBezTo>
                  <a:pt x="287" y="318"/>
                  <a:pt x="279" y="317"/>
                  <a:pt x="257" y="322"/>
                </a:cubicBezTo>
                <a:cubicBezTo>
                  <a:pt x="229" y="318"/>
                  <a:pt x="174" y="299"/>
                  <a:pt x="163" y="335"/>
                </a:cubicBezTo>
                <a:cubicBezTo>
                  <a:pt x="167" y="355"/>
                  <a:pt x="169" y="375"/>
                  <a:pt x="175" y="395"/>
                </a:cubicBezTo>
                <a:cubicBezTo>
                  <a:pt x="170" y="435"/>
                  <a:pt x="162" y="434"/>
                  <a:pt x="128" y="450"/>
                </a:cubicBezTo>
                <a:cubicBezTo>
                  <a:pt x="106" y="472"/>
                  <a:pt x="85" y="497"/>
                  <a:pt x="55" y="506"/>
                </a:cubicBezTo>
                <a:cubicBezTo>
                  <a:pt x="35" y="528"/>
                  <a:pt x="29" y="570"/>
                  <a:pt x="0" y="579"/>
                </a:cubicBezTo>
                <a:cubicBezTo>
                  <a:pt x="6" y="612"/>
                  <a:pt x="17" y="646"/>
                  <a:pt x="30" y="677"/>
                </a:cubicBezTo>
                <a:cubicBezTo>
                  <a:pt x="27" y="722"/>
                  <a:pt x="29" y="747"/>
                  <a:pt x="17" y="785"/>
                </a:cubicBezTo>
                <a:cubicBezTo>
                  <a:pt x="23" y="819"/>
                  <a:pt x="34" y="816"/>
                  <a:pt x="64" y="823"/>
                </a:cubicBezTo>
                <a:cubicBezTo>
                  <a:pt x="94" y="839"/>
                  <a:pt x="89" y="841"/>
                  <a:pt x="107" y="866"/>
                </a:cubicBezTo>
                <a:cubicBezTo>
                  <a:pt x="112" y="889"/>
                  <a:pt x="123" y="910"/>
                  <a:pt x="137" y="930"/>
                </a:cubicBezTo>
                <a:cubicBezTo>
                  <a:pt x="148" y="978"/>
                  <a:pt x="132" y="919"/>
                  <a:pt x="150" y="960"/>
                </a:cubicBezTo>
                <a:cubicBezTo>
                  <a:pt x="163" y="991"/>
                  <a:pt x="174" y="1027"/>
                  <a:pt x="184" y="1059"/>
                </a:cubicBezTo>
                <a:cubicBezTo>
                  <a:pt x="187" y="1069"/>
                  <a:pt x="192" y="1080"/>
                  <a:pt x="201" y="1085"/>
                </a:cubicBezTo>
                <a:cubicBezTo>
                  <a:pt x="209" y="1090"/>
                  <a:pt x="227" y="1093"/>
                  <a:pt x="227" y="1093"/>
                </a:cubicBezTo>
                <a:cubicBezTo>
                  <a:pt x="242" y="1158"/>
                  <a:pt x="253" y="1159"/>
                  <a:pt x="321" y="1170"/>
                </a:cubicBezTo>
                <a:cubicBezTo>
                  <a:pt x="343" y="1201"/>
                  <a:pt x="329" y="1220"/>
                  <a:pt x="368" y="1235"/>
                </a:cubicBezTo>
                <a:cubicBezTo>
                  <a:pt x="385" y="1233"/>
                  <a:pt x="403" y="1230"/>
                  <a:pt x="420" y="1230"/>
                </a:cubicBezTo>
                <a:cubicBezTo>
                  <a:pt x="425" y="1230"/>
                  <a:pt x="432" y="1230"/>
                  <a:pt x="433" y="1235"/>
                </a:cubicBezTo>
                <a:cubicBezTo>
                  <a:pt x="440" y="1269"/>
                  <a:pt x="406" y="1307"/>
                  <a:pt x="390" y="1333"/>
                </a:cubicBezTo>
                <a:cubicBezTo>
                  <a:pt x="393" y="1366"/>
                  <a:pt x="398" y="1385"/>
                  <a:pt x="407" y="1415"/>
                </a:cubicBezTo>
                <a:cubicBezTo>
                  <a:pt x="403" y="1477"/>
                  <a:pt x="384" y="1505"/>
                  <a:pt x="450" y="1513"/>
                </a:cubicBezTo>
                <a:cubicBezTo>
                  <a:pt x="470" y="1509"/>
                  <a:pt x="491" y="1508"/>
                  <a:pt x="510" y="1500"/>
                </a:cubicBezTo>
                <a:cubicBezTo>
                  <a:pt x="514" y="1498"/>
                  <a:pt x="511" y="1490"/>
                  <a:pt x="514" y="1487"/>
                </a:cubicBezTo>
                <a:cubicBezTo>
                  <a:pt x="522" y="1477"/>
                  <a:pt x="533" y="1474"/>
                  <a:pt x="544" y="1470"/>
                </a:cubicBezTo>
                <a:cubicBezTo>
                  <a:pt x="580" y="1479"/>
                  <a:pt x="586" y="1482"/>
                  <a:pt x="600" y="1517"/>
                </a:cubicBezTo>
                <a:cubicBezTo>
                  <a:pt x="601" y="1530"/>
                  <a:pt x="598" y="1544"/>
                  <a:pt x="604" y="1556"/>
                </a:cubicBezTo>
                <a:cubicBezTo>
                  <a:pt x="608" y="1565"/>
                  <a:pt x="620" y="1544"/>
                  <a:pt x="630" y="1543"/>
                </a:cubicBezTo>
                <a:cubicBezTo>
                  <a:pt x="662" y="1538"/>
                  <a:pt x="728" y="1535"/>
                  <a:pt x="728" y="1535"/>
                </a:cubicBezTo>
                <a:cubicBezTo>
                  <a:pt x="721" y="1512"/>
                  <a:pt x="724" y="1496"/>
                  <a:pt x="741" y="1479"/>
                </a:cubicBezTo>
                <a:cubicBezTo>
                  <a:pt x="747" y="1460"/>
                  <a:pt x="743" y="1438"/>
                  <a:pt x="750" y="1419"/>
                </a:cubicBezTo>
                <a:cubicBezTo>
                  <a:pt x="752" y="1414"/>
                  <a:pt x="753" y="1430"/>
                  <a:pt x="758" y="1432"/>
                </a:cubicBezTo>
                <a:cubicBezTo>
                  <a:pt x="770" y="1436"/>
                  <a:pt x="784" y="1435"/>
                  <a:pt x="797" y="1436"/>
                </a:cubicBezTo>
                <a:cubicBezTo>
                  <a:pt x="808" y="1471"/>
                  <a:pt x="786" y="1479"/>
                  <a:pt x="827" y="1487"/>
                </a:cubicBezTo>
                <a:cubicBezTo>
                  <a:pt x="858" y="1477"/>
                  <a:pt x="840" y="1448"/>
                  <a:pt x="865" y="1432"/>
                </a:cubicBezTo>
                <a:cubicBezTo>
                  <a:pt x="886" y="1461"/>
                  <a:pt x="880" y="1447"/>
                  <a:pt x="887" y="1470"/>
                </a:cubicBezTo>
                <a:cubicBezTo>
                  <a:pt x="892" y="1536"/>
                  <a:pt x="896" y="1518"/>
                  <a:pt x="913" y="1569"/>
                </a:cubicBezTo>
                <a:cubicBezTo>
                  <a:pt x="915" y="1575"/>
                  <a:pt x="913" y="1581"/>
                  <a:pt x="917" y="1586"/>
                </a:cubicBezTo>
                <a:cubicBezTo>
                  <a:pt x="922" y="1592"/>
                  <a:pt x="939" y="1597"/>
                  <a:pt x="947" y="1599"/>
                </a:cubicBezTo>
                <a:cubicBezTo>
                  <a:pt x="1090" y="1594"/>
                  <a:pt x="1016" y="1602"/>
                  <a:pt x="1080" y="1582"/>
                </a:cubicBezTo>
                <a:cubicBezTo>
                  <a:pt x="1109" y="1563"/>
                  <a:pt x="1121" y="1541"/>
                  <a:pt x="1140" y="1513"/>
                </a:cubicBezTo>
                <a:cubicBezTo>
                  <a:pt x="1150" y="1479"/>
                  <a:pt x="1146" y="1450"/>
                  <a:pt x="1140" y="1415"/>
                </a:cubicBezTo>
                <a:cubicBezTo>
                  <a:pt x="1147" y="1382"/>
                  <a:pt x="1168" y="1377"/>
                  <a:pt x="1195" y="1359"/>
                </a:cubicBezTo>
                <a:cubicBezTo>
                  <a:pt x="1221" y="1341"/>
                  <a:pt x="1228" y="1302"/>
                  <a:pt x="1251" y="1282"/>
                </a:cubicBezTo>
                <a:cubicBezTo>
                  <a:pt x="1260" y="1275"/>
                  <a:pt x="1279" y="1268"/>
                  <a:pt x="1290" y="1265"/>
                </a:cubicBezTo>
                <a:cubicBezTo>
                  <a:pt x="1261" y="1217"/>
                  <a:pt x="1253" y="1166"/>
                  <a:pt x="1217" y="1119"/>
                </a:cubicBezTo>
                <a:cubicBezTo>
                  <a:pt x="1208" y="1090"/>
                  <a:pt x="1194" y="1027"/>
                  <a:pt x="1170" y="1012"/>
                </a:cubicBezTo>
                <a:cubicBezTo>
                  <a:pt x="1166" y="1006"/>
                  <a:pt x="1162" y="1000"/>
                  <a:pt x="1157" y="995"/>
                </a:cubicBezTo>
                <a:cubicBezTo>
                  <a:pt x="1149" y="988"/>
                  <a:pt x="1131" y="977"/>
                  <a:pt x="1131" y="977"/>
                </a:cubicBezTo>
                <a:cubicBezTo>
                  <a:pt x="1125" y="969"/>
                  <a:pt x="1120" y="960"/>
                  <a:pt x="1114" y="952"/>
                </a:cubicBezTo>
                <a:cubicBezTo>
                  <a:pt x="1111" y="948"/>
                  <a:pt x="1105" y="939"/>
                  <a:pt x="1105" y="939"/>
                </a:cubicBezTo>
                <a:cubicBezTo>
                  <a:pt x="1101" y="922"/>
                  <a:pt x="1094" y="908"/>
                  <a:pt x="1088" y="892"/>
                </a:cubicBezTo>
                <a:cubicBezTo>
                  <a:pt x="1090" y="882"/>
                  <a:pt x="1089" y="871"/>
                  <a:pt x="1093" y="862"/>
                </a:cubicBezTo>
                <a:cubicBezTo>
                  <a:pt x="1094" y="860"/>
                  <a:pt x="1117" y="854"/>
                  <a:pt x="1118" y="853"/>
                </a:cubicBezTo>
                <a:cubicBezTo>
                  <a:pt x="1134" y="845"/>
                  <a:pt x="1147" y="834"/>
                  <a:pt x="1157" y="819"/>
                </a:cubicBezTo>
                <a:cubicBezTo>
                  <a:pt x="1161" y="806"/>
                  <a:pt x="1158" y="787"/>
                  <a:pt x="1170" y="780"/>
                </a:cubicBezTo>
                <a:cubicBezTo>
                  <a:pt x="1192" y="767"/>
                  <a:pt x="1221" y="774"/>
                  <a:pt x="1247" y="772"/>
                </a:cubicBezTo>
                <a:cubicBezTo>
                  <a:pt x="1252" y="754"/>
                  <a:pt x="1254" y="717"/>
                  <a:pt x="1264" y="703"/>
                </a:cubicBezTo>
                <a:cubicBezTo>
                  <a:pt x="1270" y="694"/>
                  <a:pt x="1281" y="692"/>
                  <a:pt x="1290" y="686"/>
                </a:cubicBezTo>
                <a:cubicBezTo>
                  <a:pt x="1297" y="663"/>
                  <a:pt x="1295" y="642"/>
                  <a:pt x="1281" y="622"/>
                </a:cubicBezTo>
                <a:cubicBezTo>
                  <a:pt x="1271" y="590"/>
                  <a:pt x="1285" y="629"/>
                  <a:pt x="1268" y="596"/>
                </a:cubicBezTo>
                <a:cubicBezTo>
                  <a:pt x="1257" y="574"/>
                  <a:pt x="1256" y="546"/>
                  <a:pt x="1251" y="523"/>
                </a:cubicBezTo>
                <a:cubicBezTo>
                  <a:pt x="1256" y="481"/>
                  <a:pt x="1258" y="447"/>
                  <a:pt x="1303" y="433"/>
                </a:cubicBezTo>
                <a:cubicBezTo>
                  <a:pt x="1333" y="413"/>
                  <a:pt x="1326" y="393"/>
                  <a:pt x="1350" y="377"/>
                </a:cubicBezTo>
                <a:cubicBezTo>
                  <a:pt x="1355" y="356"/>
                  <a:pt x="1382" y="330"/>
                  <a:pt x="1401" y="317"/>
                </a:cubicBezTo>
                <a:cubicBezTo>
                  <a:pt x="1414" y="292"/>
                  <a:pt x="1413" y="265"/>
                  <a:pt x="1397" y="240"/>
                </a:cubicBezTo>
                <a:cubicBezTo>
                  <a:pt x="1390" y="230"/>
                  <a:pt x="1375" y="210"/>
                  <a:pt x="1375" y="210"/>
                </a:cubicBezTo>
                <a:cubicBezTo>
                  <a:pt x="1371" y="94"/>
                  <a:pt x="1381" y="137"/>
                  <a:pt x="1363" y="77"/>
                </a:cubicBezTo>
                <a:cubicBezTo>
                  <a:pt x="1361" y="71"/>
                  <a:pt x="1332" y="66"/>
                  <a:pt x="1328" y="65"/>
                </a:cubicBezTo>
                <a:cubicBezTo>
                  <a:pt x="1311" y="59"/>
                  <a:pt x="1286" y="51"/>
                  <a:pt x="1268" y="43"/>
                </a:cubicBezTo>
                <a:cubicBezTo>
                  <a:pt x="1249" y="34"/>
                  <a:pt x="1237" y="19"/>
                  <a:pt x="1217" y="13"/>
                </a:cubicBezTo>
                <a:cubicBezTo>
                  <a:pt x="1169" y="19"/>
                  <a:pt x="1138" y="21"/>
                  <a:pt x="1088" y="17"/>
                </a:cubicBezTo>
                <a:cubicBezTo>
                  <a:pt x="1074" y="13"/>
                  <a:pt x="1064" y="5"/>
                  <a:pt x="1050" y="0"/>
                </a:cubicBezTo>
                <a:cubicBezTo>
                  <a:pt x="1013" y="15"/>
                  <a:pt x="1004" y="38"/>
                  <a:pt x="964" y="47"/>
                </a:cubicBezTo>
                <a:cubicBezTo>
                  <a:pt x="962" y="47"/>
                  <a:pt x="919" y="42"/>
                  <a:pt x="913" y="39"/>
                </a:cubicBezTo>
                <a:cubicBezTo>
                  <a:pt x="898" y="33"/>
                  <a:pt x="885" y="22"/>
                  <a:pt x="870" y="17"/>
                </a:cubicBezTo>
                <a:cubicBezTo>
                  <a:pt x="861" y="14"/>
                  <a:pt x="844" y="9"/>
                  <a:pt x="844" y="9"/>
                </a:cubicBezTo>
                <a:cubicBezTo>
                  <a:pt x="820" y="12"/>
                  <a:pt x="802" y="14"/>
                  <a:pt x="780" y="22"/>
                </a:cubicBezTo>
                <a:cubicBezTo>
                  <a:pt x="745" y="72"/>
                  <a:pt x="743" y="60"/>
                  <a:pt x="664" y="65"/>
                </a:cubicBezTo>
                <a:cubicBezTo>
                  <a:pt x="643" y="70"/>
                  <a:pt x="642" y="79"/>
                  <a:pt x="625" y="90"/>
                </a:cubicBezTo>
                <a:cubicBezTo>
                  <a:pt x="617" y="89"/>
                  <a:pt x="605" y="80"/>
                  <a:pt x="600" y="86"/>
                </a:cubicBezTo>
                <a:cubicBezTo>
                  <a:pt x="553" y="140"/>
                  <a:pt x="626" y="118"/>
                  <a:pt x="578" y="129"/>
                </a:cubicBezTo>
                <a:cubicBezTo>
                  <a:pt x="564" y="125"/>
                  <a:pt x="553" y="120"/>
                  <a:pt x="540" y="112"/>
                </a:cubicBezTo>
                <a:cubicBezTo>
                  <a:pt x="526" y="91"/>
                  <a:pt x="509" y="74"/>
                  <a:pt x="488" y="60"/>
                </a:cubicBezTo>
                <a:cubicBezTo>
                  <a:pt x="475" y="103"/>
                  <a:pt x="477" y="97"/>
                  <a:pt x="428" y="103"/>
                </a:cubicBezTo>
                <a:cubicBezTo>
                  <a:pt x="401" y="111"/>
                  <a:pt x="395" y="129"/>
                  <a:pt x="368" y="137"/>
                </a:cubicBezTo>
                <a:cubicBezTo>
                  <a:pt x="340" y="122"/>
                  <a:pt x="313" y="104"/>
                  <a:pt x="283" y="95"/>
                </a:cubicBezTo>
                <a:cubicBezTo>
                  <a:pt x="270" y="91"/>
                  <a:pt x="244" y="82"/>
                  <a:pt x="244" y="82"/>
                </a:cubicBezTo>
                <a:cubicBezTo>
                  <a:pt x="220" y="83"/>
                  <a:pt x="145" y="105"/>
                  <a:pt x="145" y="65"/>
                </a:cubicBez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21590" cap="flat" cmpd="sng">
            <a:solidFill>
              <a:srgbClr val="FFFFFF"/>
            </a:solidFill>
            <a:prstDash val="solid"/>
            <a:round/>
            <a:headEnd type="none" w="med" len="med"/>
            <a:tailEnd type="none" w="med" len="med"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  <xdr:grpSp>
        <xdr:nvGrpSpPr>
          <xdr:cNvPr id="4" name="Group 127">
            <a:extLst>
              <a:ext uri="{FF2B5EF4-FFF2-40B4-BE49-F238E27FC236}">
                <a16:creationId xmlns:a16="http://schemas.microsoft.com/office/drawing/2014/main" id="{00000000-0008-0000-1A00-000004000000}"/>
              </a:ext>
            </a:extLst>
          </xdr:cNvPr>
          <xdr:cNvGrpSpPr>
            <a:grpSpLocks/>
          </xdr:cNvGrpSpPr>
        </xdr:nvGrpSpPr>
        <xdr:grpSpPr bwMode="auto">
          <a:xfrm>
            <a:off x="88901" y="0"/>
            <a:ext cx="5227320" cy="6266179"/>
            <a:chOff x="2961" y="4340"/>
            <a:chExt cx="7059" cy="8496"/>
          </a:xfrm>
        </xdr:grpSpPr>
        <xdr:grpSp>
          <xdr:nvGrpSpPr>
            <xdr:cNvPr id="5" name="Group 126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961" y="4340"/>
              <a:ext cx="7059" cy="8496"/>
              <a:chOff x="3117" y="4401"/>
              <a:chExt cx="7059" cy="8496"/>
            </a:xfrm>
          </xdr:grpSpPr>
          <xdr:sp macro="" textlink="">
            <xdr:nvSpPr>
              <xdr:cNvPr id="31" name="Freeform 48">
                <a:extLst>
                  <a:ext uri="{FF2B5EF4-FFF2-40B4-BE49-F238E27FC236}">
                    <a16:creationId xmlns:a16="http://schemas.microsoft.com/office/drawing/2014/main" id="{00000000-0008-0000-1A00-00001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89" y="6480"/>
                <a:ext cx="1666" cy="2925"/>
              </a:xfrm>
              <a:custGeom>
                <a:avLst/>
                <a:gdLst>
                  <a:gd name="T0" fmla="*/ 54 w 751"/>
                  <a:gd name="T1" fmla="*/ 706 h 1233"/>
                  <a:gd name="T2" fmla="*/ 54 w 751"/>
                  <a:gd name="T3" fmla="*/ 581 h 1233"/>
                  <a:gd name="T4" fmla="*/ 36 w 751"/>
                  <a:gd name="T5" fmla="*/ 483 h 1233"/>
                  <a:gd name="T6" fmla="*/ 134 w 751"/>
                  <a:gd name="T7" fmla="*/ 384 h 1233"/>
                  <a:gd name="T8" fmla="*/ 206 w 751"/>
                  <a:gd name="T9" fmla="*/ 295 h 1233"/>
                  <a:gd name="T10" fmla="*/ 304 w 751"/>
                  <a:gd name="T11" fmla="*/ 250 h 1233"/>
                  <a:gd name="T12" fmla="*/ 393 w 751"/>
                  <a:gd name="T13" fmla="*/ 215 h 1233"/>
                  <a:gd name="T14" fmla="*/ 385 w 751"/>
                  <a:gd name="T15" fmla="*/ 117 h 1233"/>
                  <a:gd name="T16" fmla="*/ 304 w 751"/>
                  <a:gd name="T17" fmla="*/ 108 h 1233"/>
                  <a:gd name="T18" fmla="*/ 304 w 751"/>
                  <a:gd name="T19" fmla="*/ 99 h 1233"/>
                  <a:gd name="T20" fmla="*/ 313 w 751"/>
                  <a:gd name="T21" fmla="*/ 90 h 1233"/>
                  <a:gd name="T22" fmla="*/ 322 w 751"/>
                  <a:gd name="T23" fmla="*/ 81 h 1233"/>
                  <a:gd name="T24" fmla="*/ 340 w 751"/>
                  <a:gd name="T25" fmla="*/ 81 h 1233"/>
                  <a:gd name="T26" fmla="*/ 358 w 751"/>
                  <a:gd name="T27" fmla="*/ 81 h 1233"/>
                  <a:gd name="T28" fmla="*/ 385 w 751"/>
                  <a:gd name="T29" fmla="*/ 72 h 1233"/>
                  <a:gd name="T30" fmla="*/ 402 w 751"/>
                  <a:gd name="T31" fmla="*/ 63 h 1233"/>
                  <a:gd name="T32" fmla="*/ 411 w 751"/>
                  <a:gd name="T33" fmla="*/ 36 h 1233"/>
                  <a:gd name="T34" fmla="*/ 411 w 751"/>
                  <a:gd name="T35" fmla="*/ 18 h 1233"/>
                  <a:gd name="T36" fmla="*/ 429 w 751"/>
                  <a:gd name="T37" fmla="*/ 9 h 1233"/>
                  <a:gd name="T38" fmla="*/ 456 w 751"/>
                  <a:gd name="T39" fmla="*/ 0 h 1233"/>
                  <a:gd name="T40" fmla="*/ 474 w 751"/>
                  <a:gd name="T41" fmla="*/ 0 h 1233"/>
                  <a:gd name="T42" fmla="*/ 474 w 751"/>
                  <a:gd name="T43" fmla="*/ 9 h 1233"/>
                  <a:gd name="T44" fmla="*/ 483 w 751"/>
                  <a:gd name="T45" fmla="*/ 18 h 1233"/>
                  <a:gd name="T46" fmla="*/ 492 w 751"/>
                  <a:gd name="T47" fmla="*/ 27 h 1233"/>
                  <a:gd name="T48" fmla="*/ 501 w 751"/>
                  <a:gd name="T49" fmla="*/ 36 h 1233"/>
                  <a:gd name="T50" fmla="*/ 527 w 751"/>
                  <a:gd name="T51" fmla="*/ 45 h 1233"/>
                  <a:gd name="T52" fmla="*/ 536 w 751"/>
                  <a:gd name="T53" fmla="*/ 45 h 1233"/>
                  <a:gd name="T54" fmla="*/ 536 w 751"/>
                  <a:gd name="T55" fmla="*/ 54 h 1233"/>
                  <a:gd name="T56" fmla="*/ 545 w 751"/>
                  <a:gd name="T57" fmla="*/ 63 h 1233"/>
                  <a:gd name="T58" fmla="*/ 554 w 751"/>
                  <a:gd name="T59" fmla="*/ 63 h 1233"/>
                  <a:gd name="T60" fmla="*/ 572 w 751"/>
                  <a:gd name="T61" fmla="*/ 72 h 1233"/>
                  <a:gd name="T62" fmla="*/ 581 w 751"/>
                  <a:gd name="T63" fmla="*/ 72 h 1233"/>
                  <a:gd name="T64" fmla="*/ 590 w 751"/>
                  <a:gd name="T65" fmla="*/ 90 h 1233"/>
                  <a:gd name="T66" fmla="*/ 590 w 751"/>
                  <a:gd name="T67" fmla="*/ 108 h 1233"/>
                  <a:gd name="T68" fmla="*/ 590 w 751"/>
                  <a:gd name="T69" fmla="*/ 125 h 1233"/>
                  <a:gd name="T70" fmla="*/ 581 w 751"/>
                  <a:gd name="T71" fmla="*/ 152 h 1233"/>
                  <a:gd name="T72" fmla="*/ 581 w 751"/>
                  <a:gd name="T73" fmla="*/ 170 h 1233"/>
                  <a:gd name="T74" fmla="*/ 590 w 751"/>
                  <a:gd name="T75" fmla="*/ 170 h 1233"/>
                  <a:gd name="T76" fmla="*/ 608 w 751"/>
                  <a:gd name="T77" fmla="*/ 179 h 1233"/>
                  <a:gd name="T78" fmla="*/ 617 w 751"/>
                  <a:gd name="T79" fmla="*/ 188 h 1233"/>
                  <a:gd name="T80" fmla="*/ 626 w 751"/>
                  <a:gd name="T81" fmla="*/ 206 h 1233"/>
                  <a:gd name="T82" fmla="*/ 626 w 751"/>
                  <a:gd name="T83" fmla="*/ 224 h 1233"/>
                  <a:gd name="T84" fmla="*/ 626 w 751"/>
                  <a:gd name="T85" fmla="*/ 233 h 1233"/>
                  <a:gd name="T86" fmla="*/ 572 w 751"/>
                  <a:gd name="T87" fmla="*/ 286 h 1233"/>
                  <a:gd name="T88" fmla="*/ 483 w 751"/>
                  <a:gd name="T89" fmla="*/ 358 h 1233"/>
                  <a:gd name="T90" fmla="*/ 447 w 751"/>
                  <a:gd name="T91" fmla="*/ 411 h 1233"/>
                  <a:gd name="T92" fmla="*/ 492 w 751"/>
                  <a:gd name="T93" fmla="*/ 492 h 1233"/>
                  <a:gd name="T94" fmla="*/ 501 w 751"/>
                  <a:gd name="T95" fmla="*/ 599 h 1233"/>
                  <a:gd name="T96" fmla="*/ 563 w 751"/>
                  <a:gd name="T97" fmla="*/ 715 h 1233"/>
                  <a:gd name="T98" fmla="*/ 626 w 751"/>
                  <a:gd name="T99" fmla="*/ 858 h 1233"/>
                  <a:gd name="T100" fmla="*/ 706 w 751"/>
                  <a:gd name="T101" fmla="*/ 992 h 1233"/>
                  <a:gd name="T102" fmla="*/ 733 w 751"/>
                  <a:gd name="T103" fmla="*/ 1224 h 1233"/>
                  <a:gd name="T104" fmla="*/ 608 w 751"/>
                  <a:gd name="T105" fmla="*/ 1188 h 1233"/>
                  <a:gd name="T106" fmla="*/ 554 w 751"/>
                  <a:gd name="T107" fmla="*/ 1135 h 1233"/>
                  <a:gd name="T108" fmla="*/ 429 w 751"/>
                  <a:gd name="T109" fmla="*/ 1090 h 1233"/>
                  <a:gd name="T110" fmla="*/ 322 w 751"/>
                  <a:gd name="T111" fmla="*/ 1054 h 1233"/>
                  <a:gd name="T112" fmla="*/ 179 w 751"/>
                  <a:gd name="T113" fmla="*/ 876 h 1233"/>
                  <a:gd name="T114" fmla="*/ 170 w 751"/>
                  <a:gd name="T115" fmla="*/ 813 h 1233"/>
                  <a:gd name="T116" fmla="*/ 27 w 751"/>
                  <a:gd name="T117" fmla="*/ 786 h 1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</a:cxnLst>
                <a:rect l="0" t="0" r="r" b="b"/>
                <a:pathLst>
                  <a:path w="751" h="1233">
                    <a:moveTo>
                      <a:pt x="0" y="768"/>
                    </a:moveTo>
                    <a:lnTo>
                      <a:pt x="0" y="759"/>
                    </a:lnTo>
                    <a:lnTo>
                      <a:pt x="0" y="759"/>
                    </a:lnTo>
                    <a:lnTo>
                      <a:pt x="18" y="759"/>
                    </a:lnTo>
                    <a:lnTo>
                      <a:pt x="36" y="751"/>
                    </a:lnTo>
                    <a:lnTo>
                      <a:pt x="45" y="751"/>
                    </a:lnTo>
                    <a:lnTo>
                      <a:pt x="54" y="733"/>
                    </a:lnTo>
                    <a:lnTo>
                      <a:pt x="54" y="715"/>
                    </a:lnTo>
                    <a:lnTo>
                      <a:pt x="54" y="706"/>
                    </a:lnTo>
                    <a:lnTo>
                      <a:pt x="63" y="706"/>
                    </a:lnTo>
                    <a:lnTo>
                      <a:pt x="63" y="688"/>
                    </a:lnTo>
                    <a:lnTo>
                      <a:pt x="72" y="679"/>
                    </a:lnTo>
                    <a:lnTo>
                      <a:pt x="72" y="661"/>
                    </a:lnTo>
                    <a:lnTo>
                      <a:pt x="63" y="652"/>
                    </a:lnTo>
                    <a:lnTo>
                      <a:pt x="45" y="643"/>
                    </a:lnTo>
                    <a:lnTo>
                      <a:pt x="45" y="617"/>
                    </a:lnTo>
                    <a:lnTo>
                      <a:pt x="45" y="599"/>
                    </a:lnTo>
                    <a:lnTo>
                      <a:pt x="54" y="581"/>
                    </a:lnTo>
                    <a:lnTo>
                      <a:pt x="72" y="581"/>
                    </a:lnTo>
                    <a:lnTo>
                      <a:pt x="72" y="563"/>
                    </a:lnTo>
                    <a:lnTo>
                      <a:pt x="72" y="545"/>
                    </a:lnTo>
                    <a:lnTo>
                      <a:pt x="63" y="536"/>
                    </a:lnTo>
                    <a:lnTo>
                      <a:pt x="45" y="536"/>
                    </a:lnTo>
                    <a:lnTo>
                      <a:pt x="27" y="527"/>
                    </a:lnTo>
                    <a:lnTo>
                      <a:pt x="27" y="509"/>
                    </a:lnTo>
                    <a:lnTo>
                      <a:pt x="27" y="492"/>
                    </a:lnTo>
                    <a:lnTo>
                      <a:pt x="36" y="483"/>
                    </a:lnTo>
                    <a:lnTo>
                      <a:pt x="45" y="465"/>
                    </a:lnTo>
                    <a:lnTo>
                      <a:pt x="45" y="447"/>
                    </a:lnTo>
                    <a:lnTo>
                      <a:pt x="54" y="429"/>
                    </a:lnTo>
                    <a:lnTo>
                      <a:pt x="72" y="429"/>
                    </a:lnTo>
                    <a:lnTo>
                      <a:pt x="90" y="429"/>
                    </a:lnTo>
                    <a:lnTo>
                      <a:pt x="108" y="429"/>
                    </a:lnTo>
                    <a:lnTo>
                      <a:pt x="117" y="420"/>
                    </a:lnTo>
                    <a:lnTo>
                      <a:pt x="125" y="402"/>
                    </a:lnTo>
                    <a:lnTo>
                      <a:pt x="134" y="384"/>
                    </a:lnTo>
                    <a:lnTo>
                      <a:pt x="134" y="376"/>
                    </a:lnTo>
                    <a:lnTo>
                      <a:pt x="134" y="358"/>
                    </a:lnTo>
                    <a:lnTo>
                      <a:pt x="143" y="358"/>
                    </a:lnTo>
                    <a:lnTo>
                      <a:pt x="152" y="358"/>
                    </a:lnTo>
                    <a:lnTo>
                      <a:pt x="170" y="349"/>
                    </a:lnTo>
                    <a:lnTo>
                      <a:pt x="179" y="340"/>
                    </a:lnTo>
                    <a:lnTo>
                      <a:pt x="206" y="349"/>
                    </a:lnTo>
                    <a:lnTo>
                      <a:pt x="206" y="331"/>
                    </a:lnTo>
                    <a:lnTo>
                      <a:pt x="206" y="295"/>
                    </a:lnTo>
                    <a:lnTo>
                      <a:pt x="215" y="277"/>
                    </a:lnTo>
                    <a:lnTo>
                      <a:pt x="224" y="250"/>
                    </a:lnTo>
                    <a:lnTo>
                      <a:pt x="233" y="233"/>
                    </a:lnTo>
                    <a:lnTo>
                      <a:pt x="242" y="224"/>
                    </a:lnTo>
                    <a:lnTo>
                      <a:pt x="268" y="224"/>
                    </a:lnTo>
                    <a:lnTo>
                      <a:pt x="277" y="224"/>
                    </a:lnTo>
                    <a:lnTo>
                      <a:pt x="277" y="233"/>
                    </a:lnTo>
                    <a:lnTo>
                      <a:pt x="286" y="250"/>
                    </a:lnTo>
                    <a:lnTo>
                      <a:pt x="304" y="250"/>
                    </a:lnTo>
                    <a:lnTo>
                      <a:pt x="331" y="250"/>
                    </a:lnTo>
                    <a:lnTo>
                      <a:pt x="331" y="259"/>
                    </a:lnTo>
                    <a:lnTo>
                      <a:pt x="340" y="268"/>
                    </a:lnTo>
                    <a:lnTo>
                      <a:pt x="349" y="268"/>
                    </a:lnTo>
                    <a:lnTo>
                      <a:pt x="358" y="268"/>
                    </a:lnTo>
                    <a:lnTo>
                      <a:pt x="367" y="250"/>
                    </a:lnTo>
                    <a:lnTo>
                      <a:pt x="376" y="233"/>
                    </a:lnTo>
                    <a:lnTo>
                      <a:pt x="376" y="224"/>
                    </a:lnTo>
                    <a:lnTo>
                      <a:pt x="393" y="215"/>
                    </a:lnTo>
                    <a:lnTo>
                      <a:pt x="411" y="206"/>
                    </a:lnTo>
                    <a:lnTo>
                      <a:pt x="420" y="197"/>
                    </a:lnTo>
                    <a:lnTo>
                      <a:pt x="438" y="197"/>
                    </a:lnTo>
                    <a:lnTo>
                      <a:pt x="438" y="179"/>
                    </a:lnTo>
                    <a:lnTo>
                      <a:pt x="438" y="161"/>
                    </a:lnTo>
                    <a:lnTo>
                      <a:pt x="429" y="161"/>
                    </a:lnTo>
                    <a:lnTo>
                      <a:pt x="429" y="134"/>
                    </a:lnTo>
                    <a:lnTo>
                      <a:pt x="429" y="117"/>
                    </a:lnTo>
                    <a:lnTo>
                      <a:pt x="385" y="117"/>
                    </a:lnTo>
                    <a:lnTo>
                      <a:pt x="349" y="108"/>
                    </a:lnTo>
                    <a:lnTo>
                      <a:pt x="322" y="108"/>
                    </a:lnTo>
                    <a:lnTo>
                      <a:pt x="313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108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9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04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13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90"/>
                    </a:lnTo>
                    <a:lnTo>
                      <a:pt x="322" y="81"/>
                    </a:lnTo>
                    <a:lnTo>
                      <a:pt x="322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31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0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49" y="81"/>
                    </a:lnTo>
                    <a:lnTo>
                      <a:pt x="358" y="81"/>
                    </a:lnTo>
                    <a:lnTo>
                      <a:pt x="358" y="81"/>
                    </a:lnTo>
                    <a:lnTo>
                      <a:pt x="358" y="81"/>
                    </a:lnTo>
                    <a:lnTo>
                      <a:pt x="367" y="81"/>
                    </a:lnTo>
                    <a:lnTo>
                      <a:pt x="367" y="81"/>
                    </a:lnTo>
                    <a:lnTo>
                      <a:pt x="367" y="81"/>
                    </a:lnTo>
                    <a:lnTo>
                      <a:pt x="376" y="81"/>
                    </a:lnTo>
                    <a:lnTo>
                      <a:pt x="376" y="81"/>
                    </a:lnTo>
                    <a:lnTo>
                      <a:pt x="376" y="81"/>
                    </a:lnTo>
                    <a:lnTo>
                      <a:pt x="385" y="81"/>
                    </a:lnTo>
                    <a:lnTo>
                      <a:pt x="385" y="72"/>
                    </a:lnTo>
                    <a:lnTo>
                      <a:pt x="385" y="72"/>
                    </a:lnTo>
                    <a:lnTo>
                      <a:pt x="385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02" y="63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27"/>
                    </a:lnTo>
                    <a:lnTo>
                      <a:pt x="411" y="18"/>
                    </a:lnTo>
                    <a:lnTo>
                      <a:pt x="411" y="18"/>
                    </a:lnTo>
                    <a:lnTo>
                      <a:pt x="411" y="18"/>
                    </a:lnTo>
                    <a:lnTo>
                      <a:pt x="420" y="18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29" y="9"/>
                    </a:lnTo>
                    <a:lnTo>
                      <a:pt x="429" y="9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47" y="0"/>
                    </a:lnTo>
                    <a:lnTo>
                      <a:pt x="447" y="0"/>
                    </a:lnTo>
                    <a:lnTo>
                      <a:pt x="447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56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65" y="0"/>
                    </a:lnTo>
                    <a:lnTo>
                      <a:pt x="474" y="0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74" y="9"/>
                    </a:lnTo>
                    <a:lnTo>
                      <a:pt x="483" y="9"/>
                    </a:lnTo>
                    <a:lnTo>
                      <a:pt x="483" y="9"/>
                    </a:lnTo>
                    <a:lnTo>
                      <a:pt x="483" y="9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18"/>
                    </a:lnTo>
                    <a:lnTo>
                      <a:pt x="483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27"/>
                    </a:lnTo>
                    <a:lnTo>
                      <a:pt x="492" y="36"/>
                    </a:lnTo>
                    <a:lnTo>
                      <a:pt x="492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01" y="36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0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18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36" y="54"/>
                    </a:lnTo>
                    <a:lnTo>
                      <a:pt x="545" y="54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45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54" y="63"/>
                    </a:lnTo>
                    <a:lnTo>
                      <a:pt x="563" y="72"/>
                    </a:lnTo>
                    <a:lnTo>
                      <a:pt x="563" y="72"/>
                    </a:lnTo>
                    <a:lnTo>
                      <a:pt x="563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63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81" y="72"/>
                    </a:lnTo>
                    <a:lnTo>
                      <a:pt x="581" y="72"/>
                    </a:lnTo>
                    <a:lnTo>
                      <a:pt x="581" y="81"/>
                    </a:lnTo>
                    <a:lnTo>
                      <a:pt x="581" y="81"/>
                    </a:lnTo>
                    <a:lnTo>
                      <a:pt x="581" y="81"/>
                    </a:lnTo>
                    <a:lnTo>
                      <a:pt x="590" y="81"/>
                    </a:lnTo>
                    <a:lnTo>
                      <a:pt x="590" y="81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0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99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08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17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25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34"/>
                    </a:lnTo>
                    <a:lnTo>
                      <a:pt x="590" y="143"/>
                    </a:lnTo>
                    <a:lnTo>
                      <a:pt x="590" y="143"/>
                    </a:lnTo>
                    <a:lnTo>
                      <a:pt x="581" y="143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52"/>
                    </a:lnTo>
                    <a:lnTo>
                      <a:pt x="581" y="161"/>
                    </a:lnTo>
                    <a:lnTo>
                      <a:pt x="581" y="161"/>
                    </a:lnTo>
                    <a:lnTo>
                      <a:pt x="581" y="161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81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0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599" y="170"/>
                    </a:lnTo>
                    <a:lnTo>
                      <a:pt x="608" y="170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08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79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88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197"/>
                    </a:lnTo>
                    <a:lnTo>
                      <a:pt x="617" y="206"/>
                    </a:lnTo>
                    <a:lnTo>
                      <a:pt x="626" y="206"/>
                    </a:lnTo>
                    <a:lnTo>
                      <a:pt x="626" y="206"/>
                    </a:lnTo>
                    <a:lnTo>
                      <a:pt x="626" y="206"/>
                    </a:lnTo>
                    <a:lnTo>
                      <a:pt x="626" y="215"/>
                    </a:lnTo>
                    <a:lnTo>
                      <a:pt x="626" y="215"/>
                    </a:lnTo>
                    <a:lnTo>
                      <a:pt x="626" y="215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24"/>
                    </a:lnTo>
                    <a:lnTo>
                      <a:pt x="626" y="233"/>
                    </a:lnTo>
                    <a:lnTo>
                      <a:pt x="626" y="233"/>
                    </a:lnTo>
                    <a:lnTo>
                      <a:pt x="626" y="233"/>
                    </a:lnTo>
                    <a:lnTo>
                      <a:pt x="617" y="242"/>
                    </a:lnTo>
                    <a:lnTo>
                      <a:pt x="608" y="242"/>
                    </a:lnTo>
                    <a:lnTo>
                      <a:pt x="608" y="250"/>
                    </a:lnTo>
                    <a:lnTo>
                      <a:pt x="590" y="250"/>
                    </a:lnTo>
                    <a:lnTo>
                      <a:pt x="572" y="259"/>
                    </a:lnTo>
                    <a:lnTo>
                      <a:pt x="572" y="277"/>
                    </a:lnTo>
                    <a:lnTo>
                      <a:pt x="572" y="286"/>
                    </a:lnTo>
                    <a:lnTo>
                      <a:pt x="572" y="313"/>
                    </a:lnTo>
                    <a:lnTo>
                      <a:pt x="572" y="331"/>
                    </a:lnTo>
                    <a:lnTo>
                      <a:pt x="554" y="358"/>
                    </a:lnTo>
                    <a:lnTo>
                      <a:pt x="545" y="367"/>
                    </a:lnTo>
                    <a:lnTo>
                      <a:pt x="527" y="367"/>
                    </a:lnTo>
                    <a:lnTo>
                      <a:pt x="510" y="367"/>
                    </a:lnTo>
                    <a:lnTo>
                      <a:pt x="510" y="349"/>
                    </a:lnTo>
                    <a:lnTo>
                      <a:pt x="492" y="349"/>
                    </a:lnTo>
                    <a:lnTo>
                      <a:pt x="483" y="358"/>
                    </a:lnTo>
                    <a:lnTo>
                      <a:pt x="474" y="367"/>
                    </a:lnTo>
                    <a:lnTo>
                      <a:pt x="456" y="367"/>
                    </a:lnTo>
                    <a:lnTo>
                      <a:pt x="438" y="367"/>
                    </a:lnTo>
                    <a:lnTo>
                      <a:pt x="429" y="367"/>
                    </a:lnTo>
                    <a:lnTo>
                      <a:pt x="429" y="384"/>
                    </a:lnTo>
                    <a:lnTo>
                      <a:pt x="438" y="384"/>
                    </a:lnTo>
                    <a:lnTo>
                      <a:pt x="447" y="393"/>
                    </a:lnTo>
                    <a:lnTo>
                      <a:pt x="438" y="402"/>
                    </a:lnTo>
                    <a:lnTo>
                      <a:pt x="447" y="411"/>
                    </a:lnTo>
                    <a:lnTo>
                      <a:pt x="447" y="420"/>
                    </a:lnTo>
                    <a:lnTo>
                      <a:pt x="447" y="429"/>
                    </a:lnTo>
                    <a:lnTo>
                      <a:pt x="456" y="438"/>
                    </a:lnTo>
                    <a:lnTo>
                      <a:pt x="465" y="438"/>
                    </a:lnTo>
                    <a:lnTo>
                      <a:pt x="474" y="438"/>
                    </a:lnTo>
                    <a:lnTo>
                      <a:pt x="465" y="456"/>
                    </a:lnTo>
                    <a:lnTo>
                      <a:pt x="465" y="474"/>
                    </a:lnTo>
                    <a:lnTo>
                      <a:pt x="483" y="483"/>
                    </a:lnTo>
                    <a:lnTo>
                      <a:pt x="492" y="492"/>
                    </a:lnTo>
                    <a:lnTo>
                      <a:pt x="501" y="492"/>
                    </a:lnTo>
                    <a:lnTo>
                      <a:pt x="510" y="501"/>
                    </a:lnTo>
                    <a:lnTo>
                      <a:pt x="527" y="518"/>
                    </a:lnTo>
                    <a:lnTo>
                      <a:pt x="527" y="536"/>
                    </a:lnTo>
                    <a:lnTo>
                      <a:pt x="527" y="563"/>
                    </a:lnTo>
                    <a:lnTo>
                      <a:pt x="518" y="581"/>
                    </a:lnTo>
                    <a:lnTo>
                      <a:pt x="510" y="590"/>
                    </a:lnTo>
                    <a:lnTo>
                      <a:pt x="510" y="599"/>
                    </a:lnTo>
                    <a:lnTo>
                      <a:pt x="501" y="599"/>
                    </a:lnTo>
                    <a:lnTo>
                      <a:pt x="492" y="608"/>
                    </a:lnTo>
                    <a:lnTo>
                      <a:pt x="483" y="634"/>
                    </a:lnTo>
                    <a:lnTo>
                      <a:pt x="483" y="661"/>
                    </a:lnTo>
                    <a:lnTo>
                      <a:pt x="483" y="679"/>
                    </a:lnTo>
                    <a:lnTo>
                      <a:pt x="501" y="688"/>
                    </a:lnTo>
                    <a:lnTo>
                      <a:pt x="518" y="697"/>
                    </a:lnTo>
                    <a:lnTo>
                      <a:pt x="527" y="706"/>
                    </a:lnTo>
                    <a:lnTo>
                      <a:pt x="545" y="706"/>
                    </a:lnTo>
                    <a:lnTo>
                      <a:pt x="563" y="715"/>
                    </a:lnTo>
                    <a:lnTo>
                      <a:pt x="572" y="724"/>
                    </a:lnTo>
                    <a:lnTo>
                      <a:pt x="572" y="751"/>
                    </a:lnTo>
                    <a:lnTo>
                      <a:pt x="572" y="759"/>
                    </a:lnTo>
                    <a:lnTo>
                      <a:pt x="590" y="777"/>
                    </a:lnTo>
                    <a:lnTo>
                      <a:pt x="608" y="786"/>
                    </a:lnTo>
                    <a:lnTo>
                      <a:pt x="617" y="804"/>
                    </a:lnTo>
                    <a:lnTo>
                      <a:pt x="617" y="822"/>
                    </a:lnTo>
                    <a:lnTo>
                      <a:pt x="617" y="840"/>
                    </a:lnTo>
                    <a:lnTo>
                      <a:pt x="626" y="858"/>
                    </a:lnTo>
                    <a:lnTo>
                      <a:pt x="617" y="867"/>
                    </a:lnTo>
                    <a:lnTo>
                      <a:pt x="599" y="893"/>
                    </a:lnTo>
                    <a:lnTo>
                      <a:pt x="599" y="911"/>
                    </a:lnTo>
                    <a:lnTo>
                      <a:pt x="617" y="938"/>
                    </a:lnTo>
                    <a:lnTo>
                      <a:pt x="635" y="956"/>
                    </a:lnTo>
                    <a:lnTo>
                      <a:pt x="661" y="965"/>
                    </a:lnTo>
                    <a:lnTo>
                      <a:pt x="688" y="965"/>
                    </a:lnTo>
                    <a:lnTo>
                      <a:pt x="706" y="965"/>
                    </a:lnTo>
                    <a:lnTo>
                      <a:pt x="706" y="992"/>
                    </a:lnTo>
                    <a:lnTo>
                      <a:pt x="706" y="1018"/>
                    </a:lnTo>
                    <a:lnTo>
                      <a:pt x="697" y="1117"/>
                    </a:lnTo>
                    <a:lnTo>
                      <a:pt x="706" y="1135"/>
                    </a:lnTo>
                    <a:lnTo>
                      <a:pt x="724" y="1143"/>
                    </a:lnTo>
                    <a:lnTo>
                      <a:pt x="742" y="1161"/>
                    </a:lnTo>
                    <a:lnTo>
                      <a:pt x="751" y="1179"/>
                    </a:lnTo>
                    <a:lnTo>
                      <a:pt x="742" y="1197"/>
                    </a:lnTo>
                    <a:lnTo>
                      <a:pt x="742" y="1215"/>
                    </a:lnTo>
                    <a:lnTo>
                      <a:pt x="733" y="1224"/>
                    </a:lnTo>
                    <a:lnTo>
                      <a:pt x="706" y="1224"/>
                    </a:lnTo>
                    <a:lnTo>
                      <a:pt x="688" y="1224"/>
                    </a:lnTo>
                    <a:lnTo>
                      <a:pt x="688" y="1224"/>
                    </a:lnTo>
                    <a:lnTo>
                      <a:pt x="679" y="1233"/>
                    </a:lnTo>
                    <a:lnTo>
                      <a:pt x="661" y="1233"/>
                    </a:lnTo>
                    <a:lnTo>
                      <a:pt x="661" y="1224"/>
                    </a:lnTo>
                    <a:lnTo>
                      <a:pt x="644" y="1197"/>
                    </a:lnTo>
                    <a:lnTo>
                      <a:pt x="626" y="1188"/>
                    </a:lnTo>
                    <a:lnTo>
                      <a:pt x="608" y="1188"/>
                    </a:lnTo>
                    <a:lnTo>
                      <a:pt x="590" y="1179"/>
                    </a:lnTo>
                    <a:lnTo>
                      <a:pt x="572" y="1170"/>
                    </a:lnTo>
                    <a:lnTo>
                      <a:pt x="563" y="1161"/>
                    </a:lnTo>
                    <a:lnTo>
                      <a:pt x="572" y="1152"/>
                    </a:lnTo>
                    <a:lnTo>
                      <a:pt x="590" y="1152"/>
                    </a:lnTo>
                    <a:lnTo>
                      <a:pt x="590" y="1143"/>
                    </a:lnTo>
                    <a:lnTo>
                      <a:pt x="581" y="1143"/>
                    </a:lnTo>
                    <a:lnTo>
                      <a:pt x="563" y="1143"/>
                    </a:lnTo>
                    <a:lnTo>
                      <a:pt x="554" y="1135"/>
                    </a:lnTo>
                    <a:lnTo>
                      <a:pt x="536" y="1143"/>
                    </a:lnTo>
                    <a:lnTo>
                      <a:pt x="510" y="1152"/>
                    </a:lnTo>
                    <a:lnTo>
                      <a:pt x="492" y="1152"/>
                    </a:lnTo>
                    <a:lnTo>
                      <a:pt x="474" y="1143"/>
                    </a:lnTo>
                    <a:lnTo>
                      <a:pt x="465" y="1126"/>
                    </a:lnTo>
                    <a:lnTo>
                      <a:pt x="465" y="1108"/>
                    </a:lnTo>
                    <a:lnTo>
                      <a:pt x="456" y="1099"/>
                    </a:lnTo>
                    <a:lnTo>
                      <a:pt x="447" y="1099"/>
                    </a:lnTo>
                    <a:lnTo>
                      <a:pt x="429" y="1090"/>
                    </a:lnTo>
                    <a:lnTo>
                      <a:pt x="429" y="1072"/>
                    </a:lnTo>
                    <a:lnTo>
                      <a:pt x="429" y="1063"/>
                    </a:lnTo>
                    <a:lnTo>
                      <a:pt x="420" y="1063"/>
                    </a:lnTo>
                    <a:lnTo>
                      <a:pt x="393" y="1063"/>
                    </a:lnTo>
                    <a:lnTo>
                      <a:pt x="385" y="1081"/>
                    </a:lnTo>
                    <a:lnTo>
                      <a:pt x="367" y="1081"/>
                    </a:lnTo>
                    <a:lnTo>
                      <a:pt x="340" y="1081"/>
                    </a:lnTo>
                    <a:lnTo>
                      <a:pt x="331" y="1072"/>
                    </a:lnTo>
                    <a:lnTo>
                      <a:pt x="322" y="1054"/>
                    </a:lnTo>
                    <a:lnTo>
                      <a:pt x="304" y="1027"/>
                    </a:lnTo>
                    <a:lnTo>
                      <a:pt x="277" y="1010"/>
                    </a:lnTo>
                    <a:lnTo>
                      <a:pt x="251" y="1001"/>
                    </a:lnTo>
                    <a:lnTo>
                      <a:pt x="233" y="992"/>
                    </a:lnTo>
                    <a:lnTo>
                      <a:pt x="206" y="956"/>
                    </a:lnTo>
                    <a:lnTo>
                      <a:pt x="197" y="929"/>
                    </a:lnTo>
                    <a:lnTo>
                      <a:pt x="170" y="911"/>
                    </a:lnTo>
                    <a:lnTo>
                      <a:pt x="170" y="893"/>
                    </a:lnTo>
                    <a:lnTo>
                      <a:pt x="179" y="876"/>
                    </a:lnTo>
                    <a:lnTo>
                      <a:pt x="179" y="858"/>
                    </a:lnTo>
                    <a:lnTo>
                      <a:pt x="188" y="849"/>
                    </a:lnTo>
                    <a:lnTo>
                      <a:pt x="197" y="849"/>
                    </a:lnTo>
                    <a:lnTo>
                      <a:pt x="206" y="849"/>
                    </a:lnTo>
                    <a:lnTo>
                      <a:pt x="215" y="849"/>
                    </a:lnTo>
                    <a:lnTo>
                      <a:pt x="215" y="831"/>
                    </a:lnTo>
                    <a:lnTo>
                      <a:pt x="206" y="831"/>
                    </a:lnTo>
                    <a:lnTo>
                      <a:pt x="188" y="822"/>
                    </a:lnTo>
                    <a:lnTo>
                      <a:pt x="170" y="813"/>
                    </a:lnTo>
                    <a:lnTo>
                      <a:pt x="152" y="813"/>
                    </a:lnTo>
                    <a:lnTo>
                      <a:pt x="125" y="813"/>
                    </a:lnTo>
                    <a:lnTo>
                      <a:pt x="108" y="813"/>
                    </a:lnTo>
                    <a:lnTo>
                      <a:pt x="99" y="813"/>
                    </a:lnTo>
                    <a:lnTo>
                      <a:pt x="90" y="804"/>
                    </a:lnTo>
                    <a:lnTo>
                      <a:pt x="90" y="795"/>
                    </a:lnTo>
                    <a:lnTo>
                      <a:pt x="72" y="795"/>
                    </a:lnTo>
                    <a:lnTo>
                      <a:pt x="54" y="786"/>
                    </a:lnTo>
                    <a:lnTo>
                      <a:pt x="27" y="786"/>
                    </a:lnTo>
                    <a:lnTo>
                      <a:pt x="9" y="786"/>
                    </a:lnTo>
                    <a:lnTo>
                      <a:pt x="0" y="786"/>
                    </a:lnTo>
                    <a:lnTo>
                      <a:pt x="0" y="768"/>
                    </a:lnTo>
                  </a:path>
                </a:pathLst>
              </a:custGeom>
              <a:solidFill>
                <a:schemeClr val="accent2">
                  <a:lumMod val="20000"/>
                  <a:lumOff val="80000"/>
                </a:schemeClr>
              </a:solidFill>
              <a:ln w="342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2" name="Freeform 49">
                <a:extLst>
                  <a:ext uri="{FF2B5EF4-FFF2-40B4-BE49-F238E27FC236}">
                    <a16:creationId xmlns:a16="http://schemas.microsoft.com/office/drawing/2014/main" id="{00000000-0008-0000-1A00-00002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19" y="7813"/>
                <a:ext cx="375" cy="402"/>
              </a:xfrm>
              <a:custGeom>
                <a:avLst/>
                <a:gdLst>
                  <a:gd name="T0" fmla="*/ 26 w 169"/>
                  <a:gd name="T1" fmla="*/ 27 h 170"/>
                  <a:gd name="T2" fmla="*/ 44 w 169"/>
                  <a:gd name="T3" fmla="*/ 27 h 170"/>
                  <a:gd name="T4" fmla="*/ 53 w 169"/>
                  <a:gd name="T5" fmla="*/ 36 h 170"/>
                  <a:gd name="T6" fmla="*/ 62 w 169"/>
                  <a:gd name="T7" fmla="*/ 45 h 170"/>
                  <a:gd name="T8" fmla="*/ 80 w 169"/>
                  <a:gd name="T9" fmla="*/ 54 h 170"/>
                  <a:gd name="T10" fmla="*/ 80 w 169"/>
                  <a:gd name="T11" fmla="*/ 45 h 170"/>
                  <a:gd name="T12" fmla="*/ 80 w 169"/>
                  <a:gd name="T13" fmla="*/ 36 h 170"/>
                  <a:gd name="T14" fmla="*/ 71 w 169"/>
                  <a:gd name="T15" fmla="*/ 18 h 170"/>
                  <a:gd name="T16" fmla="*/ 62 w 169"/>
                  <a:gd name="T17" fmla="*/ 9 h 170"/>
                  <a:gd name="T18" fmla="*/ 71 w 169"/>
                  <a:gd name="T19" fmla="*/ 0 h 170"/>
                  <a:gd name="T20" fmla="*/ 71 w 169"/>
                  <a:gd name="T21" fmla="*/ 0 h 170"/>
                  <a:gd name="T22" fmla="*/ 80 w 169"/>
                  <a:gd name="T23" fmla="*/ 0 h 170"/>
                  <a:gd name="T24" fmla="*/ 89 w 169"/>
                  <a:gd name="T25" fmla="*/ 0 h 170"/>
                  <a:gd name="T26" fmla="*/ 98 w 169"/>
                  <a:gd name="T27" fmla="*/ 0 h 170"/>
                  <a:gd name="T28" fmla="*/ 116 w 169"/>
                  <a:gd name="T29" fmla="*/ 9 h 170"/>
                  <a:gd name="T30" fmla="*/ 116 w 169"/>
                  <a:gd name="T31" fmla="*/ 18 h 170"/>
                  <a:gd name="T32" fmla="*/ 125 w 169"/>
                  <a:gd name="T33" fmla="*/ 27 h 170"/>
                  <a:gd name="T34" fmla="*/ 125 w 169"/>
                  <a:gd name="T35" fmla="*/ 36 h 170"/>
                  <a:gd name="T36" fmla="*/ 125 w 169"/>
                  <a:gd name="T37" fmla="*/ 45 h 170"/>
                  <a:gd name="T38" fmla="*/ 125 w 169"/>
                  <a:gd name="T39" fmla="*/ 54 h 170"/>
                  <a:gd name="T40" fmla="*/ 134 w 169"/>
                  <a:gd name="T41" fmla="*/ 63 h 170"/>
                  <a:gd name="T42" fmla="*/ 143 w 169"/>
                  <a:gd name="T43" fmla="*/ 63 h 170"/>
                  <a:gd name="T44" fmla="*/ 152 w 169"/>
                  <a:gd name="T45" fmla="*/ 63 h 170"/>
                  <a:gd name="T46" fmla="*/ 160 w 169"/>
                  <a:gd name="T47" fmla="*/ 72 h 170"/>
                  <a:gd name="T48" fmla="*/ 169 w 169"/>
                  <a:gd name="T49" fmla="*/ 80 h 170"/>
                  <a:gd name="T50" fmla="*/ 169 w 169"/>
                  <a:gd name="T51" fmla="*/ 80 h 170"/>
                  <a:gd name="T52" fmla="*/ 169 w 169"/>
                  <a:gd name="T53" fmla="*/ 98 h 170"/>
                  <a:gd name="T54" fmla="*/ 169 w 169"/>
                  <a:gd name="T55" fmla="*/ 107 h 170"/>
                  <a:gd name="T56" fmla="*/ 160 w 169"/>
                  <a:gd name="T57" fmla="*/ 116 h 170"/>
                  <a:gd name="T58" fmla="*/ 152 w 169"/>
                  <a:gd name="T59" fmla="*/ 116 h 170"/>
                  <a:gd name="T60" fmla="*/ 134 w 169"/>
                  <a:gd name="T61" fmla="*/ 116 h 170"/>
                  <a:gd name="T62" fmla="*/ 125 w 169"/>
                  <a:gd name="T63" fmla="*/ 125 h 170"/>
                  <a:gd name="T64" fmla="*/ 134 w 169"/>
                  <a:gd name="T65" fmla="*/ 134 h 170"/>
                  <a:gd name="T66" fmla="*/ 134 w 169"/>
                  <a:gd name="T67" fmla="*/ 143 h 170"/>
                  <a:gd name="T68" fmla="*/ 134 w 169"/>
                  <a:gd name="T69" fmla="*/ 152 h 170"/>
                  <a:gd name="T70" fmla="*/ 134 w 169"/>
                  <a:gd name="T71" fmla="*/ 161 h 170"/>
                  <a:gd name="T72" fmla="*/ 125 w 169"/>
                  <a:gd name="T73" fmla="*/ 170 h 170"/>
                  <a:gd name="T74" fmla="*/ 116 w 169"/>
                  <a:gd name="T75" fmla="*/ 170 h 170"/>
                  <a:gd name="T76" fmla="*/ 107 w 169"/>
                  <a:gd name="T77" fmla="*/ 170 h 170"/>
                  <a:gd name="T78" fmla="*/ 89 w 169"/>
                  <a:gd name="T79" fmla="*/ 170 h 170"/>
                  <a:gd name="T80" fmla="*/ 62 w 169"/>
                  <a:gd name="T81" fmla="*/ 170 h 170"/>
                  <a:gd name="T82" fmla="*/ 44 w 169"/>
                  <a:gd name="T83" fmla="*/ 170 h 170"/>
                  <a:gd name="T84" fmla="*/ 35 w 169"/>
                  <a:gd name="T85" fmla="*/ 161 h 170"/>
                  <a:gd name="T86" fmla="*/ 26 w 169"/>
                  <a:gd name="T87" fmla="*/ 161 h 170"/>
                  <a:gd name="T88" fmla="*/ 18 w 169"/>
                  <a:gd name="T89" fmla="*/ 152 h 170"/>
                  <a:gd name="T90" fmla="*/ 18 w 169"/>
                  <a:gd name="T91" fmla="*/ 134 h 170"/>
                  <a:gd name="T92" fmla="*/ 9 w 169"/>
                  <a:gd name="T93" fmla="*/ 116 h 170"/>
                  <a:gd name="T94" fmla="*/ 0 w 169"/>
                  <a:gd name="T95" fmla="*/ 107 h 170"/>
                  <a:gd name="T96" fmla="*/ 0 w 169"/>
                  <a:gd name="T97" fmla="*/ 98 h 170"/>
                  <a:gd name="T98" fmla="*/ 0 w 169"/>
                  <a:gd name="T99" fmla="*/ 98 h 170"/>
                  <a:gd name="T100" fmla="*/ 9 w 169"/>
                  <a:gd name="T101" fmla="*/ 89 h 170"/>
                  <a:gd name="T102" fmla="*/ 9 w 169"/>
                  <a:gd name="T103" fmla="*/ 80 h 170"/>
                  <a:gd name="T104" fmla="*/ 9 w 169"/>
                  <a:gd name="T105" fmla="*/ 72 h 170"/>
                  <a:gd name="T106" fmla="*/ 18 w 169"/>
                  <a:gd name="T107" fmla="*/ 72 h 170"/>
                  <a:gd name="T108" fmla="*/ 26 w 169"/>
                  <a:gd name="T109" fmla="*/ 63 h 170"/>
                  <a:gd name="T110" fmla="*/ 18 w 169"/>
                  <a:gd name="T111" fmla="*/ 54 h 170"/>
                  <a:gd name="T112" fmla="*/ 18 w 169"/>
                  <a:gd name="T113" fmla="*/ 45 h 170"/>
                  <a:gd name="T114" fmla="*/ 18 w 169"/>
                  <a:gd name="T115" fmla="*/ 36 h 17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169" h="170">
                    <a:moveTo>
                      <a:pt x="18" y="27"/>
                    </a:moveTo>
                    <a:lnTo>
                      <a:pt x="18" y="27"/>
                    </a:lnTo>
                    <a:lnTo>
                      <a:pt x="18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26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35" y="27"/>
                    </a:lnTo>
                    <a:lnTo>
                      <a:pt x="44" y="27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44" y="36"/>
                    </a:lnTo>
                    <a:lnTo>
                      <a:pt x="53" y="36"/>
                    </a:lnTo>
                    <a:lnTo>
                      <a:pt x="53" y="36"/>
                    </a:lnTo>
                    <a:lnTo>
                      <a:pt x="53" y="36"/>
                    </a:lnTo>
                    <a:lnTo>
                      <a:pt x="53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62" y="45"/>
                    </a:lnTo>
                    <a:lnTo>
                      <a:pt x="71" y="45"/>
                    </a:lnTo>
                    <a:lnTo>
                      <a:pt x="71" y="45"/>
                    </a:lnTo>
                    <a:lnTo>
                      <a:pt x="71" y="54"/>
                    </a:lnTo>
                    <a:lnTo>
                      <a:pt x="71" y="54"/>
                    </a:lnTo>
                    <a:lnTo>
                      <a:pt x="71" y="54"/>
                    </a:lnTo>
                    <a:lnTo>
                      <a:pt x="80" y="54"/>
                    </a:lnTo>
                    <a:lnTo>
                      <a:pt x="80" y="54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27"/>
                    </a:lnTo>
                    <a:lnTo>
                      <a:pt x="71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18"/>
                    </a:lnTo>
                    <a:lnTo>
                      <a:pt x="62" y="9"/>
                    </a:lnTo>
                    <a:lnTo>
                      <a:pt x="62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9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71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0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89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98" y="0"/>
                    </a:lnTo>
                    <a:lnTo>
                      <a:pt x="107" y="0"/>
                    </a:lnTo>
                    <a:lnTo>
                      <a:pt x="107" y="0"/>
                    </a:lnTo>
                    <a:lnTo>
                      <a:pt x="107" y="9"/>
                    </a:lnTo>
                    <a:lnTo>
                      <a:pt x="107" y="9"/>
                    </a:lnTo>
                    <a:lnTo>
                      <a:pt x="107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9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16" y="18"/>
                    </a:lnTo>
                    <a:lnTo>
                      <a:pt x="125" y="18"/>
                    </a:lnTo>
                    <a:lnTo>
                      <a:pt x="125" y="18"/>
                    </a:lnTo>
                    <a:lnTo>
                      <a:pt x="125" y="18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36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45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52" y="63"/>
                    </a:lnTo>
                    <a:lnTo>
                      <a:pt x="160" y="63"/>
                    </a:lnTo>
                    <a:lnTo>
                      <a:pt x="160" y="63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0" y="72"/>
                    </a:lnTo>
                    <a:lnTo>
                      <a:pt x="169" y="72"/>
                    </a:lnTo>
                    <a:lnTo>
                      <a:pt x="169" y="72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0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89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98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07"/>
                    </a:lnTo>
                    <a:lnTo>
                      <a:pt x="169" y="116"/>
                    </a:lnTo>
                    <a:lnTo>
                      <a:pt x="169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60" y="116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43" y="116"/>
                    </a:lnTo>
                    <a:lnTo>
                      <a:pt x="143" y="116"/>
                    </a:lnTo>
                    <a:lnTo>
                      <a:pt x="143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16"/>
                    </a:lnTo>
                    <a:lnTo>
                      <a:pt x="134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25"/>
                    </a:lnTo>
                    <a:lnTo>
                      <a:pt x="125" y="134"/>
                    </a:lnTo>
                    <a:lnTo>
                      <a:pt x="125" y="134"/>
                    </a:lnTo>
                    <a:lnTo>
                      <a:pt x="125" y="134"/>
                    </a:lnTo>
                    <a:lnTo>
                      <a:pt x="134" y="134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52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61"/>
                    </a:lnTo>
                    <a:lnTo>
                      <a:pt x="134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25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16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107" y="170"/>
                    </a:lnTo>
                    <a:lnTo>
                      <a:pt x="98" y="170"/>
                    </a:lnTo>
                    <a:lnTo>
                      <a:pt x="98" y="170"/>
                    </a:lnTo>
                    <a:lnTo>
                      <a:pt x="98" y="170"/>
                    </a:lnTo>
                    <a:lnTo>
                      <a:pt x="89" y="170"/>
                    </a:lnTo>
                    <a:lnTo>
                      <a:pt x="89" y="170"/>
                    </a:lnTo>
                    <a:lnTo>
                      <a:pt x="89" y="170"/>
                    </a:lnTo>
                    <a:lnTo>
                      <a:pt x="80" y="170"/>
                    </a:lnTo>
                    <a:lnTo>
                      <a:pt x="80" y="170"/>
                    </a:lnTo>
                    <a:lnTo>
                      <a:pt x="71" y="170"/>
                    </a:lnTo>
                    <a:lnTo>
                      <a:pt x="71" y="170"/>
                    </a:lnTo>
                    <a:lnTo>
                      <a:pt x="71" y="170"/>
                    </a:lnTo>
                    <a:lnTo>
                      <a:pt x="62" y="170"/>
                    </a:lnTo>
                    <a:lnTo>
                      <a:pt x="62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53" y="170"/>
                    </a:lnTo>
                    <a:lnTo>
                      <a:pt x="44" y="170"/>
                    </a:lnTo>
                    <a:lnTo>
                      <a:pt x="44" y="170"/>
                    </a:lnTo>
                    <a:lnTo>
                      <a:pt x="44" y="170"/>
                    </a:lnTo>
                    <a:lnTo>
                      <a:pt x="35" y="170"/>
                    </a:lnTo>
                    <a:lnTo>
                      <a:pt x="35" y="170"/>
                    </a:lnTo>
                    <a:lnTo>
                      <a:pt x="35" y="170"/>
                    </a:lnTo>
                    <a:lnTo>
                      <a:pt x="35" y="161"/>
                    </a:lnTo>
                    <a:lnTo>
                      <a:pt x="35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61"/>
                    </a:lnTo>
                    <a:lnTo>
                      <a:pt x="26" y="152"/>
                    </a:lnTo>
                    <a:lnTo>
                      <a:pt x="18" y="152"/>
                    </a:lnTo>
                    <a:lnTo>
                      <a:pt x="18" y="152"/>
                    </a:lnTo>
                    <a:lnTo>
                      <a:pt x="18" y="152"/>
                    </a:lnTo>
                    <a:lnTo>
                      <a:pt x="18" y="143"/>
                    </a:lnTo>
                    <a:lnTo>
                      <a:pt x="18" y="143"/>
                    </a:lnTo>
                    <a:lnTo>
                      <a:pt x="18" y="143"/>
                    </a:lnTo>
                    <a:lnTo>
                      <a:pt x="18" y="134"/>
                    </a:lnTo>
                    <a:lnTo>
                      <a:pt x="18" y="134"/>
                    </a:lnTo>
                    <a:lnTo>
                      <a:pt x="18" y="134"/>
                    </a:lnTo>
                    <a:lnTo>
                      <a:pt x="9" y="134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16"/>
                    </a:lnTo>
                    <a:lnTo>
                      <a:pt x="0" y="116"/>
                    </a:lnTo>
                    <a:lnTo>
                      <a:pt x="0" y="116"/>
                    </a:lnTo>
                    <a:lnTo>
                      <a:pt x="0" y="116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107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98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0" y="89"/>
                    </a:lnTo>
                    <a:lnTo>
                      <a:pt x="9" y="89"/>
                    </a:lnTo>
                    <a:lnTo>
                      <a:pt x="9" y="89"/>
                    </a:lnTo>
                    <a:lnTo>
                      <a:pt x="9" y="89"/>
                    </a:lnTo>
                    <a:lnTo>
                      <a:pt x="0" y="80"/>
                    </a:lnTo>
                    <a:lnTo>
                      <a:pt x="0" y="80"/>
                    </a:lnTo>
                    <a:lnTo>
                      <a:pt x="0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9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18" y="72"/>
                    </a:lnTo>
                    <a:lnTo>
                      <a:pt x="26" y="63"/>
                    </a:lnTo>
                    <a:lnTo>
                      <a:pt x="26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63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54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36"/>
                    </a:lnTo>
                    <a:lnTo>
                      <a:pt x="18" y="27"/>
                    </a:lnTo>
                  </a:path>
                </a:pathLst>
              </a:custGeom>
              <a:solidFill>
                <a:schemeClr val="tx2">
                  <a:lumMod val="20000"/>
                  <a:lumOff val="8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3" name="Freeform 50">
                <a:extLst>
                  <a:ext uri="{FF2B5EF4-FFF2-40B4-BE49-F238E27FC236}">
                    <a16:creationId xmlns:a16="http://schemas.microsoft.com/office/drawing/2014/main" id="{00000000-0008-0000-1A00-00002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243" y="6306"/>
                <a:ext cx="1335" cy="1407"/>
              </a:xfrm>
              <a:custGeom>
                <a:avLst/>
                <a:gdLst>
                  <a:gd name="T0" fmla="*/ 220 w 1287"/>
                  <a:gd name="T1" fmla="*/ 16 h 1324"/>
                  <a:gd name="T2" fmla="*/ 190 w 1287"/>
                  <a:gd name="T3" fmla="*/ 46 h 1324"/>
                  <a:gd name="T4" fmla="*/ 211 w 1287"/>
                  <a:gd name="T5" fmla="*/ 141 h 1324"/>
                  <a:gd name="T6" fmla="*/ 74 w 1287"/>
                  <a:gd name="T7" fmla="*/ 205 h 1324"/>
                  <a:gd name="T8" fmla="*/ 23 w 1287"/>
                  <a:gd name="T9" fmla="*/ 299 h 1324"/>
                  <a:gd name="T10" fmla="*/ 36 w 1287"/>
                  <a:gd name="T11" fmla="*/ 351 h 1324"/>
                  <a:gd name="T12" fmla="*/ 36 w 1287"/>
                  <a:gd name="T13" fmla="*/ 556 h 1324"/>
                  <a:gd name="T14" fmla="*/ 108 w 1287"/>
                  <a:gd name="T15" fmla="*/ 616 h 1324"/>
                  <a:gd name="T16" fmla="*/ 177 w 1287"/>
                  <a:gd name="T17" fmla="*/ 745 h 1324"/>
                  <a:gd name="T18" fmla="*/ 203 w 1287"/>
                  <a:gd name="T19" fmla="*/ 818 h 1324"/>
                  <a:gd name="T20" fmla="*/ 336 w 1287"/>
                  <a:gd name="T21" fmla="*/ 916 h 1324"/>
                  <a:gd name="T22" fmla="*/ 370 w 1287"/>
                  <a:gd name="T23" fmla="*/ 981 h 1324"/>
                  <a:gd name="T24" fmla="*/ 460 w 1287"/>
                  <a:gd name="T25" fmla="*/ 1054 h 1324"/>
                  <a:gd name="T26" fmla="*/ 550 w 1287"/>
                  <a:gd name="T27" fmla="*/ 1088 h 1324"/>
                  <a:gd name="T28" fmla="*/ 601 w 1287"/>
                  <a:gd name="T29" fmla="*/ 1225 h 1324"/>
                  <a:gd name="T30" fmla="*/ 657 w 1287"/>
                  <a:gd name="T31" fmla="*/ 1246 h 1324"/>
                  <a:gd name="T32" fmla="*/ 717 w 1287"/>
                  <a:gd name="T33" fmla="*/ 1251 h 1324"/>
                  <a:gd name="T34" fmla="*/ 756 w 1287"/>
                  <a:gd name="T35" fmla="*/ 1285 h 1324"/>
                  <a:gd name="T36" fmla="*/ 1047 w 1287"/>
                  <a:gd name="T37" fmla="*/ 1294 h 1324"/>
                  <a:gd name="T38" fmla="*/ 1051 w 1287"/>
                  <a:gd name="T39" fmla="*/ 1251 h 1324"/>
                  <a:gd name="T40" fmla="*/ 1030 w 1287"/>
                  <a:gd name="T41" fmla="*/ 1015 h 1324"/>
                  <a:gd name="T42" fmla="*/ 1081 w 1287"/>
                  <a:gd name="T43" fmla="*/ 938 h 1324"/>
                  <a:gd name="T44" fmla="*/ 1128 w 1287"/>
                  <a:gd name="T45" fmla="*/ 831 h 1324"/>
                  <a:gd name="T46" fmla="*/ 1193 w 1287"/>
                  <a:gd name="T47" fmla="*/ 754 h 1324"/>
                  <a:gd name="T48" fmla="*/ 1124 w 1287"/>
                  <a:gd name="T49" fmla="*/ 642 h 1324"/>
                  <a:gd name="T50" fmla="*/ 1227 w 1287"/>
                  <a:gd name="T51" fmla="*/ 599 h 1324"/>
                  <a:gd name="T52" fmla="*/ 1287 w 1287"/>
                  <a:gd name="T53" fmla="*/ 535 h 1324"/>
                  <a:gd name="T54" fmla="*/ 1188 w 1287"/>
                  <a:gd name="T55" fmla="*/ 432 h 1324"/>
                  <a:gd name="T56" fmla="*/ 1167 w 1287"/>
                  <a:gd name="T57" fmla="*/ 359 h 1324"/>
                  <a:gd name="T58" fmla="*/ 1270 w 1287"/>
                  <a:gd name="T59" fmla="*/ 338 h 1324"/>
                  <a:gd name="T60" fmla="*/ 1158 w 1287"/>
                  <a:gd name="T61" fmla="*/ 278 h 1324"/>
                  <a:gd name="T62" fmla="*/ 897 w 1287"/>
                  <a:gd name="T63" fmla="*/ 286 h 1324"/>
                  <a:gd name="T64" fmla="*/ 794 w 1287"/>
                  <a:gd name="T65" fmla="*/ 188 h 1324"/>
                  <a:gd name="T66" fmla="*/ 674 w 1287"/>
                  <a:gd name="T67" fmla="*/ 46 h 1324"/>
                  <a:gd name="T68" fmla="*/ 636 w 1287"/>
                  <a:gd name="T69" fmla="*/ 76 h 1324"/>
                  <a:gd name="T70" fmla="*/ 666 w 1287"/>
                  <a:gd name="T71" fmla="*/ 102 h 1324"/>
                  <a:gd name="T72" fmla="*/ 713 w 1287"/>
                  <a:gd name="T73" fmla="*/ 171 h 1324"/>
                  <a:gd name="T74" fmla="*/ 721 w 1287"/>
                  <a:gd name="T75" fmla="*/ 269 h 1324"/>
                  <a:gd name="T76" fmla="*/ 558 w 1287"/>
                  <a:gd name="T77" fmla="*/ 209 h 1324"/>
                  <a:gd name="T78" fmla="*/ 511 w 1287"/>
                  <a:gd name="T79" fmla="*/ 124 h 1324"/>
                  <a:gd name="T80" fmla="*/ 503 w 1287"/>
                  <a:gd name="T81" fmla="*/ 64 h 1324"/>
                  <a:gd name="T82" fmla="*/ 417 w 1287"/>
                  <a:gd name="T83" fmla="*/ 46 h 1324"/>
                  <a:gd name="T84" fmla="*/ 348 w 1287"/>
                  <a:gd name="T85" fmla="*/ 46 h 132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287" h="1324">
                    <a:moveTo>
                      <a:pt x="314" y="8"/>
                    </a:moveTo>
                    <a:cubicBezTo>
                      <a:pt x="283" y="10"/>
                      <a:pt x="247" y="0"/>
                      <a:pt x="220" y="16"/>
                    </a:cubicBezTo>
                    <a:cubicBezTo>
                      <a:pt x="212" y="21"/>
                      <a:pt x="219" y="37"/>
                      <a:pt x="211" y="42"/>
                    </a:cubicBezTo>
                    <a:cubicBezTo>
                      <a:pt x="205" y="46"/>
                      <a:pt x="197" y="45"/>
                      <a:pt x="190" y="46"/>
                    </a:cubicBezTo>
                    <a:cubicBezTo>
                      <a:pt x="179" y="68"/>
                      <a:pt x="176" y="107"/>
                      <a:pt x="203" y="115"/>
                    </a:cubicBezTo>
                    <a:cubicBezTo>
                      <a:pt x="206" y="124"/>
                      <a:pt x="208" y="132"/>
                      <a:pt x="211" y="141"/>
                    </a:cubicBezTo>
                    <a:cubicBezTo>
                      <a:pt x="214" y="150"/>
                      <a:pt x="187" y="172"/>
                      <a:pt x="181" y="175"/>
                    </a:cubicBezTo>
                    <a:cubicBezTo>
                      <a:pt x="149" y="191"/>
                      <a:pt x="109" y="199"/>
                      <a:pt x="74" y="205"/>
                    </a:cubicBezTo>
                    <a:cubicBezTo>
                      <a:pt x="45" y="225"/>
                      <a:pt x="55" y="283"/>
                      <a:pt x="40" y="295"/>
                    </a:cubicBezTo>
                    <a:cubicBezTo>
                      <a:pt x="35" y="299"/>
                      <a:pt x="29" y="298"/>
                      <a:pt x="23" y="299"/>
                    </a:cubicBezTo>
                    <a:cubicBezTo>
                      <a:pt x="22" y="300"/>
                      <a:pt x="0" y="320"/>
                      <a:pt x="1" y="325"/>
                    </a:cubicBezTo>
                    <a:cubicBezTo>
                      <a:pt x="2" y="328"/>
                      <a:pt x="31" y="349"/>
                      <a:pt x="36" y="351"/>
                    </a:cubicBezTo>
                    <a:cubicBezTo>
                      <a:pt x="72" y="391"/>
                      <a:pt x="64" y="455"/>
                      <a:pt x="27" y="492"/>
                    </a:cubicBezTo>
                    <a:cubicBezTo>
                      <a:pt x="23" y="506"/>
                      <a:pt x="29" y="541"/>
                      <a:pt x="36" y="556"/>
                    </a:cubicBezTo>
                    <a:cubicBezTo>
                      <a:pt x="44" y="572"/>
                      <a:pt x="87" y="574"/>
                      <a:pt x="87" y="574"/>
                    </a:cubicBezTo>
                    <a:cubicBezTo>
                      <a:pt x="111" y="589"/>
                      <a:pt x="114" y="584"/>
                      <a:pt x="108" y="616"/>
                    </a:cubicBezTo>
                    <a:cubicBezTo>
                      <a:pt x="116" y="657"/>
                      <a:pt x="124" y="673"/>
                      <a:pt x="164" y="685"/>
                    </a:cubicBezTo>
                    <a:cubicBezTo>
                      <a:pt x="170" y="705"/>
                      <a:pt x="175" y="724"/>
                      <a:pt x="177" y="745"/>
                    </a:cubicBezTo>
                    <a:cubicBezTo>
                      <a:pt x="179" y="768"/>
                      <a:pt x="170" y="798"/>
                      <a:pt x="186" y="814"/>
                    </a:cubicBezTo>
                    <a:cubicBezTo>
                      <a:pt x="190" y="818"/>
                      <a:pt x="197" y="817"/>
                      <a:pt x="203" y="818"/>
                    </a:cubicBezTo>
                    <a:cubicBezTo>
                      <a:pt x="237" y="811"/>
                      <a:pt x="224" y="818"/>
                      <a:pt x="233" y="848"/>
                    </a:cubicBezTo>
                    <a:cubicBezTo>
                      <a:pt x="240" y="933"/>
                      <a:pt x="234" y="911"/>
                      <a:pt x="336" y="916"/>
                    </a:cubicBezTo>
                    <a:cubicBezTo>
                      <a:pt x="342" y="934"/>
                      <a:pt x="338" y="954"/>
                      <a:pt x="344" y="972"/>
                    </a:cubicBezTo>
                    <a:cubicBezTo>
                      <a:pt x="347" y="981"/>
                      <a:pt x="361" y="979"/>
                      <a:pt x="370" y="981"/>
                    </a:cubicBezTo>
                    <a:cubicBezTo>
                      <a:pt x="389" y="984"/>
                      <a:pt x="407" y="986"/>
                      <a:pt x="426" y="989"/>
                    </a:cubicBezTo>
                    <a:cubicBezTo>
                      <a:pt x="432" y="1009"/>
                      <a:pt x="436" y="1047"/>
                      <a:pt x="460" y="1054"/>
                    </a:cubicBezTo>
                    <a:cubicBezTo>
                      <a:pt x="471" y="1057"/>
                      <a:pt x="483" y="1057"/>
                      <a:pt x="494" y="1058"/>
                    </a:cubicBezTo>
                    <a:cubicBezTo>
                      <a:pt x="520" y="1066"/>
                      <a:pt x="516" y="1082"/>
                      <a:pt x="550" y="1088"/>
                    </a:cubicBezTo>
                    <a:cubicBezTo>
                      <a:pt x="566" y="1098"/>
                      <a:pt x="565" y="1107"/>
                      <a:pt x="576" y="1122"/>
                    </a:cubicBezTo>
                    <a:cubicBezTo>
                      <a:pt x="587" y="1156"/>
                      <a:pt x="590" y="1191"/>
                      <a:pt x="601" y="1225"/>
                    </a:cubicBezTo>
                    <a:cubicBezTo>
                      <a:pt x="603" y="1231"/>
                      <a:pt x="634" y="1239"/>
                      <a:pt x="644" y="1242"/>
                    </a:cubicBezTo>
                    <a:cubicBezTo>
                      <a:pt x="648" y="1243"/>
                      <a:pt x="657" y="1246"/>
                      <a:pt x="657" y="1246"/>
                    </a:cubicBezTo>
                    <a:cubicBezTo>
                      <a:pt x="675" y="1240"/>
                      <a:pt x="685" y="1238"/>
                      <a:pt x="704" y="1242"/>
                    </a:cubicBezTo>
                    <a:cubicBezTo>
                      <a:pt x="708" y="1245"/>
                      <a:pt x="714" y="1247"/>
                      <a:pt x="717" y="1251"/>
                    </a:cubicBezTo>
                    <a:cubicBezTo>
                      <a:pt x="719" y="1253"/>
                      <a:pt x="723" y="1274"/>
                      <a:pt x="726" y="1276"/>
                    </a:cubicBezTo>
                    <a:cubicBezTo>
                      <a:pt x="735" y="1281"/>
                      <a:pt x="756" y="1285"/>
                      <a:pt x="756" y="1285"/>
                    </a:cubicBezTo>
                    <a:cubicBezTo>
                      <a:pt x="761" y="1324"/>
                      <a:pt x="760" y="1312"/>
                      <a:pt x="790" y="1324"/>
                    </a:cubicBezTo>
                    <a:cubicBezTo>
                      <a:pt x="888" y="1310"/>
                      <a:pt x="941" y="1298"/>
                      <a:pt x="1047" y="1294"/>
                    </a:cubicBezTo>
                    <a:cubicBezTo>
                      <a:pt x="1082" y="1283"/>
                      <a:pt x="1068" y="1291"/>
                      <a:pt x="1090" y="1276"/>
                    </a:cubicBezTo>
                    <a:cubicBezTo>
                      <a:pt x="1074" y="1266"/>
                      <a:pt x="1064" y="1264"/>
                      <a:pt x="1051" y="1251"/>
                    </a:cubicBezTo>
                    <a:cubicBezTo>
                      <a:pt x="1031" y="1209"/>
                      <a:pt x="1024" y="1165"/>
                      <a:pt x="1008" y="1122"/>
                    </a:cubicBezTo>
                    <a:cubicBezTo>
                      <a:pt x="1011" y="1081"/>
                      <a:pt x="1007" y="1048"/>
                      <a:pt x="1030" y="1015"/>
                    </a:cubicBezTo>
                    <a:cubicBezTo>
                      <a:pt x="1029" y="1006"/>
                      <a:pt x="1021" y="969"/>
                      <a:pt x="1030" y="959"/>
                    </a:cubicBezTo>
                    <a:cubicBezTo>
                      <a:pt x="1032" y="957"/>
                      <a:pt x="1075" y="942"/>
                      <a:pt x="1081" y="938"/>
                    </a:cubicBezTo>
                    <a:cubicBezTo>
                      <a:pt x="1086" y="925"/>
                      <a:pt x="1094" y="899"/>
                      <a:pt x="1094" y="899"/>
                    </a:cubicBezTo>
                    <a:cubicBezTo>
                      <a:pt x="1089" y="844"/>
                      <a:pt x="1078" y="841"/>
                      <a:pt x="1128" y="831"/>
                    </a:cubicBezTo>
                    <a:cubicBezTo>
                      <a:pt x="1155" y="836"/>
                      <a:pt x="1171" y="854"/>
                      <a:pt x="1197" y="865"/>
                    </a:cubicBezTo>
                    <a:cubicBezTo>
                      <a:pt x="1218" y="834"/>
                      <a:pt x="1213" y="784"/>
                      <a:pt x="1193" y="754"/>
                    </a:cubicBezTo>
                    <a:cubicBezTo>
                      <a:pt x="1187" y="732"/>
                      <a:pt x="1188" y="710"/>
                      <a:pt x="1163" y="702"/>
                    </a:cubicBezTo>
                    <a:cubicBezTo>
                      <a:pt x="1131" y="677"/>
                      <a:pt x="1129" y="685"/>
                      <a:pt x="1124" y="642"/>
                    </a:cubicBezTo>
                    <a:cubicBezTo>
                      <a:pt x="1144" y="636"/>
                      <a:pt x="1157" y="620"/>
                      <a:pt x="1176" y="612"/>
                    </a:cubicBezTo>
                    <a:cubicBezTo>
                      <a:pt x="1190" y="606"/>
                      <a:pt x="1212" y="603"/>
                      <a:pt x="1227" y="599"/>
                    </a:cubicBezTo>
                    <a:cubicBezTo>
                      <a:pt x="1242" y="590"/>
                      <a:pt x="1244" y="579"/>
                      <a:pt x="1261" y="574"/>
                    </a:cubicBezTo>
                    <a:cubicBezTo>
                      <a:pt x="1274" y="561"/>
                      <a:pt x="1282" y="552"/>
                      <a:pt x="1287" y="535"/>
                    </a:cubicBezTo>
                    <a:cubicBezTo>
                      <a:pt x="1286" y="521"/>
                      <a:pt x="1286" y="506"/>
                      <a:pt x="1283" y="492"/>
                    </a:cubicBezTo>
                    <a:cubicBezTo>
                      <a:pt x="1276" y="460"/>
                      <a:pt x="1216" y="438"/>
                      <a:pt x="1188" y="432"/>
                    </a:cubicBezTo>
                    <a:cubicBezTo>
                      <a:pt x="1180" y="427"/>
                      <a:pt x="1164" y="428"/>
                      <a:pt x="1163" y="419"/>
                    </a:cubicBezTo>
                    <a:cubicBezTo>
                      <a:pt x="1160" y="399"/>
                      <a:pt x="1159" y="377"/>
                      <a:pt x="1167" y="359"/>
                    </a:cubicBezTo>
                    <a:cubicBezTo>
                      <a:pt x="1171" y="351"/>
                      <a:pt x="1184" y="354"/>
                      <a:pt x="1193" y="351"/>
                    </a:cubicBezTo>
                    <a:cubicBezTo>
                      <a:pt x="1218" y="343"/>
                      <a:pt x="1245" y="343"/>
                      <a:pt x="1270" y="338"/>
                    </a:cubicBezTo>
                    <a:cubicBezTo>
                      <a:pt x="1287" y="310"/>
                      <a:pt x="1265" y="320"/>
                      <a:pt x="1248" y="325"/>
                    </a:cubicBezTo>
                    <a:cubicBezTo>
                      <a:pt x="1212" y="319"/>
                      <a:pt x="1194" y="289"/>
                      <a:pt x="1158" y="278"/>
                    </a:cubicBezTo>
                    <a:cubicBezTo>
                      <a:pt x="1090" y="282"/>
                      <a:pt x="1029" y="292"/>
                      <a:pt x="961" y="295"/>
                    </a:cubicBezTo>
                    <a:cubicBezTo>
                      <a:pt x="940" y="292"/>
                      <a:pt x="917" y="293"/>
                      <a:pt x="897" y="286"/>
                    </a:cubicBezTo>
                    <a:cubicBezTo>
                      <a:pt x="864" y="275"/>
                      <a:pt x="867" y="232"/>
                      <a:pt x="846" y="214"/>
                    </a:cubicBezTo>
                    <a:cubicBezTo>
                      <a:pt x="832" y="202"/>
                      <a:pt x="811" y="193"/>
                      <a:pt x="794" y="188"/>
                    </a:cubicBezTo>
                    <a:cubicBezTo>
                      <a:pt x="783" y="173"/>
                      <a:pt x="778" y="160"/>
                      <a:pt x="768" y="145"/>
                    </a:cubicBezTo>
                    <a:cubicBezTo>
                      <a:pt x="753" y="95"/>
                      <a:pt x="726" y="58"/>
                      <a:pt x="674" y="46"/>
                    </a:cubicBezTo>
                    <a:cubicBezTo>
                      <a:pt x="653" y="33"/>
                      <a:pt x="649" y="34"/>
                      <a:pt x="623" y="38"/>
                    </a:cubicBezTo>
                    <a:cubicBezTo>
                      <a:pt x="616" y="57"/>
                      <a:pt x="615" y="70"/>
                      <a:pt x="636" y="76"/>
                    </a:cubicBezTo>
                    <a:cubicBezTo>
                      <a:pt x="640" y="82"/>
                      <a:pt x="643" y="89"/>
                      <a:pt x="648" y="94"/>
                    </a:cubicBezTo>
                    <a:cubicBezTo>
                      <a:pt x="653" y="98"/>
                      <a:pt x="661" y="97"/>
                      <a:pt x="666" y="102"/>
                    </a:cubicBezTo>
                    <a:cubicBezTo>
                      <a:pt x="669" y="105"/>
                      <a:pt x="668" y="111"/>
                      <a:pt x="670" y="115"/>
                    </a:cubicBezTo>
                    <a:cubicBezTo>
                      <a:pt x="682" y="134"/>
                      <a:pt x="700" y="152"/>
                      <a:pt x="713" y="171"/>
                    </a:cubicBezTo>
                    <a:cubicBezTo>
                      <a:pt x="722" y="201"/>
                      <a:pt x="725" y="212"/>
                      <a:pt x="756" y="218"/>
                    </a:cubicBezTo>
                    <a:cubicBezTo>
                      <a:pt x="765" y="255"/>
                      <a:pt x="754" y="261"/>
                      <a:pt x="721" y="269"/>
                    </a:cubicBezTo>
                    <a:cubicBezTo>
                      <a:pt x="685" y="262"/>
                      <a:pt x="655" y="247"/>
                      <a:pt x="623" y="231"/>
                    </a:cubicBezTo>
                    <a:cubicBezTo>
                      <a:pt x="603" y="221"/>
                      <a:pt x="579" y="217"/>
                      <a:pt x="558" y="209"/>
                    </a:cubicBezTo>
                    <a:cubicBezTo>
                      <a:pt x="542" y="192"/>
                      <a:pt x="533" y="173"/>
                      <a:pt x="520" y="154"/>
                    </a:cubicBezTo>
                    <a:cubicBezTo>
                      <a:pt x="517" y="144"/>
                      <a:pt x="514" y="134"/>
                      <a:pt x="511" y="124"/>
                    </a:cubicBezTo>
                    <a:cubicBezTo>
                      <a:pt x="510" y="120"/>
                      <a:pt x="507" y="111"/>
                      <a:pt x="507" y="111"/>
                    </a:cubicBezTo>
                    <a:cubicBezTo>
                      <a:pt x="506" y="95"/>
                      <a:pt x="510" y="78"/>
                      <a:pt x="503" y="64"/>
                    </a:cubicBezTo>
                    <a:cubicBezTo>
                      <a:pt x="499" y="55"/>
                      <a:pt x="456" y="31"/>
                      <a:pt x="447" y="29"/>
                    </a:cubicBezTo>
                    <a:cubicBezTo>
                      <a:pt x="437" y="31"/>
                      <a:pt x="420" y="31"/>
                      <a:pt x="417" y="46"/>
                    </a:cubicBezTo>
                    <a:cubicBezTo>
                      <a:pt x="405" y="118"/>
                      <a:pt x="435" y="104"/>
                      <a:pt x="400" y="115"/>
                    </a:cubicBezTo>
                    <a:cubicBezTo>
                      <a:pt x="379" y="108"/>
                      <a:pt x="359" y="67"/>
                      <a:pt x="348" y="46"/>
                    </a:cubicBezTo>
                    <a:cubicBezTo>
                      <a:pt x="330" y="11"/>
                      <a:pt x="295" y="38"/>
                      <a:pt x="314" y="8"/>
                    </a:cubicBezTo>
                    <a:close/>
                  </a:path>
                </a:pathLst>
              </a:custGeom>
              <a:solidFill>
                <a:schemeClr val="accent2">
                  <a:lumMod val="40000"/>
                  <a:lumOff val="60000"/>
                </a:schemeClr>
              </a:solidFill>
              <a:ln w="21590">
                <a:solidFill>
                  <a:srgbClr val="FFFFFF"/>
                </a:solidFill>
                <a:round/>
                <a:headEnd/>
                <a:tailEnd/>
              </a:ln>
              <a:effectLst>
                <a:innerShdw blurRad="63500" dist="508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4" name="Freeform 52">
                <a:extLst>
                  <a:ext uri="{FF2B5EF4-FFF2-40B4-BE49-F238E27FC236}">
                    <a16:creationId xmlns:a16="http://schemas.microsoft.com/office/drawing/2014/main" id="{00000000-0008-0000-1A00-00002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33" y="4401"/>
                <a:ext cx="1440" cy="2056"/>
              </a:xfrm>
              <a:custGeom>
                <a:avLst/>
                <a:gdLst>
                  <a:gd name="T0" fmla="*/ 35 w 580"/>
                  <a:gd name="T1" fmla="*/ 197 h 867"/>
                  <a:gd name="T2" fmla="*/ 53 w 580"/>
                  <a:gd name="T3" fmla="*/ 242 h 867"/>
                  <a:gd name="T4" fmla="*/ 26 w 580"/>
                  <a:gd name="T5" fmla="*/ 277 h 867"/>
                  <a:gd name="T6" fmla="*/ 26 w 580"/>
                  <a:gd name="T7" fmla="*/ 340 h 867"/>
                  <a:gd name="T8" fmla="*/ 80 w 580"/>
                  <a:gd name="T9" fmla="*/ 375 h 867"/>
                  <a:gd name="T10" fmla="*/ 116 w 580"/>
                  <a:gd name="T11" fmla="*/ 429 h 867"/>
                  <a:gd name="T12" fmla="*/ 169 w 580"/>
                  <a:gd name="T13" fmla="*/ 465 h 867"/>
                  <a:gd name="T14" fmla="*/ 187 w 580"/>
                  <a:gd name="T15" fmla="*/ 500 h 867"/>
                  <a:gd name="T16" fmla="*/ 196 w 580"/>
                  <a:gd name="T17" fmla="*/ 563 h 867"/>
                  <a:gd name="T18" fmla="*/ 205 w 580"/>
                  <a:gd name="T19" fmla="*/ 590 h 867"/>
                  <a:gd name="T20" fmla="*/ 169 w 580"/>
                  <a:gd name="T21" fmla="*/ 608 h 867"/>
                  <a:gd name="T22" fmla="*/ 152 w 580"/>
                  <a:gd name="T23" fmla="*/ 634 h 867"/>
                  <a:gd name="T24" fmla="*/ 89 w 580"/>
                  <a:gd name="T25" fmla="*/ 643 h 867"/>
                  <a:gd name="T26" fmla="*/ 62 w 580"/>
                  <a:gd name="T27" fmla="*/ 679 h 867"/>
                  <a:gd name="T28" fmla="*/ 26 w 580"/>
                  <a:gd name="T29" fmla="*/ 706 h 867"/>
                  <a:gd name="T30" fmla="*/ 35 w 580"/>
                  <a:gd name="T31" fmla="*/ 795 h 867"/>
                  <a:gd name="T32" fmla="*/ 80 w 580"/>
                  <a:gd name="T33" fmla="*/ 813 h 867"/>
                  <a:gd name="T34" fmla="*/ 107 w 580"/>
                  <a:gd name="T35" fmla="*/ 813 h 867"/>
                  <a:gd name="T36" fmla="*/ 143 w 580"/>
                  <a:gd name="T37" fmla="*/ 822 h 867"/>
                  <a:gd name="T38" fmla="*/ 143 w 580"/>
                  <a:gd name="T39" fmla="*/ 849 h 867"/>
                  <a:gd name="T40" fmla="*/ 178 w 580"/>
                  <a:gd name="T41" fmla="*/ 858 h 867"/>
                  <a:gd name="T42" fmla="*/ 223 w 580"/>
                  <a:gd name="T43" fmla="*/ 867 h 867"/>
                  <a:gd name="T44" fmla="*/ 241 w 580"/>
                  <a:gd name="T45" fmla="*/ 840 h 867"/>
                  <a:gd name="T46" fmla="*/ 259 w 580"/>
                  <a:gd name="T47" fmla="*/ 804 h 867"/>
                  <a:gd name="T48" fmla="*/ 286 w 580"/>
                  <a:gd name="T49" fmla="*/ 786 h 867"/>
                  <a:gd name="T50" fmla="*/ 286 w 580"/>
                  <a:gd name="T51" fmla="*/ 742 h 867"/>
                  <a:gd name="T52" fmla="*/ 294 w 580"/>
                  <a:gd name="T53" fmla="*/ 697 h 867"/>
                  <a:gd name="T54" fmla="*/ 330 w 580"/>
                  <a:gd name="T55" fmla="*/ 688 h 867"/>
                  <a:gd name="T56" fmla="*/ 330 w 580"/>
                  <a:gd name="T57" fmla="*/ 634 h 867"/>
                  <a:gd name="T58" fmla="*/ 321 w 580"/>
                  <a:gd name="T59" fmla="*/ 581 h 867"/>
                  <a:gd name="T60" fmla="*/ 339 w 580"/>
                  <a:gd name="T61" fmla="*/ 545 h 867"/>
                  <a:gd name="T62" fmla="*/ 366 w 580"/>
                  <a:gd name="T63" fmla="*/ 536 h 867"/>
                  <a:gd name="T64" fmla="*/ 402 w 580"/>
                  <a:gd name="T65" fmla="*/ 527 h 867"/>
                  <a:gd name="T66" fmla="*/ 419 w 580"/>
                  <a:gd name="T67" fmla="*/ 545 h 867"/>
                  <a:gd name="T68" fmla="*/ 446 w 580"/>
                  <a:gd name="T69" fmla="*/ 554 h 867"/>
                  <a:gd name="T70" fmla="*/ 482 w 580"/>
                  <a:gd name="T71" fmla="*/ 536 h 867"/>
                  <a:gd name="T72" fmla="*/ 527 w 580"/>
                  <a:gd name="T73" fmla="*/ 527 h 867"/>
                  <a:gd name="T74" fmla="*/ 545 w 580"/>
                  <a:gd name="T75" fmla="*/ 509 h 867"/>
                  <a:gd name="T76" fmla="*/ 518 w 580"/>
                  <a:gd name="T77" fmla="*/ 500 h 867"/>
                  <a:gd name="T78" fmla="*/ 509 w 580"/>
                  <a:gd name="T79" fmla="*/ 474 h 867"/>
                  <a:gd name="T80" fmla="*/ 545 w 580"/>
                  <a:gd name="T81" fmla="*/ 474 h 867"/>
                  <a:gd name="T82" fmla="*/ 553 w 580"/>
                  <a:gd name="T83" fmla="*/ 447 h 867"/>
                  <a:gd name="T84" fmla="*/ 571 w 580"/>
                  <a:gd name="T85" fmla="*/ 429 h 867"/>
                  <a:gd name="T86" fmla="*/ 580 w 580"/>
                  <a:gd name="T87" fmla="*/ 420 h 867"/>
                  <a:gd name="T88" fmla="*/ 545 w 580"/>
                  <a:gd name="T89" fmla="*/ 402 h 867"/>
                  <a:gd name="T90" fmla="*/ 527 w 580"/>
                  <a:gd name="T91" fmla="*/ 384 h 867"/>
                  <a:gd name="T92" fmla="*/ 553 w 580"/>
                  <a:gd name="T93" fmla="*/ 367 h 867"/>
                  <a:gd name="T94" fmla="*/ 527 w 580"/>
                  <a:gd name="T95" fmla="*/ 313 h 867"/>
                  <a:gd name="T96" fmla="*/ 428 w 580"/>
                  <a:gd name="T97" fmla="*/ 304 h 867"/>
                  <a:gd name="T98" fmla="*/ 464 w 580"/>
                  <a:gd name="T99" fmla="*/ 259 h 867"/>
                  <a:gd name="T100" fmla="*/ 527 w 580"/>
                  <a:gd name="T101" fmla="*/ 152 h 867"/>
                  <a:gd name="T102" fmla="*/ 482 w 580"/>
                  <a:gd name="T103" fmla="*/ 99 h 867"/>
                  <a:gd name="T104" fmla="*/ 437 w 580"/>
                  <a:gd name="T105" fmla="*/ 45 h 867"/>
                  <a:gd name="T106" fmla="*/ 384 w 580"/>
                  <a:gd name="T107" fmla="*/ 27 h 867"/>
                  <a:gd name="T108" fmla="*/ 339 w 580"/>
                  <a:gd name="T109" fmla="*/ 0 h 867"/>
                  <a:gd name="T110" fmla="*/ 286 w 580"/>
                  <a:gd name="T111" fmla="*/ 36 h 867"/>
                  <a:gd name="T112" fmla="*/ 241 w 580"/>
                  <a:gd name="T113" fmla="*/ 81 h 867"/>
                  <a:gd name="T114" fmla="*/ 205 w 580"/>
                  <a:gd name="T115" fmla="*/ 99 h 867"/>
                  <a:gd name="T116" fmla="*/ 152 w 580"/>
                  <a:gd name="T117" fmla="*/ 99 h 867"/>
                  <a:gd name="T118" fmla="*/ 62 w 580"/>
                  <a:gd name="T119" fmla="*/ 63 h 867"/>
                  <a:gd name="T120" fmla="*/ 26 w 580"/>
                  <a:gd name="T121" fmla="*/ 54 h 867"/>
                  <a:gd name="T122" fmla="*/ 18 w 580"/>
                  <a:gd name="T123" fmla="*/ 108 h 867"/>
                  <a:gd name="T124" fmla="*/ 0 w 580"/>
                  <a:gd name="T125" fmla="*/ 152 h 86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580" h="867">
                    <a:moveTo>
                      <a:pt x="0" y="152"/>
                    </a:moveTo>
                    <a:lnTo>
                      <a:pt x="0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9" y="161"/>
                    </a:lnTo>
                    <a:lnTo>
                      <a:pt x="18" y="161"/>
                    </a:lnTo>
                    <a:lnTo>
                      <a:pt x="18" y="170"/>
                    </a:lnTo>
                    <a:lnTo>
                      <a:pt x="18" y="170"/>
                    </a:lnTo>
                    <a:lnTo>
                      <a:pt x="26" y="170"/>
                    </a:lnTo>
                    <a:lnTo>
                      <a:pt x="26" y="179"/>
                    </a:lnTo>
                    <a:lnTo>
                      <a:pt x="26" y="179"/>
                    </a:lnTo>
                    <a:lnTo>
                      <a:pt x="26" y="179"/>
                    </a:lnTo>
                    <a:lnTo>
                      <a:pt x="35" y="188"/>
                    </a:lnTo>
                    <a:lnTo>
                      <a:pt x="35" y="188"/>
                    </a:lnTo>
                    <a:lnTo>
                      <a:pt x="35" y="188"/>
                    </a:lnTo>
                    <a:lnTo>
                      <a:pt x="35" y="197"/>
                    </a:lnTo>
                    <a:lnTo>
                      <a:pt x="44" y="197"/>
                    </a:lnTo>
                    <a:lnTo>
                      <a:pt x="44" y="197"/>
                    </a:lnTo>
                    <a:lnTo>
                      <a:pt x="44" y="197"/>
                    </a:lnTo>
                    <a:lnTo>
                      <a:pt x="53" y="206"/>
                    </a:lnTo>
                    <a:lnTo>
                      <a:pt x="53" y="206"/>
                    </a:lnTo>
                    <a:lnTo>
                      <a:pt x="53" y="206"/>
                    </a:lnTo>
                    <a:lnTo>
                      <a:pt x="53" y="215"/>
                    </a:lnTo>
                    <a:lnTo>
                      <a:pt x="53" y="215"/>
                    </a:lnTo>
                    <a:lnTo>
                      <a:pt x="53" y="215"/>
                    </a:lnTo>
                    <a:lnTo>
                      <a:pt x="53" y="224"/>
                    </a:lnTo>
                    <a:lnTo>
                      <a:pt x="53" y="224"/>
                    </a:lnTo>
                    <a:lnTo>
                      <a:pt x="53" y="224"/>
                    </a:lnTo>
                    <a:lnTo>
                      <a:pt x="53" y="233"/>
                    </a:lnTo>
                    <a:lnTo>
                      <a:pt x="53" y="233"/>
                    </a:lnTo>
                    <a:lnTo>
                      <a:pt x="53" y="242"/>
                    </a:lnTo>
                    <a:lnTo>
                      <a:pt x="53" y="242"/>
                    </a:lnTo>
                    <a:lnTo>
                      <a:pt x="53" y="242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0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53" y="259"/>
                    </a:lnTo>
                    <a:lnTo>
                      <a:pt x="44" y="259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26" y="268"/>
                    </a:lnTo>
                    <a:lnTo>
                      <a:pt x="26" y="277"/>
                    </a:lnTo>
                    <a:lnTo>
                      <a:pt x="26" y="277"/>
                    </a:lnTo>
                    <a:lnTo>
                      <a:pt x="26" y="277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95"/>
                    </a:lnTo>
                    <a:lnTo>
                      <a:pt x="26" y="295"/>
                    </a:lnTo>
                    <a:lnTo>
                      <a:pt x="26" y="304"/>
                    </a:lnTo>
                    <a:lnTo>
                      <a:pt x="18" y="304"/>
                    </a:lnTo>
                    <a:lnTo>
                      <a:pt x="18" y="313"/>
                    </a:lnTo>
                    <a:lnTo>
                      <a:pt x="18" y="322"/>
                    </a:lnTo>
                    <a:lnTo>
                      <a:pt x="18" y="322"/>
                    </a:lnTo>
                    <a:lnTo>
                      <a:pt x="18" y="331"/>
                    </a:lnTo>
                    <a:lnTo>
                      <a:pt x="26" y="331"/>
                    </a:lnTo>
                    <a:lnTo>
                      <a:pt x="26" y="340"/>
                    </a:lnTo>
                    <a:lnTo>
                      <a:pt x="26" y="340"/>
                    </a:lnTo>
                    <a:lnTo>
                      <a:pt x="26" y="340"/>
                    </a:lnTo>
                    <a:lnTo>
                      <a:pt x="35" y="340"/>
                    </a:lnTo>
                    <a:lnTo>
                      <a:pt x="35" y="340"/>
                    </a:lnTo>
                    <a:lnTo>
                      <a:pt x="44" y="340"/>
                    </a:lnTo>
                    <a:lnTo>
                      <a:pt x="44" y="349"/>
                    </a:lnTo>
                    <a:lnTo>
                      <a:pt x="44" y="349"/>
                    </a:lnTo>
                    <a:lnTo>
                      <a:pt x="53" y="349"/>
                    </a:lnTo>
                    <a:lnTo>
                      <a:pt x="53" y="349"/>
                    </a:lnTo>
                    <a:lnTo>
                      <a:pt x="62" y="349"/>
                    </a:lnTo>
                    <a:lnTo>
                      <a:pt x="62" y="358"/>
                    </a:lnTo>
                    <a:lnTo>
                      <a:pt x="62" y="358"/>
                    </a:lnTo>
                    <a:lnTo>
                      <a:pt x="71" y="358"/>
                    </a:lnTo>
                    <a:lnTo>
                      <a:pt x="71" y="358"/>
                    </a:lnTo>
                    <a:lnTo>
                      <a:pt x="71" y="358"/>
                    </a:lnTo>
                    <a:lnTo>
                      <a:pt x="80" y="367"/>
                    </a:lnTo>
                    <a:lnTo>
                      <a:pt x="80" y="367"/>
                    </a:lnTo>
                    <a:lnTo>
                      <a:pt x="80" y="367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9" y="375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89" y="384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98" y="393"/>
                    </a:lnTo>
                    <a:lnTo>
                      <a:pt x="107" y="393"/>
                    </a:lnTo>
                    <a:lnTo>
                      <a:pt x="107" y="402"/>
                    </a:lnTo>
                    <a:lnTo>
                      <a:pt x="107" y="402"/>
                    </a:lnTo>
                    <a:lnTo>
                      <a:pt x="107" y="411"/>
                    </a:lnTo>
                    <a:lnTo>
                      <a:pt x="107" y="411"/>
                    </a:lnTo>
                    <a:lnTo>
                      <a:pt x="116" y="420"/>
                    </a:lnTo>
                    <a:lnTo>
                      <a:pt x="116" y="429"/>
                    </a:lnTo>
                    <a:lnTo>
                      <a:pt x="116" y="429"/>
                    </a:lnTo>
                    <a:lnTo>
                      <a:pt x="116" y="438"/>
                    </a:lnTo>
                    <a:lnTo>
                      <a:pt x="125" y="438"/>
                    </a:lnTo>
                    <a:lnTo>
                      <a:pt x="125" y="447"/>
                    </a:lnTo>
                    <a:lnTo>
                      <a:pt x="125" y="447"/>
                    </a:lnTo>
                    <a:lnTo>
                      <a:pt x="134" y="447"/>
                    </a:lnTo>
                    <a:lnTo>
                      <a:pt x="134" y="456"/>
                    </a:lnTo>
                    <a:lnTo>
                      <a:pt x="143" y="456"/>
                    </a:lnTo>
                    <a:lnTo>
                      <a:pt x="143" y="456"/>
                    </a:lnTo>
                    <a:lnTo>
                      <a:pt x="143" y="456"/>
                    </a:lnTo>
                    <a:lnTo>
                      <a:pt x="152" y="456"/>
                    </a:lnTo>
                    <a:lnTo>
                      <a:pt x="152" y="456"/>
                    </a:lnTo>
                    <a:lnTo>
                      <a:pt x="152" y="465"/>
                    </a:lnTo>
                    <a:lnTo>
                      <a:pt x="160" y="465"/>
                    </a:lnTo>
                    <a:lnTo>
                      <a:pt x="160" y="465"/>
                    </a:lnTo>
                    <a:lnTo>
                      <a:pt x="160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69" y="465"/>
                    </a:lnTo>
                    <a:lnTo>
                      <a:pt x="178" y="465"/>
                    </a:lnTo>
                    <a:lnTo>
                      <a:pt x="178" y="474"/>
                    </a:lnTo>
                    <a:lnTo>
                      <a:pt x="187" y="474"/>
                    </a:lnTo>
                    <a:lnTo>
                      <a:pt x="187" y="474"/>
                    </a:lnTo>
                    <a:lnTo>
                      <a:pt x="187" y="474"/>
                    </a:lnTo>
                    <a:lnTo>
                      <a:pt x="196" y="474"/>
                    </a:lnTo>
                    <a:lnTo>
                      <a:pt x="196" y="483"/>
                    </a:lnTo>
                    <a:lnTo>
                      <a:pt x="196" y="483"/>
                    </a:lnTo>
                    <a:lnTo>
                      <a:pt x="196" y="483"/>
                    </a:lnTo>
                    <a:lnTo>
                      <a:pt x="196" y="492"/>
                    </a:lnTo>
                    <a:lnTo>
                      <a:pt x="196" y="492"/>
                    </a:lnTo>
                    <a:lnTo>
                      <a:pt x="196" y="492"/>
                    </a:lnTo>
                    <a:lnTo>
                      <a:pt x="196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18"/>
                    </a:lnTo>
                    <a:lnTo>
                      <a:pt x="187" y="518"/>
                    </a:lnTo>
                    <a:lnTo>
                      <a:pt x="187" y="527"/>
                    </a:lnTo>
                    <a:lnTo>
                      <a:pt x="187" y="527"/>
                    </a:lnTo>
                    <a:lnTo>
                      <a:pt x="187" y="536"/>
                    </a:lnTo>
                    <a:lnTo>
                      <a:pt x="187" y="536"/>
                    </a:lnTo>
                    <a:lnTo>
                      <a:pt x="187" y="545"/>
                    </a:lnTo>
                    <a:lnTo>
                      <a:pt x="187" y="545"/>
                    </a:lnTo>
                    <a:lnTo>
                      <a:pt x="187" y="545"/>
                    </a:lnTo>
                    <a:lnTo>
                      <a:pt x="187" y="554"/>
                    </a:lnTo>
                    <a:lnTo>
                      <a:pt x="196" y="554"/>
                    </a:lnTo>
                    <a:lnTo>
                      <a:pt x="196" y="563"/>
                    </a:lnTo>
                    <a:lnTo>
                      <a:pt x="196" y="563"/>
                    </a:lnTo>
                    <a:lnTo>
                      <a:pt x="196" y="563"/>
                    </a:lnTo>
                    <a:lnTo>
                      <a:pt x="196" y="572"/>
                    </a:lnTo>
                    <a:lnTo>
                      <a:pt x="196" y="572"/>
                    </a:lnTo>
                    <a:lnTo>
                      <a:pt x="196" y="572"/>
                    </a:lnTo>
                    <a:lnTo>
                      <a:pt x="205" y="572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81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205" y="590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96" y="599"/>
                    </a:lnTo>
                    <a:lnTo>
                      <a:pt x="187" y="599"/>
                    </a:lnTo>
                    <a:lnTo>
                      <a:pt x="187" y="599"/>
                    </a:lnTo>
                    <a:lnTo>
                      <a:pt x="187" y="599"/>
                    </a:lnTo>
                    <a:lnTo>
                      <a:pt x="178" y="599"/>
                    </a:lnTo>
                    <a:lnTo>
                      <a:pt x="178" y="599"/>
                    </a:lnTo>
                    <a:lnTo>
                      <a:pt x="178" y="599"/>
                    </a:lnTo>
                    <a:lnTo>
                      <a:pt x="169" y="599"/>
                    </a:lnTo>
                    <a:lnTo>
                      <a:pt x="169" y="599"/>
                    </a:lnTo>
                    <a:lnTo>
                      <a:pt x="169" y="599"/>
                    </a:lnTo>
                    <a:lnTo>
                      <a:pt x="169" y="608"/>
                    </a:lnTo>
                    <a:lnTo>
                      <a:pt x="169" y="608"/>
                    </a:lnTo>
                    <a:lnTo>
                      <a:pt x="169" y="608"/>
                    </a:lnTo>
                    <a:lnTo>
                      <a:pt x="178" y="617"/>
                    </a:lnTo>
                    <a:lnTo>
                      <a:pt x="178" y="617"/>
                    </a:lnTo>
                    <a:lnTo>
                      <a:pt x="178" y="617"/>
                    </a:lnTo>
                    <a:lnTo>
                      <a:pt x="178" y="626"/>
                    </a:lnTo>
                    <a:lnTo>
                      <a:pt x="178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9" y="626"/>
                    </a:lnTo>
                    <a:lnTo>
                      <a:pt x="160" y="626"/>
                    </a:lnTo>
                    <a:lnTo>
                      <a:pt x="160" y="626"/>
                    </a:lnTo>
                    <a:lnTo>
                      <a:pt x="160" y="626"/>
                    </a:lnTo>
                    <a:lnTo>
                      <a:pt x="152" y="634"/>
                    </a:lnTo>
                    <a:lnTo>
                      <a:pt x="152" y="634"/>
                    </a:lnTo>
                    <a:lnTo>
                      <a:pt x="152" y="634"/>
                    </a:lnTo>
                    <a:lnTo>
                      <a:pt x="143" y="634"/>
                    </a:lnTo>
                    <a:lnTo>
                      <a:pt x="143" y="634"/>
                    </a:lnTo>
                    <a:lnTo>
                      <a:pt x="134" y="634"/>
                    </a:lnTo>
                    <a:lnTo>
                      <a:pt x="134" y="634"/>
                    </a:lnTo>
                    <a:lnTo>
                      <a:pt x="134" y="634"/>
                    </a:lnTo>
                    <a:lnTo>
                      <a:pt x="125" y="634"/>
                    </a:lnTo>
                    <a:lnTo>
                      <a:pt x="125" y="634"/>
                    </a:lnTo>
                    <a:lnTo>
                      <a:pt x="116" y="634"/>
                    </a:lnTo>
                    <a:lnTo>
                      <a:pt x="116" y="634"/>
                    </a:lnTo>
                    <a:lnTo>
                      <a:pt x="107" y="634"/>
                    </a:lnTo>
                    <a:lnTo>
                      <a:pt x="107" y="643"/>
                    </a:lnTo>
                    <a:lnTo>
                      <a:pt x="107" y="643"/>
                    </a:lnTo>
                    <a:lnTo>
                      <a:pt x="98" y="643"/>
                    </a:lnTo>
                    <a:lnTo>
                      <a:pt x="98" y="643"/>
                    </a:lnTo>
                    <a:lnTo>
                      <a:pt x="98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80" y="643"/>
                    </a:lnTo>
                    <a:lnTo>
                      <a:pt x="80" y="643"/>
                    </a:lnTo>
                    <a:lnTo>
                      <a:pt x="80" y="643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71" y="661"/>
                    </a:lnTo>
                    <a:lnTo>
                      <a:pt x="71" y="661"/>
                    </a:lnTo>
                    <a:lnTo>
                      <a:pt x="71" y="661"/>
                    </a:lnTo>
                    <a:lnTo>
                      <a:pt x="71" y="670"/>
                    </a:lnTo>
                    <a:lnTo>
                      <a:pt x="71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44" y="679"/>
                    </a:lnTo>
                    <a:lnTo>
                      <a:pt x="35" y="679"/>
                    </a:lnTo>
                    <a:lnTo>
                      <a:pt x="35" y="679"/>
                    </a:lnTo>
                    <a:lnTo>
                      <a:pt x="35" y="688"/>
                    </a:lnTo>
                    <a:lnTo>
                      <a:pt x="35" y="688"/>
                    </a:lnTo>
                    <a:lnTo>
                      <a:pt x="35" y="688"/>
                    </a:lnTo>
                    <a:lnTo>
                      <a:pt x="26" y="697"/>
                    </a:lnTo>
                    <a:lnTo>
                      <a:pt x="26" y="697"/>
                    </a:lnTo>
                    <a:lnTo>
                      <a:pt x="26" y="706"/>
                    </a:lnTo>
                    <a:lnTo>
                      <a:pt x="26" y="706"/>
                    </a:lnTo>
                    <a:lnTo>
                      <a:pt x="26" y="715"/>
                    </a:lnTo>
                    <a:lnTo>
                      <a:pt x="26" y="724"/>
                    </a:lnTo>
                    <a:lnTo>
                      <a:pt x="26" y="724"/>
                    </a:lnTo>
                    <a:lnTo>
                      <a:pt x="26" y="733"/>
                    </a:lnTo>
                    <a:lnTo>
                      <a:pt x="26" y="742"/>
                    </a:lnTo>
                    <a:lnTo>
                      <a:pt x="26" y="751"/>
                    </a:lnTo>
                    <a:lnTo>
                      <a:pt x="35" y="759"/>
                    </a:lnTo>
                    <a:lnTo>
                      <a:pt x="35" y="759"/>
                    </a:lnTo>
                    <a:lnTo>
                      <a:pt x="35" y="768"/>
                    </a:lnTo>
                    <a:lnTo>
                      <a:pt x="35" y="777"/>
                    </a:lnTo>
                    <a:lnTo>
                      <a:pt x="35" y="777"/>
                    </a:lnTo>
                    <a:lnTo>
                      <a:pt x="35" y="786"/>
                    </a:lnTo>
                    <a:lnTo>
                      <a:pt x="35" y="786"/>
                    </a:lnTo>
                    <a:lnTo>
                      <a:pt x="35" y="786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804"/>
                    </a:lnTo>
                    <a:lnTo>
                      <a:pt x="35" y="804"/>
                    </a:lnTo>
                    <a:lnTo>
                      <a:pt x="35" y="804"/>
                    </a:lnTo>
                    <a:lnTo>
                      <a:pt x="44" y="804"/>
                    </a:lnTo>
                    <a:lnTo>
                      <a:pt x="44" y="813"/>
                    </a:lnTo>
                    <a:lnTo>
                      <a:pt x="44" y="813"/>
                    </a:lnTo>
                    <a:lnTo>
                      <a:pt x="53" y="813"/>
                    </a:lnTo>
                    <a:lnTo>
                      <a:pt x="53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62" y="813"/>
                    </a:lnTo>
                    <a:lnTo>
                      <a:pt x="71" y="813"/>
                    </a:lnTo>
                    <a:lnTo>
                      <a:pt x="71" y="813"/>
                    </a:lnTo>
                    <a:lnTo>
                      <a:pt x="71" y="813"/>
                    </a:lnTo>
                    <a:lnTo>
                      <a:pt x="80" y="813"/>
                    </a:lnTo>
                    <a:lnTo>
                      <a:pt x="80" y="813"/>
                    </a:lnTo>
                    <a:lnTo>
                      <a:pt x="80" y="813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0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89" y="804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98" y="813"/>
                    </a:lnTo>
                    <a:lnTo>
                      <a:pt x="107" y="813"/>
                    </a:lnTo>
                    <a:lnTo>
                      <a:pt x="107" y="813"/>
                    </a:lnTo>
                    <a:lnTo>
                      <a:pt x="107" y="813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25" y="822"/>
                    </a:lnTo>
                    <a:lnTo>
                      <a:pt x="134" y="822"/>
                    </a:lnTo>
                    <a:lnTo>
                      <a:pt x="134" y="822"/>
                    </a:lnTo>
                    <a:lnTo>
                      <a:pt x="134" y="813"/>
                    </a:lnTo>
                    <a:lnTo>
                      <a:pt x="134" y="813"/>
                    </a:lnTo>
                    <a:lnTo>
                      <a:pt x="134" y="813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43" y="822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31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34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43" y="849"/>
                    </a:lnTo>
                    <a:lnTo>
                      <a:pt x="152" y="849"/>
                    </a:lnTo>
                    <a:lnTo>
                      <a:pt x="152" y="849"/>
                    </a:lnTo>
                    <a:lnTo>
                      <a:pt x="152" y="858"/>
                    </a:lnTo>
                    <a:lnTo>
                      <a:pt x="152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0" y="858"/>
                    </a:lnTo>
                    <a:lnTo>
                      <a:pt x="169" y="858"/>
                    </a:lnTo>
                    <a:lnTo>
                      <a:pt x="169" y="858"/>
                    </a:lnTo>
                    <a:lnTo>
                      <a:pt x="169" y="858"/>
                    </a:lnTo>
                    <a:lnTo>
                      <a:pt x="178" y="858"/>
                    </a:lnTo>
                    <a:lnTo>
                      <a:pt x="178" y="858"/>
                    </a:lnTo>
                    <a:lnTo>
                      <a:pt x="178" y="858"/>
                    </a:lnTo>
                    <a:lnTo>
                      <a:pt x="187" y="858"/>
                    </a:lnTo>
                    <a:lnTo>
                      <a:pt x="187" y="858"/>
                    </a:lnTo>
                    <a:lnTo>
                      <a:pt x="187" y="858"/>
                    </a:lnTo>
                    <a:lnTo>
                      <a:pt x="196" y="858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196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05" y="867"/>
                    </a:lnTo>
                    <a:lnTo>
                      <a:pt x="214" y="867"/>
                    </a:lnTo>
                    <a:lnTo>
                      <a:pt x="214" y="867"/>
                    </a:lnTo>
                    <a:lnTo>
                      <a:pt x="223" y="867"/>
                    </a:lnTo>
                    <a:lnTo>
                      <a:pt x="223" y="867"/>
                    </a:lnTo>
                    <a:lnTo>
                      <a:pt x="223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32" y="867"/>
                    </a:lnTo>
                    <a:lnTo>
                      <a:pt x="241" y="867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58"/>
                    </a:lnTo>
                    <a:lnTo>
                      <a:pt x="241" y="849"/>
                    </a:lnTo>
                    <a:lnTo>
                      <a:pt x="241" y="849"/>
                    </a:lnTo>
                    <a:lnTo>
                      <a:pt x="241" y="849"/>
                    </a:lnTo>
                    <a:lnTo>
                      <a:pt x="241" y="840"/>
                    </a:lnTo>
                    <a:lnTo>
                      <a:pt x="241" y="840"/>
                    </a:lnTo>
                    <a:lnTo>
                      <a:pt x="241" y="840"/>
                    </a:lnTo>
                    <a:lnTo>
                      <a:pt x="241" y="831"/>
                    </a:lnTo>
                    <a:lnTo>
                      <a:pt x="241" y="831"/>
                    </a:lnTo>
                    <a:lnTo>
                      <a:pt x="241" y="831"/>
                    </a:lnTo>
                    <a:lnTo>
                      <a:pt x="241" y="822"/>
                    </a:lnTo>
                    <a:lnTo>
                      <a:pt x="241" y="822"/>
                    </a:lnTo>
                    <a:lnTo>
                      <a:pt x="241" y="822"/>
                    </a:lnTo>
                    <a:lnTo>
                      <a:pt x="250" y="813"/>
                    </a:lnTo>
                    <a:lnTo>
                      <a:pt x="250" y="813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0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804"/>
                    </a:lnTo>
                    <a:lnTo>
                      <a:pt x="259" y="795"/>
                    </a:lnTo>
                    <a:lnTo>
                      <a:pt x="259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95"/>
                    </a:lnTo>
                    <a:lnTo>
                      <a:pt x="268" y="786"/>
                    </a:lnTo>
                    <a:lnTo>
                      <a:pt x="268" y="786"/>
                    </a:lnTo>
                    <a:lnTo>
                      <a:pt x="268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77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86"/>
                    </a:lnTo>
                    <a:lnTo>
                      <a:pt x="286" y="777"/>
                    </a:lnTo>
                    <a:lnTo>
                      <a:pt x="286" y="777"/>
                    </a:lnTo>
                    <a:lnTo>
                      <a:pt x="294" y="777"/>
                    </a:lnTo>
                    <a:lnTo>
                      <a:pt x="294" y="777"/>
                    </a:lnTo>
                    <a:lnTo>
                      <a:pt x="294" y="768"/>
                    </a:lnTo>
                    <a:lnTo>
                      <a:pt x="294" y="768"/>
                    </a:lnTo>
                    <a:lnTo>
                      <a:pt x="294" y="768"/>
                    </a:lnTo>
                    <a:lnTo>
                      <a:pt x="286" y="759"/>
                    </a:lnTo>
                    <a:lnTo>
                      <a:pt x="286" y="759"/>
                    </a:lnTo>
                    <a:lnTo>
                      <a:pt x="286" y="751"/>
                    </a:lnTo>
                    <a:lnTo>
                      <a:pt x="286" y="751"/>
                    </a:lnTo>
                    <a:lnTo>
                      <a:pt x="286" y="742"/>
                    </a:lnTo>
                    <a:lnTo>
                      <a:pt x="286" y="742"/>
                    </a:lnTo>
                    <a:lnTo>
                      <a:pt x="286" y="742"/>
                    </a:lnTo>
                    <a:lnTo>
                      <a:pt x="286" y="733"/>
                    </a:lnTo>
                    <a:lnTo>
                      <a:pt x="286" y="733"/>
                    </a:lnTo>
                    <a:lnTo>
                      <a:pt x="286" y="724"/>
                    </a:lnTo>
                    <a:lnTo>
                      <a:pt x="286" y="724"/>
                    </a:lnTo>
                    <a:lnTo>
                      <a:pt x="286" y="724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15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86" y="706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294" y="697"/>
                    </a:lnTo>
                    <a:lnTo>
                      <a:pt x="303" y="697"/>
                    </a:lnTo>
                    <a:lnTo>
                      <a:pt x="303" y="697"/>
                    </a:lnTo>
                    <a:lnTo>
                      <a:pt x="303" y="697"/>
                    </a:lnTo>
                    <a:lnTo>
                      <a:pt x="312" y="697"/>
                    </a:lnTo>
                    <a:lnTo>
                      <a:pt x="312" y="697"/>
                    </a:lnTo>
                    <a:lnTo>
                      <a:pt x="312" y="706"/>
                    </a:lnTo>
                    <a:lnTo>
                      <a:pt x="312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21" y="706"/>
                    </a:lnTo>
                    <a:lnTo>
                      <a:pt x="330" y="697"/>
                    </a:lnTo>
                    <a:lnTo>
                      <a:pt x="330" y="697"/>
                    </a:lnTo>
                    <a:lnTo>
                      <a:pt x="330" y="697"/>
                    </a:lnTo>
                    <a:lnTo>
                      <a:pt x="330" y="688"/>
                    </a:lnTo>
                    <a:lnTo>
                      <a:pt x="330" y="688"/>
                    </a:lnTo>
                    <a:lnTo>
                      <a:pt x="330" y="679"/>
                    </a:lnTo>
                    <a:lnTo>
                      <a:pt x="330" y="679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21" y="634"/>
                    </a:lnTo>
                    <a:lnTo>
                      <a:pt x="321" y="626"/>
                    </a:lnTo>
                    <a:lnTo>
                      <a:pt x="321" y="626"/>
                    </a:lnTo>
                    <a:lnTo>
                      <a:pt x="321" y="626"/>
                    </a:lnTo>
                    <a:lnTo>
                      <a:pt x="321" y="617"/>
                    </a:lnTo>
                    <a:lnTo>
                      <a:pt x="321" y="617"/>
                    </a:lnTo>
                    <a:lnTo>
                      <a:pt x="321" y="608"/>
                    </a:lnTo>
                    <a:lnTo>
                      <a:pt x="321" y="608"/>
                    </a:lnTo>
                    <a:lnTo>
                      <a:pt x="321" y="599"/>
                    </a:lnTo>
                    <a:lnTo>
                      <a:pt x="321" y="599"/>
                    </a:lnTo>
                    <a:lnTo>
                      <a:pt x="321" y="590"/>
                    </a:lnTo>
                    <a:lnTo>
                      <a:pt x="321" y="590"/>
                    </a:lnTo>
                    <a:lnTo>
                      <a:pt x="321" y="590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81"/>
                    </a:lnTo>
                    <a:lnTo>
                      <a:pt x="321" y="572"/>
                    </a:lnTo>
                    <a:lnTo>
                      <a:pt x="321" y="572"/>
                    </a:lnTo>
                    <a:lnTo>
                      <a:pt x="321" y="572"/>
                    </a:lnTo>
                    <a:lnTo>
                      <a:pt x="330" y="572"/>
                    </a:lnTo>
                    <a:lnTo>
                      <a:pt x="330" y="572"/>
                    </a:lnTo>
                    <a:lnTo>
                      <a:pt x="330" y="572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0" y="563"/>
                    </a:lnTo>
                    <a:lnTo>
                      <a:pt x="339" y="554"/>
                    </a:lnTo>
                    <a:lnTo>
                      <a:pt x="339" y="554"/>
                    </a:lnTo>
                    <a:lnTo>
                      <a:pt x="339" y="554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45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39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48" y="536"/>
                    </a:lnTo>
                    <a:lnTo>
                      <a:pt x="357" y="536"/>
                    </a:lnTo>
                    <a:lnTo>
                      <a:pt x="357" y="536"/>
                    </a:lnTo>
                    <a:lnTo>
                      <a:pt x="357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66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36"/>
                    </a:lnTo>
                    <a:lnTo>
                      <a:pt x="375" y="527"/>
                    </a:lnTo>
                    <a:lnTo>
                      <a:pt x="375" y="527"/>
                    </a:lnTo>
                    <a:lnTo>
                      <a:pt x="375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84" y="527"/>
                    </a:lnTo>
                    <a:lnTo>
                      <a:pt x="393" y="527"/>
                    </a:lnTo>
                    <a:lnTo>
                      <a:pt x="393" y="527"/>
                    </a:lnTo>
                    <a:lnTo>
                      <a:pt x="393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02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27"/>
                    </a:lnTo>
                    <a:lnTo>
                      <a:pt x="411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36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19" y="545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28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37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46" y="554"/>
                    </a:lnTo>
                    <a:lnTo>
                      <a:pt x="455" y="554"/>
                    </a:lnTo>
                    <a:lnTo>
                      <a:pt x="455" y="545"/>
                    </a:lnTo>
                    <a:lnTo>
                      <a:pt x="455" y="545"/>
                    </a:lnTo>
                    <a:lnTo>
                      <a:pt x="455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64" y="545"/>
                    </a:lnTo>
                    <a:lnTo>
                      <a:pt x="473" y="545"/>
                    </a:lnTo>
                    <a:lnTo>
                      <a:pt x="473" y="536"/>
                    </a:lnTo>
                    <a:lnTo>
                      <a:pt x="473" y="536"/>
                    </a:lnTo>
                    <a:lnTo>
                      <a:pt x="473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82" y="536"/>
                    </a:lnTo>
                    <a:lnTo>
                      <a:pt x="491" y="536"/>
                    </a:lnTo>
                    <a:lnTo>
                      <a:pt x="491" y="536"/>
                    </a:lnTo>
                    <a:lnTo>
                      <a:pt x="491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0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09" y="536"/>
                    </a:lnTo>
                    <a:lnTo>
                      <a:pt x="518" y="536"/>
                    </a:lnTo>
                    <a:lnTo>
                      <a:pt x="518" y="527"/>
                    </a:lnTo>
                    <a:lnTo>
                      <a:pt x="518" y="527"/>
                    </a:lnTo>
                    <a:lnTo>
                      <a:pt x="518" y="527"/>
                    </a:lnTo>
                    <a:lnTo>
                      <a:pt x="527" y="527"/>
                    </a:lnTo>
                    <a:lnTo>
                      <a:pt x="527" y="527"/>
                    </a:lnTo>
                    <a:lnTo>
                      <a:pt x="527" y="518"/>
                    </a:lnTo>
                    <a:lnTo>
                      <a:pt x="527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18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36" y="509"/>
                    </a:lnTo>
                    <a:lnTo>
                      <a:pt x="545" y="509"/>
                    </a:lnTo>
                    <a:lnTo>
                      <a:pt x="545" y="509"/>
                    </a:lnTo>
                    <a:lnTo>
                      <a:pt x="545" y="509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45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27" y="500"/>
                    </a:lnTo>
                    <a:lnTo>
                      <a:pt x="527" y="500"/>
                    </a:lnTo>
                    <a:lnTo>
                      <a:pt x="527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18" y="500"/>
                    </a:lnTo>
                    <a:lnTo>
                      <a:pt x="509" y="500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92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83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09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18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27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36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45" y="474"/>
                    </a:lnTo>
                    <a:lnTo>
                      <a:pt x="553" y="474"/>
                    </a:lnTo>
                    <a:lnTo>
                      <a:pt x="553" y="474"/>
                    </a:lnTo>
                    <a:lnTo>
                      <a:pt x="553" y="474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65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56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47"/>
                    </a:lnTo>
                    <a:lnTo>
                      <a:pt x="553" y="438"/>
                    </a:lnTo>
                    <a:lnTo>
                      <a:pt x="553" y="438"/>
                    </a:lnTo>
                    <a:lnTo>
                      <a:pt x="553" y="438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53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62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71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9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80" y="420"/>
                    </a:lnTo>
                    <a:lnTo>
                      <a:pt x="571" y="420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71" y="411"/>
                    </a:lnTo>
                    <a:lnTo>
                      <a:pt x="562" y="411"/>
                    </a:lnTo>
                    <a:lnTo>
                      <a:pt x="562" y="411"/>
                    </a:lnTo>
                    <a:lnTo>
                      <a:pt x="562" y="411"/>
                    </a:lnTo>
                    <a:lnTo>
                      <a:pt x="553" y="411"/>
                    </a:lnTo>
                    <a:lnTo>
                      <a:pt x="553" y="411"/>
                    </a:lnTo>
                    <a:lnTo>
                      <a:pt x="553" y="411"/>
                    </a:lnTo>
                    <a:lnTo>
                      <a:pt x="545" y="411"/>
                    </a:lnTo>
                    <a:lnTo>
                      <a:pt x="545" y="411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45" y="402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36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93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27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36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45" y="384"/>
                    </a:lnTo>
                    <a:lnTo>
                      <a:pt x="553" y="384"/>
                    </a:lnTo>
                    <a:lnTo>
                      <a:pt x="553" y="375"/>
                    </a:lnTo>
                    <a:lnTo>
                      <a:pt x="553" y="375"/>
                    </a:lnTo>
                    <a:lnTo>
                      <a:pt x="553" y="375"/>
                    </a:lnTo>
                    <a:lnTo>
                      <a:pt x="553" y="367"/>
                    </a:lnTo>
                    <a:lnTo>
                      <a:pt x="562" y="367"/>
                    </a:lnTo>
                    <a:lnTo>
                      <a:pt x="562" y="367"/>
                    </a:lnTo>
                    <a:lnTo>
                      <a:pt x="562" y="358"/>
                    </a:lnTo>
                    <a:lnTo>
                      <a:pt x="562" y="358"/>
                    </a:lnTo>
                    <a:lnTo>
                      <a:pt x="553" y="358"/>
                    </a:lnTo>
                    <a:lnTo>
                      <a:pt x="553" y="358"/>
                    </a:lnTo>
                    <a:lnTo>
                      <a:pt x="553" y="349"/>
                    </a:lnTo>
                    <a:lnTo>
                      <a:pt x="553" y="349"/>
                    </a:lnTo>
                    <a:lnTo>
                      <a:pt x="553" y="349"/>
                    </a:lnTo>
                    <a:lnTo>
                      <a:pt x="545" y="340"/>
                    </a:lnTo>
                    <a:lnTo>
                      <a:pt x="545" y="340"/>
                    </a:lnTo>
                    <a:lnTo>
                      <a:pt x="545" y="331"/>
                    </a:lnTo>
                    <a:lnTo>
                      <a:pt x="536" y="331"/>
                    </a:lnTo>
                    <a:lnTo>
                      <a:pt x="536" y="322"/>
                    </a:lnTo>
                    <a:lnTo>
                      <a:pt x="536" y="322"/>
                    </a:lnTo>
                    <a:lnTo>
                      <a:pt x="527" y="313"/>
                    </a:lnTo>
                    <a:lnTo>
                      <a:pt x="527" y="313"/>
                    </a:lnTo>
                    <a:lnTo>
                      <a:pt x="518" y="304"/>
                    </a:lnTo>
                    <a:lnTo>
                      <a:pt x="518" y="304"/>
                    </a:lnTo>
                    <a:lnTo>
                      <a:pt x="509" y="304"/>
                    </a:lnTo>
                    <a:lnTo>
                      <a:pt x="500" y="304"/>
                    </a:lnTo>
                    <a:lnTo>
                      <a:pt x="500" y="304"/>
                    </a:lnTo>
                    <a:lnTo>
                      <a:pt x="491" y="304"/>
                    </a:lnTo>
                    <a:lnTo>
                      <a:pt x="482" y="304"/>
                    </a:lnTo>
                    <a:lnTo>
                      <a:pt x="473" y="304"/>
                    </a:lnTo>
                    <a:lnTo>
                      <a:pt x="473" y="304"/>
                    </a:lnTo>
                    <a:lnTo>
                      <a:pt x="464" y="304"/>
                    </a:lnTo>
                    <a:lnTo>
                      <a:pt x="464" y="304"/>
                    </a:lnTo>
                    <a:lnTo>
                      <a:pt x="455" y="304"/>
                    </a:lnTo>
                    <a:lnTo>
                      <a:pt x="446" y="304"/>
                    </a:lnTo>
                    <a:lnTo>
                      <a:pt x="446" y="304"/>
                    </a:lnTo>
                    <a:lnTo>
                      <a:pt x="437" y="304"/>
                    </a:lnTo>
                    <a:lnTo>
                      <a:pt x="437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304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28" y="295"/>
                    </a:lnTo>
                    <a:lnTo>
                      <a:pt x="437" y="286"/>
                    </a:lnTo>
                    <a:lnTo>
                      <a:pt x="437" y="286"/>
                    </a:lnTo>
                    <a:lnTo>
                      <a:pt x="446" y="277"/>
                    </a:lnTo>
                    <a:lnTo>
                      <a:pt x="446" y="277"/>
                    </a:lnTo>
                    <a:lnTo>
                      <a:pt x="455" y="277"/>
                    </a:lnTo>
                    <a:lnTo>
                      <a:pt x="455" y="268"/>
                    </a:lnTo>
                    <a:lnTo>
                      <a:pt x="464" y="268"/>
                    </a:lnTo>
                    <a:lnTo>
                      <a:pt x="464" y="259"/>
                    </a:lnTo>
                    <a:lnTo>
                      <a:pt x="464" y="259"/>
                    </a:lnTo>
                    <a:lnTo>
                      <a:pt x="464" y="250"/>
                    </a:lnTo>
                    <a:lnTo>
                      <a:pt x="473" y="242"/>
                    </a:lnTo>
                    <a:lnTo>
                      <a:pt x="473" y="242"/>
                    </a:lnTo>
                    <a:lnTo>
                      <a:pt x="473" y="233"/>
                    </a:lnTo>
                    <a:lnTo>
                      <a:pt x="473" y="233"/>
                    </a:lnTo>
                    <a:lnTo>
                      <a:pt x="482" y="224"/>
                    </a:lnTo>
                    <a:lnTo>
                      <a:pt x="482" y="215"/>
                    </a:lnTo>
                    <a:lnTo>
                      <a:pt x="491" y="206"/>
                    </a:lnTo>
                    <a:lnTo>
                      <a:pt x="491" y="206"/>
                    </a:lnTo>
                    <a:lnTo>
                      <a:pt x="500" y="197"/>
                    </a:lnTo>
                    <a:lnTo>
                      <a:pt x="509" y="188"/>
                    </a:lnTo>
                    <a:lnTo>
                      <a:pt x="509" y="179"/>
                    </a:lnTo>
                    <a:lnTo>
                      <a:pt x="518" y="170"/>
                    </a:lnTo>
                    <a:lnTo>
                      <a:pt x="518" y="170"/>
                    </a:lnTo>
                    <a:lnTo>
                      <a:pt x="527" y="161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43"/>
                    </a:lnTo>
                    <a:lnTo>
                      <a:pt x="527" y="143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25"/>
                    </a:lnTo>
                    <a:lnTo>
                      <a:pt x="518" y="125"/>
                    </a:lnTo>
                    <a:lnTo>
                      <a:pt x="518" y="117"/>
                    </a:lnTo>
                    <a:lnTo>
                      <a:pt x="509" y="117"/>
                    </a:lnTo>
                    <a:lnTo>
                      <a:pt x="509" y="108"/>
                    </a:lnTo>
                    <a:lnTo>
                      <a:pt x="509" y="108"/>
                    </a:lnTo>
                    <a:lnTo>
                      <a:pt x="500" y="108"/>
                    </a:lnTo>
                    <a:lnTo>
                      <a:pt x="500" y="108"/>
                    </a:lnTo>
                    <a:lnTo>
                      <a:pt x="491" y="99"/>
                    </a:lnTo>
                    <a:lnTo>
                      <a:pt x="491" y="99"/>
                    </a:lnTo>
                    <a:lnTo>
                      <a:pt x="482" y="99"/>
                    </a:lnTo>
                    <a:lnTo>
                      <a:pt x="482" y="99"/>
                    </a:lnTo>
                    <a:lnTo>
                      <a:pt x="482" y="108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64" y="108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55" y="90"/>
                    </a:lnTo>
                    <a:lnTo>
                      <a:pt x="455" y="90"/>
                    </a:lnTo>
                    <a:lnTo>
                      <a:pt x="455" y="81"/>
                    </a:lnTo>
                    <a:lnTo>
                      <a:pt x="455" y="72"/>
                    </a:lnTo>
                    <a:lnTo>
                      <a:pt x="455" y="63"/>
                    </a:lnTo>
                    <a:lnTo>
                      <a:pt x="455" y="63"/>
                    </a:lnTo>
                    <a:lnTo>
                      <a:pt x="455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37" y="45"/>
                    </a:lnTo>
                    <a:lnTo>
                      <a:pt x="437" y="45"/>
                    </a:lnTo>
                    <a:lnTo>
                      <a:pt x="428" y="54"/>
                    </a:lnTo>
                    <a:lnTo>
                      <a:pt x="428" y="54"/>
                    </a:lnTo>
                    <a:lnTo>
                      <a:pt x="419" y="54"/>
                    </a:lnTo>
                    <a:lnTo>
                      <a:pt x="419" y="45"/>
                    </a:lnTo>
                    <a:lnTo>
                      <a:pt x="419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02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93" y="27"/>
                    </a:lnTo>
                    <a:lnTo>
                      <a:pt x="384" y="27"/>
                    </a:lnTo>
                    <a:lnTo>
                      <a:pt x="384" y="27"/>
                    </a:lnTo>
                    <a:lnTo>
                      <a:pt x="384" y="36"/>
                    </a:lnTo>
                    <a:lnTo>
                      <a:pt x="384" y="36"/>
                    </a:lnTo>
                    <a:lnTo>
                      <a:pt x="375" y="27"/>
                    </a:lnTo>
                    <a:lnTo>
                      <a:pt x="375" y="27"/>
                    </a:lnTo>
                    <a:lnTo>
                      <a:pt x="375" y="27"/>
                    </a:lnTo>
                    <a:lnTo>
                      <a:pt x="366" y="27"/>
                    </a:lnTo>
                    <a:lnTo>
                      <a:pt x="366" y="18"/>
                    </a:lnTo>
                    <a:lnTo>
                      <a:pt x="357" y="18"/>
                    </a:lnTo>
                    <a:lnTo>
                      <a:pt x="357" y="18"/>
                    </a:lnTo>
                    <a:lnTo>
                      <a:pt x="357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0"/>
                    </a:lnTo>
                    <a:lnTo>
                      <a:pt x="339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30" y="0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21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03" y="18"/>
                    </a:lnTo>
                    <a:lnTo>
                      <a:pt x="303" y="18"/>
                    </a:lnTo>
                    <a:lnTo>
                      <a:pt x="303" y="27"/>
                    </a:lnTo>
                    <a:lnTo>
                      <a:pt x="294" y="27"/>
                    </a:lnTo>
                    <a:lnTo>
                      <a:pt x="294" y="36"/>
                    </a:lnTo>
                    <a:lnTo>
                      <a:pt x="286" y="36"/>
                    </a:lnTo>
                    <a:lnTo>
                      <a:pt x="286" y="36"/>
                    </a:lnTo>
                    <a:lnTo>
                      <a:pt x="277" y="45"/>
                    </a:lnTo>
                    <a:lnTo>
                      <a:pt x="277" y="45"/>
                    </a:lnTo>
                    <a:lnTo>
                      <a:pt x="268" y="45"/>
                    </a:lnTo>
                    <a:lnTo>
                      <a:pt x="268" y="54"/>
                    </a:lnTo>
                    <a:lnTo>
                      <a:pt x="268" y="54"/>
                    </a:lnTo>
                    <a:lnTo>
                      <a:pt x="259" y="54"/>
                    </a:lnTo>
                    <a:lnTo>
                      <a:pt x="259" y="63"/>
                    </a:lnTo>
                    <a:lnTo>
                      <a:pt x="259" y="63"/>
                    </a:lnTo>
                    <a:lnTo>
                      <a:pt x="250" y="63"/>
                    </a:lnTo>
                    <a:lnTo>
                      <a:pt x="250" y="63"/>
                    </a:lnTo>
                    <a:lnTo>
                      <a:pt x="250" y="72"/>
                    </a:lnTo>
                    <a:lnTo>
                      <a:pt x="250" y="72"/>
                    </a:lnTo>
                    <a:lnTo>
                      <a:pt x="250" y="72"/>
                    </a:lnTo>
                    <a:lnTo>
                      <a:pt x="241" y="81"/>
                    </a:lnTo>
                    <a:lnTo>
                      <a:pt x="241" y="81"/>
                    </a:lnTo>
                    <a:lnTo>
                      <a:pt x="241" y="81"/>
                    </a:lnTo>
                    <a:lnTo>
                      <a:pt x="232" y="81"/>
                    </a:lnTo>
                    <a:lnTo>
                      <a:pt x="232" y="81"/>
                    </a:lnTo>
                    <a:lnTo>
                      <a:pt x="223" y="81"/>
                    </a:lnTo>
                    <a:lnTo>
                      <a:pt x="223" y="81"/>
                    </a:lnTo>
                    <a:lnTo>
                      <a:pt x="223" y="81"/>
                    </a:lnTo>
                    <a:lnTo>
                      <a:pt x="214" y="81"/>
                    </a:lnTo>
                    <a:lnTo>
                      <a:pt x="214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81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0"/>
                    </a:lnTo>
                    <a:lnTo>
                      <a:pt x="205" y="99"/>
                    </a:lnTo>
                    <a:lnTo>
                      <a:pt x="205" y="99"/>
                    </a:lnTo>
                    <a:lnTo>
                      <a:pt x="205" y="99"/>
                    </a:lnTo>
                    <a:lnTo>
                      <a:pt x="196" y="99"/>
                    </a:lnTo>
                    <a:lnTo>
                      <a:pt x="196" y="99"/>
                    </a:lnTo>
                    <a:lnTo>
                      <a:pt x="196" y="99"/>
                    </a:lnTo>
                    <a:lnTo>
                      <a:pt x="187" y="99"/>
                    </a:lnTo>
                    <a:lnTo>
                      <a:pt x="187" y="99"/>
                    </a:lnTo>
                    <a:lnTo>
                      <a:pt x="187" y="99"/>
                    </a:lnTo>
                    <a:lnTo>
                      <a:pt x="178" y="99"/>
                    </a:lnTo>
                    <a:lnTo>
                      <a:pt x="178" y="99"/>
                    </a:lnTo>
                    <a:lnTo>
                      <a:pt x="178" y="99"/>
                    </a:lnTo>
                    <a:lnTo>
                      <a:pt x="169" y="99"/>
                    </a:lnTo>
                    <a:lnTo>
                      <a:pt x="169" y="99"/>
                    </a:lnTo>
                    <a:lnTo>
                      <a:pt x="160" y="99"/>
                    </a:lnTo>
                    <a:lnTo>
                      <a:pt x="160" y="99"/>
                    </a:lnTo>
                    <a:lnTo>
                      <a:pt x="152" y="99"/>
                    </a:lnTo>
                    <a:lnTo>
                      <a:pt x="152" y="99"/>
                    </a:lnTo>
                    <a:lnTo>
                      <a:pt x="143" y="99"/>
                    </a:lnTo>
                    <a:lnTo>
                      <a:pt x="134" y="90"/>
                    </a:lnTo>
                    <a:lnTo>
                      <a:pt x="125" y="90"/>
                    </a:lnTo>
                    <a:lnTo>
                      <a:pt x="116" y="90"/>
                    </a:lnTo>
                    <a:lnTo>
                      <a:pt x="116" y="90"/>
                    </a:lnTo>
                    <a:lnTo>
                      <a:pt x="107" y="81"/>
                    </a:lnTo>
                    <a:lnTo>
                      <a:pt x="98" y="81"/>
                    </a:lnTo>
                    <a:lnTo>
                      <a:pt x="98" y="81"/>
                    </a:lnTo>
                    <a:lnTo>
                      <a:pt x="89" y="81"/>
                    </a:lnTo>
                    <a:lnTo>
                      <a:pt x="89" y="81"/>
                    </a:lnTo>
                    <a:lnTo>
                      <a:pt x="80" y="81"/>
                    </a:lnTo>
                    <a:lnTo>
                      <a:pt x="80" y="81"/>
                    </a:lnTo>
                    <a:lnTo>
                      <a:pt x="71" y="81"/>
                    </a:lnTo>
                    <a:lnTo>
                      <a:pt x="71" y="72"/>
                    </a:lnTo>
                    <a:lnTo>
                      <a:pt x="62" y="72"/>
                    </a:lnTo>
                    <a:lnTo>
                      <a:pt x="62" y="72"/>
                    </a:lnTo>
                    <a:lnTo>
                      <a:pt x="62" y="63"/>
                    </a:lnTo>
                    <a:lnTo>
                      <a:pt x="62" y="63"/>
                    </a:lnTo>
                    <a:lnTo>
                      <a:pt x="53" y="63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53" y="54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35" y="45"/>
                    </a:lnTo>
                    <a:lnTo>
                      <a:pt x="35" y="45"/>
                    </a:lnTo>
                    <a:lnTo>
                      <a:pt x="35" y="45"/>
                    </a:lnTo>
                    <a:lnTo>
                      <a:pt x="26" y="45"/>
                    </a:lnTo>
                    <a:lnTo>
                      <a:pt x="26" y="45"/>
                    </a:lnTo>
                    <a:lnTo>
                      <a:pt x="26" y="54"/>
                    </a:lnTo>
                    <a:lnTo>
                      <a:pt x="26" y="54"/>
                    </a:lnTo>
                    <a:lnTo>
                      <a:pt x="26" y="63"/>
                    </a:lnTo>
                    <a:lnTo>
                      <a:pt x="26" y="63"/>
                    </a:lnTo>
                    <a:lnTo>
                      <a:pt x="26" y="72"/>
                    </a:lnTo>
                    <a:lnTo>
                      <a:pt x="26" y="72"/>
                    </a:lnTo>
                    <a:lnTo>
                      <a:pt x="26" y="72"/>
                    </a:lnTo>
                    <a:lnTo>
                      <a:pt x="26" y="81"/>
                    </a:lnTo>
                    <a:lnTo>
                      <a:pt x="26" y="81"/>
                    </a:lnTo>
                    <a:lnTo>
                      <a:pt x="26" y="81"/>
                    </a:lnTo>
                    <a:lnTo>
                      <a:pt x="26" y="90"/>
                    </a:lnTo>
                    <a:lnTo>
                      <a:pt x="26" y="90"/>
                    </a:lnTo>
                    <a:lnTo>
                      <a:pt x="26" y="90"/>
                    </a:lnTo>
                    <a:lnTo>
                      <a:pt x="26" y="99"/>
                    </a:lnTo>
                    <a:lnTo>
                      <a:pt x="26" y="99"/>
                    </a:lnTo>
                    <a:lnTo>
                      <a:pt x="18" y="99"/>
                    </a:lnTo>
                    <a:lnTo>
                      <a:pt x="18" y="108"/>
                    </a:lnTo>
                    <a:lnTo>
                      <a:pt x="18" y="108"/>
                    </a:lnTo>
                    <a:lnTo>
                      <a:pt x="18" y="108"/>
                    </a:lnTo>
                    <a:lnTo>
                      <a:pt x="9" y="117"/>
                    </a:lnTo>
                    <a:lnTo>
                      <a:pt x="9" y="117"/>
                    </a:lnTo>
                    <a:lnTo>
                      <a:pt x="9" y="117"/>
                    </a:lnTo>
                    <a:lnTo>
                      <a:pt x="9" y="125"/>
                    </a:lnTo>
                    <a:lnTo>
                      <a:pt x="9" y="125"/>
                    </a:lnTo>
                    <a:lnTo>
                      <a:pt x="9" y="134"/>
                    </a:lnTo>
                    <a:lnTo>
                      <a:pt x="0" y="134"/>
                    </a:lnTo>
                    <a:lnTo>
                      <a:pt x="0" y="143"/>
                    </a:lnTo>
                    <a:lnTo>
                      <a:pt x="0" y="143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  <a:lnTo>
                      <a:pt x="0" y="152"/>
                    </a:lnTo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5" name="Freeform 53">
                <a:extLst>
                  <a:ext uri="{FF2B5EF4-FFF2-40B4-BE49-F238E27FC236}">
                    <a16:creationId xmlns:a16="http://schemas.microsoft.com/office/drawing/2014/main" id="{00000000-0008-0000-1A00-00002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556" y="5272"/>
                <a:ext cx="1842" cy="1504"/>
              </a:xfrm>
              <a:custGeom>
                <a:avLst/>
                <a:gdLst>
                  <a:gd name="T0" fmla="*/ 35 w 830"/>
                  <a:gd name="T1" fmla="*/ 571 h 634"/>
                  <a:gd name="T2" fmla="*/ 8 w 830"/>
                  <a:gd name="T3" fmla="*/ 598 h 634"/>
                  <a:gd name="T4" fmla="*/ 26 w 830"/>
                  <a:gd name="T5" fmla="*/ 634 h 634"/>
                  <a:gd name="T6" fmla="*/ 53 w 830"/>
                  <a:gd name="T7" fmla="*/ 607 h 634"/>
                  <a:gd name="T8" fmla="*/ 80 w 830"/>
                  <a:gd name="T9" fmla="*/ 598 h 634"/>
                  <a:gd name="T10" fmla="*/ 134 w 830"/>
                  <a:gd name="T11" fmla="*/ 589 h 634"/>
                  <a:gd name="T12" fmla="*/ 160 w 830"/>
                  <a:gd name="T13" fmla="*/ 544 h 634"/>
                  <a:gd name="T14" fmla="*/ 205 w 830"/>
                  <a:gd name="T15" fmla="*/ 517 h 634"/>
                  <a:gd name="T16" fmla="*/ 223 w 830"/>
                  <a:gd name="T17" fmla="*/ 526 h 634"/>
                  <a:gd name="T18" fmla="*/ 250 w 830"/>
                  <a:gd name="T19" fmla="*/ 553 h 634"/>
                  <a:gd name="T20" fmla="*/ 285 w 830"/>
                  <a:gd name="T21" fmla="*/ 562 h 634"/>
                  <a:gd name="T22" fmla="*/ 294 w 830"/>
                  <a:gd name="T23" fmla="*/ 580 h 634"/>
                  <a:gd name="T24" fmla="*/ 339 w 830"/>
                  <a:gd name="T25" fmla="*/ 571 h 634"/>
                  <a:gd name="T26" fmla="*/ 375 w 830"/>
                  <a:gd name="T27" fmla="*/ 535 h 634"/>
                  <a:gd name="T28" fmla="*/ 401 w 830"/>
                  <a:gd name="T29" fmla="*/ 526 h 634"/>
                  <a:gd name="T30" fmla="*/ 401 w 830"/>
                  <a:gd name="T31" fmla="*/ 482 h 634"/>
                  <a:gd name="T32" fmla="*/ 428 w 830"/>
                  <a:gd name="T33" fmla="*/ 464 h 634"/>
                  <a:gd name="T34" fmla="*/ 473 w 830"/>
                  <a:gd name="T35" fmla="*/ 482 h 634"/>
                  <a:gd name="T36" fmla="*/ 500 w 830"/>
                  <a:gd name="T37" fmla="*/ 509 h 634"/>
                  <a:gd name="T38" fmla="*/ 509 w 830"/>
                  <a:gd name="T39" fmla="*/ 473 h 634"/>
                  <a:gd name="T40" fmla="*/ 535 w 830"/>
                  <a:gd name="T41" fmla="*/ 491 h 634"/>
                  <a:gd name="T42" fmla="*/ 544 w 830"/>
                  <a:gd name="T43" fmla="*/ 544 h 634"/>
                  <a:gd name="T44" fmla="*/ 580 w 830"/>
                  <a:gd name="T45" fmla="*/ 571 h 634"/>
                  <a:gd name="T46" fmla="*/ 625 w 830"/>
                  <a:gd name="T47" fmla="*/ 580 h 634"/>
                  <a:gd name="T48" fmla="*/ 669 w 830"/>
                  <a:gd name="T49" fmla="*/ 571 h 634"/>
                  <a:gd name="T50" fmla="*/ 652 w 830"/>
                  <a:gd name="T51" fmla="*/ 544 h 634"/>
                  <a:gd name="T52" fmla="*/ 634 w 830"/>
                  <a:gd name="T53" fmla="*/ 509 h 634"/>
                  <a:gd name="T54" fmla="*/ 598 w 830"/>
                  <a:gd name="T55" fmla="*/ 473 h 634"/>
                  <a:gd name="T56" fmla="*/ 598 w 830"/>
                  <a:gd name="T57" fmla="*/ 437 h 634"/>
                  <a:gd name="T58" fmla="*/ 643 w 830"/>
                  <a:gd name="T59" fmla="*/ 410 h 634"/>
                  <a:gd name="T60" fmla="*/ 652 w 830"/>
                  <a:gd name="T61" fmla="*/ 357 h 634"/>
                  <a:gd name="T62" fmla="*/ 678 w 830"/>
                  <a:gd name="T63" fmla="*/ 339 h 634"/>
                  <a:gd name="T64" fmla="*/ 794 w 830"/>
                  <a:gd name="T65" fmla="*/ 348 h 634"/>
                  <a:gd name="T66" fmla="*/ 786 w 830"/>
                  <a:gd name="T67" fmla="*/ 285 h 634"/>
                  <a:gd name="T68" fmla="*/ 777 w 830"/>
                  <a:gd name="T69" fmla="*/ 241 h 634"/>
                  <a:gd name="T70" fmla="*/ 768 w 830"/>
                  <a:gd name="T71" fmla="*/ 169 h 634"/>
                  <a:gd name="T72" fmla="*/ 732 w 830"/>
                  <a:gd name="T73" fmla="*/ 107 h 634"/>
                  <a:gd name="T74" fmla="*/ 696 w 830"/>
                  <a:gd name="T75" fmla="*/ 89 h 634"/>
                  <a:gd name="T76" fmla="*/ 625 w 830"/>
                  <a:gd name="T77" fmla="*/ 80 h 634"/>
                  <a:gd name="T78" fmla="*/ 544 w 830"/>
                  <a:gd name="T79" fmla="*/ 26 h 634"/>
                  <a:gd name="T80" fmla="*/ 410 w 830"/>
                  <a:gd name="T81" fmla="*/ 0 h 634"/>
                  <a:gd name="T82" fmla="*/ 375 w 830"/>
                  <a:gd name="T83" fmla="*/ 17 h 634"/>
                  <a:gd name="T84" fmla="*/ 401 w 830"/>
                  <a:gd name="T85" fmla="*/ 44 h 634"/>
                  <a:gd name="T86" fmla="*/ 428 w 830"/>
                  <a:gd name="T87" fmla="*/ 62 h 634"/>
                  <a:gd name="T88" fmla="*/ 401 w 830"/>
                  <a:gd name="T89" fmla="*/ 71 h 634"/>
                  <a:gd name="T90" fmla="*/ 384 w 830"/>
                  <a:gd name="T91" fmla="*/ 107 h 634"/>
                  <a:gd name="T92" fmla="*/ 357 w 830"/>
                  <a:gd name="T93" fmla="*/ 116 h 634"/>
                  <a:gd name="T94" fmla="*/ 393 w 830"/>
                  <a:gd name="T95" fmla="*/ 133 h 634"/>
                  <a:gd name="T96" fmla="*/ 366 w 830"/>
                  <a:gd name="T97" fmla="*/ 160 h 634"/>
                  <a:gd name="T98" fmla="*/ 321 w 830"/>
                  <a:gd name="T99" fmla="*/ 169 h 634"/>
                  <a:gd name="T100" fmla="*/ 276 w 830"/>
                  <a:gd name="T101" fmla="*/ 187 h 634"/>
                  <a:gd name="T102" fmla="*/ 250 w 830"/>
                  <a:gd name="T103" fmla="*/ 160 h 634"/>
                  <a:gd name="T104" fmla="*/ 205 w 830"/>
                  <a:gd name="T105" fmla="*/ 169 h 634"/>
                  <a:gd name="T106" fmla="*/ 178 w 830"/>
                  <a:gd name="T107" fmla="*/ 196 h 634"/>
                  <a:gd name="T108" fmla="*/ 169 w 830"/>
                  <a:gd name="T109" fmla="*/ 259 h 634"/>
                  <a:gd name="T110" fmla="*/ 178 w 830"/>
                  <a:gd name="T111" fmla="*/ 330 h 634"/>
                  <a:gd name="T112" fmla="*/ 134 w 830"/>
                  <a:gd name="T113" fmla="*/ 348 h 634"/>
                  <a:gd name="T114" fmla="*/ 134 w 830"/>
                  <a:gd name="T115" fmla="*/ 419 h 634"/>
                  <a:gd name="T116" fmla="*/ 107 w 830"/>
                  <a:gd name="T117" fmla="*/ 437 h 634"/>
                  <a:gd name="T118" fmla="*/ 89 w 830"/>
                  <a:gd name="T119" fmla="*/ 482 h 634"/>
                  <a:gd name="T120" fmla="*/ 44 w 830"/>
                  <a:gd name="T121" fmla="*/ 500 h 63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830" h="634">
                    <a:moveTo>
                      <a:pt x="17" y="491"/>
                    </a:moveTo>
                    <a:lnTo>
                      <a:pt x="17" y="491"/>
                    </a:lnTo>
                    <a:lnTo>
                      <a:pt x="17" y="500"/>
                    </a:lnTo>
                    <a:lnTo>
                      <a:pt x="17" y="500"/>
                    </a:lnTo>
                    <a:lnTo>
                      <a:pt x="17" y="500"/>
                    </a:lnTo>
                    <a:lnTo>
                      <a:pt x="26" y="509"/>
                    </a:lnTo>
                    <a:lnTo>
                      <a:pt x="26" y="509"/>
                    </a:lnTo>
                    <a:lnTo>
                      <a:pt x="26" y="509"/>
                    </a:lnTo>
                    <a:lnTo>
                      <a:pt x="26" y="517"/>
                    </a:lnTo>
                    <a:lnTo>
                      <a:pt x="26" y="517"/>
                    </a:lnTo>
                    <a:lnTo>
                      <a:pt x="26" y="526"/>
                    </a:lnTo>
                    <a:lnTo>
                      <a:pt x="26" y="526"/>
                    </a:lnTo>
                    <a:lnTo>
                      <a:pt x="26" y="535"/>
                    </a:lnTo>
                    <a:lnTo>
                      <a:pt x="35" y="535"/>
                    </a:lnTo>
                    <a:lnTo>
                      <a:pt x="35" y="544"/>
                    </a:lnTo>
                    <a:lnTo>
                      <a:pt x="35" y="544"/>
                    </a:lnTo>
                    <a:lnTo>
                      <a:pt x="35" y="544"/>
                    </a:lnTo>
                    <a:lnTo>
                      <a:pt x="35" y="553"/>
                    </a:lnTo>
                    <a:lnTo>
                      <a:pt x="35" y="553"/>
                    </a:lnTo>
                    <a:lnTo>
                      <a:pt x="35" y="562"/>
                    </a:lnTo>
                    <a:lnTo>
                      <a:pt x="35" y="562"/>
                    </a:lnTo>
                    <a:lnTo>
                      <a:pt x="35" y="571"/>
                    </a:lnTo>
                    <a:lnTo>
                      <a:pt x="35" y="571"/>
                    </a:lnTo>
                    <a:lnTo>
                      <a:pt x="35" y="580"/>
                    </a:lnTo>
                    <a:lnTo>
                      <a:pt x="35" y="580"/>
                    </a:lnTo>
                    <a:lnTo>
                      <a:pt x="35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26" y="580"/>
                    </a:lnTo>
                    <a:lnTo>
                      <a:pt x="17" y="580"/>
                    </a:lnTo>
                    <a:lnTo>
                      <a:pt x="17" y="580"/>
                    </a:lnTo>
                    <a:lnTo>
                      <a:pt x="17" y="580"/>
                    </a:lnTo>
                    <a:lnTo>
                      <a:pt x="17" y="589"/>
                    </a:lnTo>
                    <a:lnTo>
                      <a:pt x="17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89"/>
                    </a:lnTo>
                    <a:lnTo>
                      <a:pt x="8" y="598"/>
                    </a:lnTo>
                    <a:lnTo>
                      <a:pt x="8" y="598"/>
                    </a:lnTo>
                    <a:lnTo>
                      <a:pt x="0" y="598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8" y="616"/>
                    </a:lnTo>
                    <a:lnTo>
                      <a:pt x="8" y="625"/>
                    </a:lnTo>
                    <a:lnTo>
                      <a:pt x="8" y="625"/>
                    </a:lnTo>
                    <a:lnTo>
                      <a:pt x="8" y="625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8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17" y="634"/>
                    </a:lnTo>
                    <a:lnTo>
                      <a:pt x="26" y="634"/>
                    </a:lnTo>
                    <a:lnTo>
                      <a:pt x="26" y="634"/>
                    </a:lnTo>
                    <a:lnTo>
                      <a:pt x="26" y="634"/>
                    </a:lnTo>
                    <a:lnTo>
                      <a:pt x="35" y="634"/>
                    </a:lnTo>
                    <a:lnTo>
                      <a:pt x="35" y="634"/>
                    </a:lnTo>
                    <a:lnTo>
                      <a:pt x="35" y="634"/>
                    </a:lnTo>
                    <a:lnTo>
                      <a:pt x="44" y="634"/>
                    </a:lnTo>
                    <a:lnTo>
                      <a:pt x="44" y="634"/>
                    </a:lnTo>
                    <a:lnTo>
                      <a:pt x="44" y="634"/>
                    </a:lnTo>
                    <a:lnTo>
                      <a:pt x="53" y="634"/>
                    </a:lnTo>
                    <a:lnTo>
                      <a:pt x="53" y="634"/>
                    </a:lnTo>
                    <a:lnTo>
                      <a:pt x="53" y="634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25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16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62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607"/>
                    </a:lnTo>
                    <a:lnTo>
                      <a:pt x="71" y="598"/>
                    </a:lnTo>
                    <a:lnTo>
                      <a:pt x="71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0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89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98" y="598"/>
                    </a:lnTo>
                    <a:lnTo>
                      <a:pt x="107" y="598"/>
                    </a:lnTo>
                    <a:lnTo>
                      <a:pt x="107" y="598"/>
                    </a:lnTo>
                    <a:lnTo>
                      <a:pt x="107" y="598"/>
                    </a:lnTo>
                    <a:lnTo>
                      <a:pt x="116" y="598"/>
                    </a:lnTo>
                    <a:lnTo>
                      <a:pt x="116" y="598"/>
                    </a:lnTo>
                    <a:lnTo>
                      <a:pt x="116" y="598"/>
                    </a:lnTo>
                    <a:lnTo>
                      <a:pt x="125" y="598"/>
                    </a:lnTo>
                    <a:lnTo>
                      <a:pt x="125" y="598"/>
                    </a:lnTo>
                    <a:lnTo>
                      <a:pt x="125" y="598"/>
                    </a:lnTo>
                    <a:lnTo>
                      <a:pt x="134" y="598"/>
                    </a:lnTo>
                    <a:lnTo>
                      <a:pt x="134" y="589"/>
                    </a:lnTo>
                    <a:lnTo>
                      <a:pt x="134" y="589"/>
                    </a:lnTo>
                    <a:lnTo>
                      <a:pt x="134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42" y="589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51" y="580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71"/>
                    </a:lnTo>
                    <a:lnTo>
                      <a:pt x="160" y="562"/>
                    </a:lnTo>
                    <a:lnTo>
                      <a:pt x="160" y="562"/>
                    </a:lnTo>
                    <a:lnTo>
                      <a:pt x="160" y="553"/>
                    </a:lnTo>
                    <a:lnTo>
                      <a:pt x="160" y="553"/>
                    </a:lnTo>
                    <a:lnTo>
                      <a:pt x="160" y="553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44"/>
                    </a:lnTo>
                    <a:lnTo>
                      <a:pt x="160" y="535"/>
                    </a:lnTo>
                    <a:lnTo>
                      <a:pt x="160" y="535"/>
                    </a:lnTo>
                    <a:lnTo>
                      <a:pt x="160" y="535"/>
                    </a:lnTo>
                    <a:lnTo>
                      <a:pt x="169" y="535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69" y="526"/>
                    </a:lnTo>
                    <a:lnTo>
                      <a:pt x="178" y="526"/>
                    </a:lnTo>
                    <a:lnTo>
                      <a:pt x="178" y="526"/>
                    </a:lnTo>
                    <a:lnTo>
                      <a:pt x="178" y="517"/>
                    </a:lnTo>
                    <a:lnTo>
                      <a:pt x="178" y="517"/>
                    </a:lnTo>
                    <a:lnTo>
                      <a:pt x="187" y="517"/>
                    </a:lnTo>
                    <a:lnTo>
                      <a:pt x="187" y="517"/>
                    </a:lnTo>
                    <a:lnTo>
                      <a:pt x="187" y="517"/>
                    </a:lnTo>
                    <a:lnTo>
                      <a:pt x="196" y="517"/>
                    </a:lnTo>
                    <a:lnTo>
                      <a:pt x="196" y="517"/>
                    </a:lnTo>
                    <a:lnTo>
                      <a:pt x="196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05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14" y="517"/>
                    </a:lnTo>
                    <a:lnTo>
                      <a:pt x="223" y="517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23" y="526"/>
                    </a:lnTo>
                    <a:lnTo>
                      <a:pt x="232" y="526"/>
                    </a:lnTo>
                    <a:lnTo>
                      <a:pt x="232" y="526"/>
                    </a:lnTo>
                    <a:lnTo>
                      <a:pt x="232" y="526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35"/>
                    </a:lnTo>
                    <a:lnTo>
                      <a:pt x="232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44"/>
                    </a:lnTo>
                    <a:lnTo>
                      <a:pt x="241" y="553"/>
                    </a:lnTo>
                    <a:lnTo>
                      <a:pt x="241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0" y="553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59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67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76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62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85" y="571"/>
                    </a:lnTo>
                    <a:lnTo>
                      <a:pt x="294" y="571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294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03" y="580"/>
                    </a:lnTo>
                    <a:lnTo>
                      <a:pt x="312" y="589"/>
                    </a:lnTo>
                    <a:lnTo>
                      <a:pt x="312" y="589"/>
                    </a:lnTo>
                    <a:lnTo>
                      <a:pt x="312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9"/>
                    </a:lnTo>
                    <a:lnTo>
                      <a:pt x="321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0" y="580"/>
                    </a:lnTo>
                    <a:lnTo>
                      <a:pt x="339" y="580"/>
                    </a:lnTo>
                    <a:lnTo>
                      <a:pt x="339" y="580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71"/>
                    </a:lnTo>
                    <a:lnTo>
                      <a:pt x="339" y="562"/>
                    </a:lnTo>
                    <a:lnTo>
                      <a:pt x="339" y="562"/>
                    </a:lnTo>
                    <a:lnTo>
                      <a:pt x="348" y="562"/>
                    </a:lnTo>
                    <a:lnTo>
                      <a:pt x="348" y="562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53"/>
                    </a:lnTo>
                    <a:lnTo>
                      <a:pt x="348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57" y="544"/>
                    </a:lnTo>
                    <a:lnTo>
                      <a:pt x="366" y="544"/>
                    </a:lnTo>
                    <a:lnTo>
                      <a:pt x="366" y="544"/>
                    </a:lnTo>
                    <a:lnTo>
                      <a:pt x="366" y="535"/>
                    </a:lnTo>
                    <a:lnTo>
                      <a:pt x="366" y="535"/>
                    </a:lnTo>
                    <a:lnTo>
                      <a:pt x="366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75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84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393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35"/>
                    </a:lnTo>
                    <a:lnTo>
                      <a:pt x="401" y="526"/>
                    </a:lnTo>
                    <a:lnTo>
                      <a:pt x="410" y="526"/>
                    </a:lnTo>
                    <a:lnTo>
                      <a:pt x="410" y="526"/>
                    </a:lnTo>
                    <a:lnTo>
                      <a:pt x="410" y="526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17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9"/>
                    </a:lnTo>
                    <a:lnTo>
                      <a:pt x="410" y="500"/>
                    </a:lnTo>
                    <a:lnTo>
                      <a:pt x="410" y="500"/>
                    </a:lnTo>
                    <a:lnTo>
                      <a:pt x="410" y="500"/>
                    </a:lnTo>
                    <a:lnTo>
                      <a:pt x="401" y="500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91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82"/>
                    </a:lnTo>
                    <a:lnTo>
                      <a:pt x="401" y="473"/>
                    </a:lnTo>
                    <a:lnTo>
                      <a:pt x="401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73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0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19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28" y="464"/>
                    </a:lnTo>
                    <a:lnTo>
                      <a:pt x="437" y="464"/>
                    </a:lnTo>
                    <a:lnTo>
                      <a:pt x="437" y="464"/>
                    </a:lnTo>
                    <a:lnTo>
                      <a:pt x="437" y="464"/>
                    </a:lnTo>
                    <a:lnTo>
                      <a:pt x="446" y="464"/>
                    </a:lnTo>
                    <a:lnTo>
                      <a:pt x="446" y="464"/>
                    </a:lnTo>
                    <a:lnTo>
                      <a:pt x="446" y="464"/>
                    </a:lnTo>
                    <a:lnTo>
                      <a:pt x="455" y="464"/>
                    </a:lnTo>
                    <a:lnTo>
                      <a:pt x="455" y="473"/>
                    </a:lnTo>
                    <a:lnTo>
                      <a:pt x="455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64" y="473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82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73" y="491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82" y="500"/>
                    </a:lnTo>
                    <a:lnTo>
                      <a:pt x="491" y="500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491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0" y="509"/>
                    </a:lnTo>
                    <a:lnTo>
                      <a:pt x="509" y="509"/>
                    </a:lnTo>
                    <a:lnTo>
                      <a:pt x="509" y="509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500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91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82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09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18" y="473"/>
                    </a:lnTo>
                    <a:lnTo>
                      <a:pt x="527" y="473"/>
                    </a:lnTo>
                    <a:lnTo>
                      <a:pt x="527" y="473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27" y="482"/>
                    </a:lnTo>
                    <a:lnTo>
                      <a:pt x="535" y="482"/>
                    </a:lnTo>
                    <a:lnTo>
                      <a:pt x="535" y="482"/>
                    </a:lnTo>
                    <a:lnTo>
                      <a:pt x="535" y="482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491"/>
                    </a:lnTo>
                    <a:lnTo>
                      <a:pt x="535" y="500"/>
                    </a:lnTo>
                    <a:lnTo>
                      <a:pt x="535" y="500"/>
                    </a:lnTo>
                    <a:lnTo>
                      <a:pt x="535" y="500"/>
                    </a:lnTo>
                    <a:lnTo>
                      <a:pt x="535" y="509"/>
                    </a:lnTo>
                    <a:lnTo>
                      <a:pt x="535" y="509"/>
                    </a:lnTo>
                    <a:lnTo>
                      <a:pt x="535" y="509"/>
                    </a:lnTo>
                    <a:lnTo>
                      <a:pt x="535" y="517"/>
                    </a:lnTo>
                    <a:lnTo>
                      <a:pt x="535" y="517"/>
                    </a:lnTo>
                    <a:lnTo>
                      <a:pt x="535" y="517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26"/>
                    </a:lnTo>
                    <a:lnTo>
                      <a:pt x="535" y="535"/>
                    </a:lnTo>
                    <a:lnTo>
                      <a:pt x="535" y="535"/>
                    </a:lnTo>
                    <a:lnTo>
                      <a:pt x="535" y="535"/>
                    </a:lnTo>
                    <a:lnTo>
                      <a:pt x="535" y="544"/>
                    </a:lnTo>
                    <a:lnTo>
                      <a:pt x="535" y="544"/>
                    </a:lnTo>
                    <a:lnTo>
                      <a:pt x="544" y="544"/>
                    </a:lnTo>
                    <a:lnTo>
                      <a:pt x="544" y="544"/>
                    </a:lnTo>
                    <a:lnTo>
                      <a:pt x="544" y="544"/>
                    </a:lnTo>
                    <a:lnTo>
                      <a:pt x="544" y="553"/>
                    </a:lnTo>
                    <a:lnTo>
                      <a:pt x="544" y="553"/>
                    </a:lnTo>
                    <a:lnTo>
                      <a:pt x="544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53" y="553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62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71" y="562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0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89" y="571"/>
                    </a:lnTo>
                    <a:lnTo>
                      <a:pt x="598" y="571"/>
                    </a:lnTo>
                    <a:lnTo>
                      <a:pt x="598" y="571"/>
                    </a:lnTo>
                    <a:lnTo>
                      <a:pt x="598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16" y="571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34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9" y="580"/>
                    </a:lnTo>
                    <a:lnTo>
                      <a:pt x="669" y="580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71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9" y="562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61" y="553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44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52" y="535"/>
                    </a:lnTo>
                    <a:lnTo>
                      <a:pt x="643" y="535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26"/>
                    </a:lnTo>
                    <a:lnTo>
                      <a:pt x="643" y="517"/>
                    </a:lnTo>
                    <a:lnTo>
                      <a:pt x="643" y="517"/>
                    </a:lnTo>
                    <a:lnTo>
                      <a:pt x="643" y="517"/>
                    </a:lnTo>
                    <a:lnTo>
                      <a:pt x="634" y="517"/>
                    </a:lnTo>
                    <a:lnTo>
                      <a:pt x="634" y="517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25" y="509"/>
                    </a:lnTo>
                    <a:lnTo>
                      <a:pt x="625" y="500"/>
                    </a:lnTo>
                    <a:lnTo>
                      <a:pt x="625" y="500"/>
                    </a:lnTo>
                    <a:lnTo>
                      <a:pt x="625" y="500"/>
                    </a:lnTo>
                    <a:lnTo>
                      <a:pt x="616" y="500"/>
                    </a:lnTo>
                    <a:lnTo>
                      <a:pt x="616" y="500"/>
                    </a:lnTo>
                    <a:lnTo>
                      <a:pt x="616" y="491"/>
                    </a:lnTo>
                    <a:lnTo>
                      <a:pt x="616" y="491"/>
                    </a:lnTo>
                    <a:lnTo>
                      <a:pt x="616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91"/>
                    </a:lnTo>
                    <a:lnTo>
                      <a:pt x="607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82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73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607" y="455"/>
                    </a:lnTo>
                    <a:lnTo>
                      <a:pt x="607" y="455"/>
                    </a:lnTo>
                    <a:lnTo>
                      <a:pt x="607" y="455"/>
                    </a:lnTo>
                    <a:lnTo>
                      <a:pt x="598" y="455"/>
                    </a:lnTo>
                    <a:lnTo>
                      <a:pt x="598" y="455"/>
                    </a:lnTo>
                    <a:lnTo>
                      <a:pt x="598" y="455"/>
                    </a:lnTo>
                    <a:lnTo>
                      <a:pt x="589" y="455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46"/>
                    </a:lnTo>
                    <a:lnTo>
                      <a:pt x="589" y="437"/>
                    </a:lnTo>
                    <a:lnTo>
                      <a:pt x="589" y="437"/>
                    </a:lnTo>
                    <a:lnTo>
                      <a:pt x="589" y="437"/>
                    </a:lnTo>
                    <a:lnTo>
                      <a:pt x="598" y="437"/>
                    </a:lnTo>
                    <a:lnTo>
                      <a:pt x="598" y="437"/>
                    </a:lnTo>
                    <a:lnTo>
                      <a:pt x="607" y="437"/>
                    </a:lnTo>
                    <a:lnTo>
                      <a:pt x="607" y="428"/>
                    </a:lnTo>
                    <a:lnTo>
                      <a:pt x="607" y="428"/>
                    </a:lnTo>
                    <a:lnTo>
                      <a:pt x="616" y="428"/>
                    </a:lnTo>
                    <a:lnTo>
                      <a:pt x="616" y="428"/>
                    </a:lnTo>
                    <a:lnTo>
                      <a:pt x="625" y="428"/>
                    </a:lnTo>
                    <a:lnTo>
                      <a:pt x="625" y="428"/>
                    </a:lnTo>
                    <a:lnTo>
                      <a:pt x="625" y="428"/>
                    </a:lnTo>
                    <a:lnTo>
                      <a:pt x="634" y="428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34" y="419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43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52" y="410"/>
                    </a:lnTo>
                    <a:lnTo>
                      <a:pt x="661" y="410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401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92"/>
                    </a:lnTo>
                    <a:lnTo>
                      <a:pt x="661" y="384"/>
                    </a:lnTo>
                    <a:lnTo>
                      <a:pt x="661" y="384"/>
                    </a:lnTo>
                    <a:lnTo>
                      <a:pt x="661" y="384"/>
                    </a:lnTo>
                    <a:lnTo>
                      <a:pt x="661" y="375"/>
                    </a:lnTo>
                    <a:lnTo>
                      <a:pt x="661" y="375"/>
                    </a:lnTo>
                    <a:lnTo>
                      <a:pt x="661" y="366"/>
                    </a:lnTo>
                    <a:lnTo>
                      <a:pt x="661" y="366"/>
                    </a:lnTo>
                    <a:lnTo>
                      <a:pt x="661" y="366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57"/>
                    </a:lnTo>
                    <a:lnTo>
                      <a:pt x="652" y="348"/>
                    </a:lnTo>
                    <a:lnTo>
                      <a:pt x="652" y="348"/>
                    </a:lnTo>
                    <a:lnTo>
                      <a:pt x="643" y="348"/>
                    </a:lnTo>
                    <a:lnTo>
                      <a:pt x="643" y="348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52" y="339"/>
                    </a:lnTo>
                    <a:lnTo>
                      <a:pt x="661" y="339"/>
                    </a:lnTo>
                    <a:lnTo>
                      <a:pt x="661" y="339"/>
                    </a:lnTo>
                    <a:lnTo>
                      <a:pt x="661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69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39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48"/>
                    </a:lnTo>
                    <a:lnTo>
                      <a:pt x="678" y="357"/>
                    </a:lnTo>
                    <a:lnTo>
                      <a:pt x="678" y="357"/>
                    </a:lnTo>
                    <a:lnTo>
                      <a:pt x="687" y="357"/>
                    </a:lnTo>
                    <a:lnTo>
                      <a:pt x="696" y="357"/>
                    </a:lnTo>
                    <a:lnTo>
                      <a:pt x="705" y="357"/>
                    </a:lnTo>
                    <a:lnTo>
                      <a:pt x="723" y="357"/>
                    </a:lnTo>
                    <a:lnTo>
                      <a:pt x="741" y="357"/>
                    </a:lnTo>
                    <a:lnTo>
                      <a:pt x="759" y="357"/>
                    </a:lnTo>
                    <a:lnTo>
                      <a:pt x="768" y="357"/>
                    </a:lnTo>
                    <a:lnTo>
                      <a:pt x="786" y="357"/>
                    </a:lnTo>
                    <a:lnTo>
                      <a:pt x="794" y="357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94" y="348"/>
                    </a:lnTo>
                    <a:lnTo>
                      <a:pt x="786" y="348"/>
                    </a:lnTo>
                    <a:lnTo>
                      <a:pt x="794" y="339"/>
                    </a:lnTo>
                    <a:lnTo>
                      <a:pt x="794" y="339"/>
                    </a:lnTo>
                    <a:lnTo>
                      <a:pt x="803" y="339"/>
                    </a:lnTo>
                    <a:lnTo>
                      <a:pt x="803" y="330"/>
                    </a:lnTo>
                    <a:lnTo>
                      <a:pt x="812" y="330"/>
                    </a:lnTo>
                    <a:lnTo>
                      <a:pt x="821" y="321"/>
                    </a:lnTo>
                    <a:lnTo>
                      <a:pt x="830" y="321"/>
                    </a:lnTo>
                    <a:lnTo>
                      <a:pt x="830" y="312"/>
                    </a:lnTo>
                    <a:lnTo>
                      <a:pt x="830" y="303"/>
                    </a:lnTo>
                    <a:lnTo>
                      <a:pt x="821" y="303"/>
                    </a:lnTo>
                    <a:lnTo>
                      <a:pt x="821" y="303"/>
                    </a:lnTo>
                    <a:lnTo>
                      <a:pt x="812" y="303"/>
                    </a:lnTo>
                    <a:lnTo>
                      <a:pt x="803" y="303"/>
                    </a:lnTo>
                    <a:lnTo>
                      <a:pt x="794" y="303"/>
                    </a:lnTo>
                    <a:lnTo>
                      <a:pt x="786" y="303"/>
                    </a:lnTo>
                    <a:lnTo>
                      <a:pt x="777" y="303"/>
                    </a:lnTo>
                    <a:lnTo>
                      <a:pt x="777" y="303"/>
                    </a:lnTo>
                    <a:lnTo>
                      <a:pt x="777" y="294"/>
                    </a:lnTo>
                    <a:lnTo>
                      <a:pt x="777" y="294"/>
                    </a:lnTo>
                    <a:lnTo>
                      <a:pt x="786" y="285"/>
                    </a:lnTo>
                    <a:lnTo>
                      <a:pt x="794" y="285"/>
                    </a:lnTo>
                    <a:lnTo>
                      <a:pt x="794" y="276"/>
                    </a:lnTo>
                    <a:lnTo>
                      <a:pt x="803" y="276"/>
                    </a:lnTo>
                    <a:lnTo>
                      <a:pt x="812" y="276"/>
                    </a:lnTo>
                    <a:lnTo>
                      <a:pt x="812" y="267"/>
                    </a:lnTo>
                    <a:lnTo>
                      <a:pt x="803" y="259"/>
                    </a:lnTo>
                    <a:lnTo>
                      <a:pt x="803" y="259"/>
                    </a:lnTo>
                    <a:lnTo>
                      <a:pt x="794" y="259"/>
                    </a:lnTo>
                    <a:lnTo>
                      <a:pt x="786" y="259"/>
                    </a:lnTo>
                    <a:lnTo>
                      <a:pt x="777" y="259"/>
                    </a:lnTo>
                    <a:lnTo>
                      <a:pt x="768" y="259"/>
                    </a:lnTo>
                    <a:lnTo>
                      <a:pt x="768" y="259"/>
                    </a:lnTo>
                    <a:lnTo>
                      <a:pt x="759" y="259"/>
                    </a:lnTo>
                    <a:lnTo>
                      <a:pt x="759" y="250"/>
                    </a:lnTo>
                    <a:lnTo>
                      <a:pt x="759" y="250"/>
                    </a:lnTo>
                    <a:lnTo>
                      <a:pt x="759" y="250"/>
                    </a:lnTo>
                    <a:lnTo>
                      <a:pt x="768" y="250"/>
                    </a:lnTo>
                    <a:lnTo>
                      <a:pt x="768" y="250"/>
                    </a:lnTo>
                    <a:lnTo>
                      <a:pt x="768" y="250"/>
                    </a:lnTo>
                    <a:lnTo>
                      <a:pt x="777" y="241"/>
                    </a:lnTo>
                    <a:lnTo>
                      <a:pt x="777" y="241"/>
                    </a:lnTo>
                    <a:lnTo>
                      <a:pt x="777" y="241"/>
                    </a:lnTo>
                    <a:lnTo>
                      <a:pt x="777" y="232"/>
                    </a:lnTo>
                    <a:lnTo>
                      <a:pt x="768" y="232"/>
                    </a:lnTo>
                    <a:lnTo>
                      <a:pt x="768" y="232"/>
                    </a:lnTo>
                    <a:lnTo>
                      <a:pt x="768" y="232"/>
                    </a:lnTo>
                    <a:lnTo>
                      <a:pt x="768" y="223"/>
                    </a:lnTo>
                    <a:lnTo>
                      <a:pt x="759" y="223"/>
                    </a:lnTo>
                    <a:lnTo>
                      <a:pt x="759" y="214"/>
                    </a:lnTo>
                    <a:lnTo>
                      <a:pt x="759" y="214"/>
                    </a:lnTo>
                    <a:lnTo>
                      <a:pt x="759" y="205"/>
                    </a:lnTo>
                    <a:lnTo>
                      <a:pt x="759" y="205"/>
                    </a:lnTo>
                    <a:lnTo>
                      <a:pt x="750" y="196"/>
                    </a:lnTo>
                    <a:lnTo>
                      <a:pt x="750" y="187"/>
                    </a:lnTo>
                    <a:lnTo>
                      <a:pt x="750" y="187"/>
                    </a:lnTo>
                    <a:lnTo>
                      <a:pt x="750" y="178"/>
                    </a:lnTo>
                    <a:lnTo>
                      <a:pt x="750" y="178"/>
                    </a:lnTo>
                    <a:lnTo>
                      <a:pt x="750" y="178"/>
                    </a:lnTo>
                    <a:lnTo>
                      <a:pt x="759" y="169"/>
                    </a:lnTo>
                    <a:lnTo>
                      <a:pt x="759" y="169"/>
                    </a:lnTo>
                    <a:lnTo>
                      <a:pt x="759" y="169"/>
                    </a:lnTo>
                    <a:lnTo>
                      <a:pt x="768" y="169"/>
                    </a:lnTo>
                    <a:lnTo>
                      <a:pt x="768" y="169"/>
                    </a:lnTo>
                    <a:lnTo>
                      <a:pt x="768" y="169"/>
                    </a:lnTo>
                    <a:lnTo>
                      <a:pt x="768" y="160"/>
                    </a:lnTo>
                    <a:lnTo>
                      <a:pt x="777" y="160"/>
                    </a:lnTo>
                    <a:lnTo>
                      <a:pt x="777" y="151"/>
                    </a:lnTo>
                    <a:lnTo>
                      <a:pt x="777" y="142"/>
                    </a:lnTo>
                    <a:lnTo>
                      <a:pt x="777" y="142"/>
                    </a:lnTo>
                    <a:lnTo>
                      <a:pt x="768" y="133"/>
                    </a:lnTo>
                    <a:lnTo>
                      <a:pt x="768" y="125"/>
                    </a:lnTo>
                    <a:lnTo>
                      <a:pt x="768" y="125"/>
                    </a:lnTo>
                    <a:lnTo>
                      <a:pt x="768" y="116"/>
                    </a:lnTo>
                    <a:lnTo>
                      <a:pt x="768" y="116"/>
                    </a:lnTo>
                    <a:lnTo>
                      <a:pt x="759" y="107"/>
                    </a:lnTo>
                    <a:lnTo>
                      <a:pt x="759" y="107"/>
                    </a:lnTo>
                    <a:lnTo>
                      <a:pt x="759" y="107"/>
                    </a:lnTo>
                    <a:lnTo>
                      <a:pt x="750" y="107"/>
                    </a:lnTo>
                    <a:lnTo>
                      <a:pt x="750" y="98"/>
                    </a:lnTo>
                    <a:lnTo>
                      <a:pt x="750" y="98"/>
                    </a:lnTo>
                    <a:lnTo>
                      <a:pt x="741" y="98"/>
                    </a:lnTo>
                    <a:lnTo>
                      <a:pt x="741" y="98"/>
                    </a:lnTo>
                    <a:lnTo>
                      <a:pt x="741" y="107"/>
                    </a:lnTo>
                    <a:lnTo>
                      <a:pt x="741" y="107"/>
                    </a:lnTo>
                    <a:lnTo>
                      <a:pt x="741" y="107"/>
                    </a:lnTo>
                    <a:lnTo>
                      <a:pt x="732" y="107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32" y="116"/>
                    </a:lnTo>
                    <a:lnTo>
                      <a:pt x="723" y="116"/>
                    </a:lnTo>
                    <a:lnTo>
                      <a:pt x="723" y="116"/>
                    </a:lnTo>
                    <a:lnTo>
                      <a:pt x="723" y="125"/>
                    </a:lnTo>
                    <a:lnTo>
                      <a:pt x="723" y="125"/>
                    </a:lnTo>
                    <a:lnTo>
                      <a:pt x="714" y="116"/>
                    </a:lnTo>
                    <a:lnTo>
                      <a:pt x="714" y="116"/>
                    </a:lnTo>
                    <a:lnTo>
                      <a:pt x="714" y="116"/>
                    </a:lnTo>
                    <a:lnTo>
                      <a:pt x="705" y="116"/>
                    </a:lnTo>
                    <a:lnTo>
                      <a:pt x="705" y="107"/>
                    </a:lnTo>
                    <a:lnTo>
                      <a:pt x="705" y="107"/>
                    </a:lnTo>
                    <a:lnTo>
                      <a:pt x="705" y="98"/>
                    </a:lnTo>
                    <a:lnTo>
                      <a:pt x="705" y="98"/>
                    </a:lnTo>
                    <a:lnTo>
                      <a:pt x="705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96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87" y="89"/>
                    </a:lnTo>
                    <a:lnTo>
                      <a:pt x="678" y="89"/>
                    </a:lnTo>
                    <a:lnTo>
                      <a:pt x="678" y="89"/>
                    </a:lnTo>
                    <a:lnTo>
                      <a:pt x="678" y="89"/>
                    </a:lnTo>
                    <a:lnTo>
                      <a:pt x="669" y="89"/>
                    </a:lnTo>
                    <a:lnTo>
                      <a:pt x="669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43" y="89"/>
                    </a:lnTo>
                    <a:lnTo>
                      <a:pt x="643" y="89"/>
                    </a:lnTo>
                    <a:lnTo>
                      <a:pt x="643" y="89"/>
                    </a:lnTo>
                    <a:lnTo>
                      <a:pt x="634" y="89"/>
                    </a:lnTo>
                    <a:lnTo>
                      <a:pt x="634" y="89"/>
                    </a:lnTo>
                    <a:lnTo>
                      <a:pt x="634" y="89"/>
                    </a:lnTo>
                    <a:lnTo>
                      <a:pt x="625" y="89"/>
                    </a:lnTo>
                    <a:lnTo>
                      <a:pt x="625" y="80"/>
                    </a:lnTo>
                    <a:lnTo>
                      <a:pt x="625" y="80"/>
                    </a:lnTo>
                    <a:lnTo>
                      <a:pt x="616" y="80"/>
                    </a:lnTo>
                    <a:lnTo>
                      <a:pt x="616" y="80"/>
                    </a:lnTo>
                    <a:lnTo>
                      <a:pt x="616" y="71"/>
                    </a:lnTo>
                    <a:lnTo>
                      <a:pt x="607" y="71"/>
                    </a:lnTo>
                    <a:lnTo>
                      <a:pt x="607" y="71"/>
                    </a:lnTo>
                    <a:lnTo>
                      <a:pt x="607" y="62"/>
                    </a:lnTo>
                    <a:lnTo>
                      <a:pt x="598" y="62"/>
                    </a:lnTo>
                    <a:lnTo>
                      <a:pt x="598" y="62"/>
                    </a:lnTo>
                    <a:lnTo>
                      <a:pt x="589" y="62"/>
                    </a:lnTo>
                    <a:lnTo>
                      <a:pt x="589" y="62"/>
                    </a:lnTo>
                    <a:lnTo>
                      <a:pt x="580" y="62"/>
                    </a:lnTo>
                    <a:lnTo>
                      <a:pt x="571" y="62"/>
                    </a:lnTo>
                    <a:lnTo>
                      <a:pt x="571" y="62"/>
                    </a:lnTo>
                    <a:lnTo>
                      <a:pt x="562" y="62"/>
                    </a:lnTo>
                    <a:lnTo>
                      <a:pt x="562" y="53"/>
                    </a:lnTo>
                    <a:lnTo>
                      <a:pt x="553" y="53"/>
                    </a:lnTo>
                    <a:lnTo>
                      <a:pt x="553" y="53"/>
                    </a:lnTo>
                    <a:lnTo>
                      <a:pt x="553" y="44"/>
                    </a:lnTo>
                    <a:lnTo>
                      <a:pt x="553" y="44"/>
                    </a:lnTo>
                    <a:lnTo>
                      <a:pt x="553" y="35"/>
                    </a:lnTo>
                    <a:lnTo>
                      <a:pt x="544" y="26"/>
                    </a:lnTo>
                    <a:lnTo>
                      <a:pt x="544" y="26"/>
                    </a:lnTo>
                    <a:lnTo>
                      <a:pt x="544" y="26"/>
                    </a:lnTo>
                    <a:lnTo>
                      <a:pt x="535" y="17"/>
                    </a:lnTo>
                    <a:lnTo>
                      <a:pt x="527" y="17"/>
                    </a:lnTo>
                    <a:lnTo>
                      <a:pt x="518" y="17"/>
                    </a:lnTo>
                    <a:lnTo>
                      <a:pt x="509" y="17"/>
                    </a:lnTo>
                    <a:lnTo>
                      <a:pt x="500" y="17"/>
                    </a:lnTo>
                    <a:lnTo>
                      <a:pt x="491" y="17"/>
                    </a:lnTo>
                    <a:lnTo>
                      <a:pt x="482" y="17"/>
                    </a:lnTo>
                    <a:lnTo>
                      <a:pt x="482" y="17"/>
                    </a:lnTo>
                    <a:lnTo>
                      <a:pt x="473" y="17"/>
                    </a:lnTo>
                    <a:lnTo>
                      <a:pt x="464" y="17"/>
                    </a:lnTo>
                    <a:lnTo>
                      <a:pt x="455" y="17"/>
                    </a:lnTo>
                    <a:lnTo>
                      <a:pt x="446" y="17"/>
                    </a:lnTo>
                    <a:lnTo>
                      <a:pt x="446" y="17"/>
                    </a:lnTo>
                    <a:lnTo>
                      <a:pt x="437" y="17"/>
                    </a:lnTo>
                    <a:lnTo>
                      <a:pt x="428" y="17"/>
                    </a:lnTo>
                    <a:lnTo>
                      <a:pt x="428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9" y="8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10" y="0"/>
                    </a:lnTo>
                    <a:lnTo>
                      <a:pt x="401" y="0"/>
                    </a:lnTo>
                    <a:lnTo>
                      <a:pt x="401" y="8"/>
                    </a:lnTo>
                    <a:lnTo>
                      <a:pt x="401" y="8"/>
                    </a:lnTo>
                    <a:lnTo>
                      <a:pt x="401" y="8"/>
                    </a:lnTo>
                    <a:lnTo>
                      <a:pt x="401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93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84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17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75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84" y="26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35"/>
                    </a:lnTo>
                    <a:lnTo>
                      <a:pt x="393" y="44"/>
                    </a:lnTo>
                    <a:lnTo>
                      <a:pt x="393" y="44"/>
                    </a:lnTo>
                    <a:lnTo>
                      <a:pt x="401" y="44"/>
                    </a:lnTo>
                    <a:lnTo>
                      <a:pt x="401" y="44"/>
                    </a:lnTo>
                    <a:lnTo>
                      <a:pt x="401" y="44"/>
                    </a:lnTo>
                    <a:lnTo>
                      <a:pt x="410" y="44"/>
                    </a:lnTo>
                    <a:lnTo>
                      <a:pt x="410" y="44"/>
                    </a:lnTo>
                    <a:lnTo>
                      <a:pt x="410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44"/>
                    </a:lnTo>
                    <a:lnTo>
                      <a:pt x="419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53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28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9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10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62"/>
                    </a:lnTo>
                    <a:lnTo>
                      <a:pt x="401" y="71"/>
                    </a:lnTo>
                    <a:lnTo>
                      <a:pt x="401" y="71"/>
                    </a:lnTo>
                    <a:lnTo>
                      <a:pt x="401" y="71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0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89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98"/>
                    </a:lnTo>
                    <a:lnTo>
                      <a:pt x="401" y="107"/>
                    </a:lnTo>
                    <a:lnTo>
                      <a:pt x="401" y="107"/>
                    </a:lnTo>
                    <a:lnTo>
                      <a:pt x="401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93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84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75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66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07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16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25"/>
                    </a:lnTo>
                    <a:lnTo>
                      <a:pt x="357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66" y="133"/>
                    </a:lnTo>
                    <a:lnTo>
                      <a:pt x="375" y="133"/>
                    </a:lnTo>
                    <a:lnTo>
                      <a:pt x="375" y="133"/>
                    </a:lnTo>
                    <a:lnTo>
                      <a:pt x="375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84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33"/>
                    </a:lnTo>
                    <a:lnTo>
                      <a:pt x="393" y="142"/>
                    </a:lnTo>
                    <a:lnTo>
                      <a:pt x="393" y="142"/>
                    </a:lnTo>
                    <a:lnTo>
                      <a:pt x="393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42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84" y="151"/>
                    </a:lnTo>
                    <a:lnTo>
                      <a:pt x="375" y="151"/>
                    </a:lnTo>
                    <a:lnTo>
                      <a:pt x="375" y="151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57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48" y="169"/>
                    </a:lnTo>
                    <a:lnTo>
                      <a:pt x="339" y="169"/>
                    </a:lnTo>
                    <a:lnTo>
                      <a:pt x="339" y="169"/>
                    </a:lnTo>
                    <a:lnTo>
                      <a:pt x="339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30" y="169"/>
                    </a:lnTo>
                    <a:lnTo>
                      <a:pt x="321" y="169"/>
                    </a:lnTo>
                    <a:lnTo>
                      <a:pt x="321" y="169"/>
                    </a:lnTo>
                    <a:lnTo>
                      <a:pt x="321" y="169"/>
                    </a:lnTo>
                    <a:lnTo>
                      <a:pt x="321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12" y="178"/>
                    </a:lnTo>
                    <a:lnTo>
                      <a:pt x="303" y="178"/>
                    </a:lnTo>
                    <a:lnTo>
                      <a:pt x="303" y="178"/>
                    </a:lnTo>
                    <a:lnTo>
                      <a:pt x="303" y="178"/>
                    </a:lnTo>
                    <a:lnTo>
                      <a:pt x="303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94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85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76" y="187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78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67" y="169"/>
                    </a:lnTo>
                    <a:lnTo>
                      <a:pt x="259" y="169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9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50" y="160"/>
                    </a:lnTo>
                    <a:lnTo>
                      <a:pt x="241" y="160"/>
                    </a:lnTo>
                    <a:lnTo>
                      <a:pt x="241" y="160"/>
                    </a:lnTo>
                    <a:lnTo>
                      <a:pt x="241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32" y="160"/>
                    </a:lnTo>
                    <a:lnTo>
                      <a:pt x="223" y="160"/>
                    </a:lnTo>
                    <a:lnTo>
                      <a:pt x="223" y="160"/>
                    </a:lnTo>
                    <a:lnTo>
                      <a:pt x="223" y="160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23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14" y="169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96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69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78"/>
                    </a:lnTo>
                    <a:lnTo>
                      <a:pt x="187" y="187"/>
                    </a:lnTo>
                    <a:lnTo>
                      <a:pt x="187" y="187"/>
                    </a:lnTo>
                    <a:lnTo>
                      <a:pt x="187" y="187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196"/>
                    </a:lnTo>
                    <a:lnTo>
                      <a:pt x="178" y="205"/>
                    </a:lnTo>
                    <a:lnTo>
                      <a:pt x="178" y="205"/>
                    </a:lnTo>
                    <a:lnTo>
                      <a:pt x="178" y="205"/>
                    </a:lnTo>
                    <a:lnTo>
                      <a:pt x="169" y="205"/>
                    </a:lnTo>
                    <a:lnTo>
                      <a:pt x="169" y="205"/>
                    </a:lnTo>
                    <a:lnTo>
                      <a:pt x="169" y="205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14"/>
                    </a:lnTo>
                    <a:lnTo>
                      <a:pt x="169" y="223"/>
                    </a:lnTo>
                    <a:lnTo>
                      <a:pt x="169" y="223"/>
                    </a:lnTo>
                    <a:lnTo>
                      <a:pt x="169" y="223"/>
                    </a:lnTo>
                    <a:lnTo>
                      <a:pt x="169" y="232"/>
                    </a:lnTo>
                    <a:lnTo>
                      <a:pt x="169" y="232"/>
                    </a:lnTo>
                    <a:lnTo>
                      <a:pt x="169" y="241"/>
                    </a:lnTo>
                    <a:lnTo>
                      <a:pt x="169" y="241"/>
                    </a:lnTo>
                    <a:lnTo>
                      <a:pt x="169" y="250"/>
                    </a:lnTo>
                    <a:lnTo>
                      <a:pt x="169" y="250"/>
                    </a:lnTo>
                    <a:lnTo>
                      <a:pt x="169" y="259"/>
                    </a:lnTo>
                    <a:lnTo>
                      <a:pt x="169" y="259"/>
                    </a:lnTo>
                    <a:lnTo>
                      <a:pt x="169" y="259"/>
                    </a:lnTo>
                    <a:lnTo>
                      <a:pt x="169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67"/>
                    </a:lnTo>
                    <a:lnTo>
                      <a:pt x="178" y="276"/>
                    </a:lnTo>
                    <a:lnTo>
                      <a:pt x="178" y="276"/>
                    </a:lnTo>
                    <a:lnTo>
                      <a:pt x="178" y="285"/>
                    </a:lnTo>
                    <a:lnTo>
                      <a:pt x="178" y="285"/>
                    </a:lnTo>
                    <a:lnTo>
                      <a:pt x="178" y="285"/>
                    </a:lnTo>
                    <a:lnTo>
                      <a:pt x="178" y="294"/>
                    </a:lnTo>
                    <a:lnTo>
                      <a:pt x="178" y="294"/>
                    </a:lnTo>
                    <a:lnTo>
                      <a:pt x="178" y="303"/>
                    </a:lnTo>
                    <a:lnTo>
                      <a:pt x="178" y="303"/>
                    </a:lnTo>
                    <a:lnTo>
                      <a:pt x="178" y="303"/>
                    </a:lnTo>
                    <a:lnTo>
                      <a:pt x="178" y="312"/>
                    </a:lnTo>
                    <a:lnTo>
                      <a:pt x="178" y="312"/>
                    </a:lnTo>
                    <a:lnTo>
                      <a:pt x="178" y="321"/>
                    </a:lnTo>
                    <a:lnTo>
                      <a:pt x="178" y="321"/>
                    </a:lnTo>
                    <a:lnTo>
                      <a:pt x="178" y="330"/>
                    </a:lnTo>
                    <a:lnTo>
                      <a:pt x="178" y="330"/>
                    </a:lnTo>
                    <a:lnTo>
                      <a:pt x="178" y="330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9" y="339"/>
                    </a:lnTo>
                    <a:lnTo>
                      <a:pt x="160" y="339"/>
                    </a:lnTo>
                    <a:lnTo>
                      <a:pt x="160" y="339"/>
                    </a:lnTo>
                    <a:lnTo>
                      <a:pt x="160" y="330"/>
                    </a:lnTo>
                    <a:lnTo>
                      <a:pt x="160" y="330"/>
                    </a:lnTo>
                    <a:lnTo>
                      <a:pt x="151" y="330"/>
                    </a:lnTo>
                    <a:lnTo>
                      <a:pt x="151" y="330"/>
                    </a:lnTo>
                    <a:lnTo>
                      <a:pt x="151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42" y="330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39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48"/>
                    </a:lnTo>
                    <a:lnTo>
                      <a:pt x="134" y="357"/>
                    </a:lnTo>
                    <a:lnTo>
                      <a:pt x="134" y="357"/>
                    </a:lnTo>
                    <a:lnTo>
                      <a:pt x="134" y="357"/>
                    </a:lnTo>
                    <a:lnTo>
                      <a:pt x="134" y="366"/>
                    </a:lnTo>
                    <a:lnTo>
                      <a:pt x="134" y="366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84"/>
                    </a:lnTo>
                    <a:lnTo>
                      <a:pt x="134" y="384"/>
                    </a:lnTo>
                    <a:lnTo>
                      <a:pt x="134" y="392"/>
                    </a:lnTo>
                    <a:lnTo>
                      <a:pt x="134" y="392"/>
                    </a:lnTo>
                    <a:lnTo>
                      <a:pt x="142" y="401"/>
                    </a:lnTo>
                    <a:lnTo>
                      <a:pt x="142" y="401"/>
                    </a:lnTo>
                    <a:lnTo>
                      <a:pt x="142" y="401"/>
                    </a:lnTo>
                    <a:lnTo>
                      <a:pt x="142" y="410"/>
                    </a:lnTo>
                    <a:lnTo>
                      <a:pt x="142" y="410"/>
                    </a:lnTo>
                    <a:lnTo>
                      <a:pt x="134" y="410"/>
                    </a:lnTo>
                    <a:lnTo>
                      <a:pt x="134" y="410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16" y="428"/>
                    </a:lnTo>
                    <a:lnTo>
                      <a:pt x="107" y="428"/>
                    </a:lnTo>
                    <a:lnTo>
                      <a:pt x="107" y="428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107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37"/>
                    </a:lnTo>
                    <a:lnTo>
                      <a:pt x="98" y="446"/>
                    </a:lnTo>
                    <a:lnTo>
                      <a:pt x="98" y="446"/>
                    </a:lnTo>
                    <a:lnTo>
                      <a:pt x="89" y="455"/>
                    </a:lnTo>
                    <a:lnTo>
                      <a:pt x="89" y="455"/>
                    </a:lnTo>
                    <a:lnTo>
                      <a:pt x="89" y="455"/>
                    </a:lnTo>
                    <a:lnTo>
                      <a:pt x="89" y="464"/>
                    </a:lnTo>
                    <a:lnTo>
                      <a:pt x="89" y="464"/>
                    </a:lnTo>
                    <a:lnTo>
                      <a:pt x="89" y="464"/>
                    </a:lnTo>
                    <a:lnTo>
                      <a:pt x="89" y="473"/>
                    </a:lnTo>
                    <a:lnTo>
                      <a:pt x="89" y="473"/>
                    </a:lnTo>
                    <a:lnTo>
                      <a:pt x="89" y="473"/>
                    </a:lnTo>
                    <a:lnTo>
                      <a:pt x="89" y="482"/>
                    </a:lnTo>
                    <a:lnTo>
                      <a:pt x="89" y="482"/>
                    </a:lnTo>
                    <a:lnTo>
                      <a:pt x="89" y="482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491"/>
                    </a:lnTo>
                    <a:lnTo>
                      <a:pt x="89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80" y="500"/>
                    </a:lnTo>
                    <a:lnTo>
                      <a:pt x="71" y="500"/>
                    </a:lnTo>
                    <a:lnTo>
                      <a:pt x="71" y="500"/>
                    </a:lnTo>
                    <a:lnTo>
                      <a:pt x="71" y="500"/>
                    </a:lnTo>
                    <a:lnTo>
                      <a:pt x="62" y="500"/>
                    </a:lnTo>
                    <a:lnTo>
                      <a:pt x="62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44" y="491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26" y="491"/>
                    </a:lnTo>
                    <a:lnTo>
                      <a:pt x="26" y="491"/>
                    </a:lnTo>
                    <a:lnTo>
                      <a:pt x="26" y="491"/>
                    </a:lnTo>
                    <a:lnTo>
                      <a:pt x="17" y="491"/>
                    </a:lnTo>
                    <a:lnTo>
                      <a:pt x="17" y="491"/>
                    </a:lnTo>
                    <a:lnTo>
                      <a:pt x="17" y="491"/>
                    </a:lnTo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outerShdw blurRad="50800" dist="50800" dir="5400000" algn="ctr" rotWithShape="0">
                  <a:srgbClr val="360A5A"/>
                </a:out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6" name="Freeform 54">
                <a:extLst>
                  <a:ext uri="{FF2B5EF4-FFF2-40B4-BE49-F238E27FC236}">
                    <a16:creationId xmlns:a16="http://schemas.microsoft.com/office/drawing/2014/main" id="{00000000-0008-0000-1A00-00002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03" y="4762"/>
                <a:ext cx="1467" cy="1653"/>
              </a:xfrm>
              <a:custGeom>
                <a:avLst/>
                <a:gdLst>
                  <a:gd name="T0" fmla="*/ 384 w 661"/>
                  <a:gd name="T1" fmla="*/ 197 h 697"/>
                  <a:gd name="T2" fmla="*/ 384 w 661"/>
                  <a:gd name="T3" fmla="*/ 179 h 697"/>
                  <a:gd name="T4" fmla="*/ 402 w 661"/>
                  <a:gd name="T5" fmla="*/ 161 h 697"/>
                  <a:gd name="T6" fmla="*/ 420 w 661"/>
                  <a:gd name="T7" fmla="*/ 134 h 697"/>
                  <a:gd name="T8" fmla="*/ 447 w 661"/>
                  <a:gd name="T9" fmla="*/ 81 h 697"/>
                  <a:gd name="T10" fmla="*/ 447 w 661"/>
                  <a:gd name="T11" fmla="*/ 36 h 697"/>
                  <a:gd name="T12" fmla="*/ 456 w 661"/>
                  <a:gd name="T13" fmla="*/ 9 h 697"/>
                  <a:gd name="T14" fmla="*/ 474 w 661"/>
                  <a:gd name="T15" fmla="*/ 18 h 697"/>
                  <a:gd name="T16" fmla="*/ 491 w 661"/>
                  <a:gd name="T17" fmla="*/ 36 h 697"/>
                  <a:gd name="T18" fmla="*/ 509 w 661"/>
                  <a:gd name="T19" fmla="*/ 63 h 697"/>
                  <a:gd name="T20" fmla="*/ 509 w 661"/>
                  <a:gd name="T21" fmla="*/ 90 h 697"/>
                  <a:gd name="T22" fmla="*/ 509 w 661"/>
                  <a:gd name="T23" fmla="*/ 107 h 697"/>
                  <a:gd name="T24" fmla="*/ 491 w 661"/>
                  <a:gd name="T25" fmla="*/ 116 h 697"/>
                  <a:gd name="T26" fmla="*/ 482 w 661"/>
                  <a:gd name="T27" fmla="*/ 134 h 697"/>
                  <a:gd name="T28" fmla="*/ 474 w 661"/>
                  <a:gd name="T29" fmla="*/ 179 h 697"/>
                  <a:gd name="T30" fmla="*/ 500 w 661"/>
                  <a:gd name="T31" fmla="*/ 197 h 697"/>
                  <a:gd name="T32" fmla="*/ 527 w 661"/>
                  <a:gd name="T33" fmla="*/ 206 h 697"/>
                  <a:gd name="T34" fmla="*/ 545 w 661"/>
                  <a:gd name="T35" fmla="*/ 232 h 697"/>
                  <a:gd name="T36" fmla="*/ 563 w 661"/>
                  <a:gd name="T37" fmla="*/ 241 h 697"/>
                  <a:gd name="T38" fmla="*/ 572 w 661"/>
                  <a:gd name="T39" fmla="*/ 286 h 697"/>
                  <a:gd name="T40" fmla="*/ 599 w 661"/>
                  <a:gd name="T41" fmla="*/ 304 h 697"/>
                  <a:gd name="T42" fmla="*/ 625 w 661"/>
                  <a:gd name="T43" fmla="*/ 313 h 697"/>
                  <a:gd name="T44" fmla="*/ 652 w 661"/>
                  <a:gd name="T45" fmla="*/ 322 h 697"/>
                  <a:gd name="T46" fmla="*/ 643 w 661"/>
                  <a:gd name="T47" fmla="*/ 348 h 697"/>
                  <a:gd name="T48" fmla="*/ 643 w 661"/>
                  <a:gd name="T49" fmla="*/ 384 h 697"/>
                  <a:gd name="T50" fmla="*/ 652 w 661"/>
                  <a:gd name="T51" fmla="*/ 411 h 697"/>
                  <a:gd name="T52" fmla="*/ 661 w 661"/>
                  <a:gd name="T53" fmla="*/ 429 h 697"/>
                  <a:gd name="T54" fmla="*/ 661 w 661"/>
                  <a:gd name="T55" fmla="*/ 438 h 697"/>
                  <a:gd name="T56" fmla="*/ 652 w 661"/>
                  <a:gd name="T57" fmla="*/ 447 h 697"/>
                  <a:gd name="T58" fmla="*/ 625 w 661"/>
                  <a:gd name="T59" fmla="*/ 447 h 697"/>
                  <a:gd name="T60" fmla="*/ 634 w 661"/>
                  <a:gd name="T61" fmla="*/ 465 h 697"/>
                  <a:gd name="T62" fmla="*/ 616 w 661"/>
                  <a:gd name="T63" fmla="*/ 474 h 697"/>
                  <a:gd name="T64" fmla="*/ 590 w 661"/>
                  <a:gd name="T65" fmla="*/ 482 h 697"/>
                  <a:gd name="T66" fmla="*/ 563 w 661"/>
                  <a:gd name="T67" fmla="*/ 491 h 697"/>
                  <a:gd name="T68" fmla="*/ 536 w 661"/>
                  <a:gd name="T69" fmla="*/ 491 h 697"/>
                  <a:gd name="T70" fmla="*/ 527 w 661"/>
                  <a:gd name="T71" fmla="*/ 509 h 697"/>
                  <a:gd name="T72" fmla="*/ 509 w 661"/>
                  <a:gd name="T73" fmla="*/ 527 h 697"/>
                  <a:gd name="T74" fmla="*/ 500 w 661"/>
                  <a:gd name="T75" fmla="*/ 527 h 697"/>
                  <a:gd name="T76" fmla="*/ 482 w 661"/>
                  <a:gd name="T77" fmla="*/ 518 h 697"/>
                  <a:gd name="T78" fmla="*/ 402 w 661"/>
                  <a:gd name="T79" fmla="*/ 536 h 697"/>
                  <a:gd name="T80" fmla="*/ 402 w 661"/>
                  <a:gd name="T81" fmla="*/ 643 h 697"/>
                  <a:gd name="T82" fmla="*/ 286 w 661"/>
                  <a:gd name="T83" fmla="*/ 652 h 697"/>
                  <a:gd name="T84" fmla="*/ 268 w 661"/>
                  <a:gd name="T85" fmla="*/ 634 h 697"/>
                  <a:gd name="T86" fmla="*/ 259 w 661"/>
                  <a:gd name="T87" fmla="*/ 581 h 697"/>
                  <a:gd name="T88" fmla="*/ 206 w 661"/>
                  <a:gd name="T89" fmla="*/ 634 h 697"/>
                  <a:gd name="T90" fmla="*/ 72 w 661"/>
                  <a:gd name="T91" fmla="*/ 679 h 697"/>
                  <a:gd name="T92" fmla="*/ 18 w 661"/>
                  <a:gd name="T93" fmla="*/ 527 h 697"/>
                  <a:gd name="T94" fmla="*/ 18 w 661"/>
                  <a:gd name="T95" fmla="*/ 482 h 697"/>
                  <a:gd name="T96" fmla="*/ 45 w 661"/>
                  <a:gd name="T97" fmla="*/ 465 h 697"/>
                  <a:gd name="T98" fmla="*/ 54 w 661"/>
                  <a:gd name="T99" fmla="*/ 447 h 697"/>
                  <a:gd name="T100" fmla="*/ 98 w 661"/>
                  <a:gd name="T101" fmla="*/ 438 h 697"/>
                  <a:gd name="T102" fmla="*/ 134 w 661"/>
                  <a:gd name="T103" fmla="*/ 438 h 697"/>
                  <a:gd name="T104" fmla="*/ 152 w 661"/>
                  <a:gd name="T105" fmla="*/ 438 h 697"/>
                  <a:gd name="T106" fmla="*/ 206 w 661"/>
                  <a:gd name="T107" fmla="*/ 438 h 697"/>
                  <a:gd name="T108" fmla="*/ 295 w 661"/>
                  <a:gd name="T109" fmla="*/ 393 h 697"/>
                  <a:gd name="T110" fmla="*/ 340 w 661"/>
                  <a:gd name="T111" fmla="*/ 331 h 697"/>
                  <a:gd name="T112" fmla="*/ 393 w 661"/>
                  <a:gd name="T113" fmla="*/ 259 h 69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661" h="697">
                    <a:moveTo>
                      <a:pt x="375" y="197"/>
                    </a:move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75" y="197"/>
                    </a:lnTo>
                    <a:lnTo>
                      <a:pt x="384" y="197"/>
                    </a:lnTo>
                    <a:lnTo>
                      <a:pt x="384" y="197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88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9"/>
                    </a:lnTo>
                    <a:lnTo>
                      <a:pt x="384" y="170"/>
                    </a:lnTo>
                    <a:lnTo>
                      <a:pt x="384" y="170"/>
                    </a:lnTo>
                    <a:lnTo>
                      <a:pt x="393" y="170"/>
                    </a:lnTo>
                    <a:lnTo>
                      <a:pt x="393" y="170"/>
                    </a:lnTo>
                    <a:lnTo>
                      <a:pt x="393" y="170"/>
                    </a:lnTo>
                    <a:lnTo>
                      <a:pt x="402" y="161"/>
                    </a:lnTo>
                    <a:lnTo>
                      <a:pt x="402" y="161"/>
                    </a:lnTo>
                    <a:lnTo>
                      <a:pt x="402" y="161"/>
                    </a:lnTo>
                    <a:lnTo>
                      <a:pt x="402" y="152"/>
                    </a:lnTo>
                    <a:lnTo>
                      <a:pt x="411" y="152"/>
                    </a:lnTo>
                    <a:lnTo>
                      <a:pt x="411" y="152"/>
                    </a:lnTo>
                    <a:lnTo>
                      <a:pt x="411" y="143"/>
                    </a:lnTo>
                    <a:lnTo>
                      <a:pt x="420" y="143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29" y="125"/>
                    </a:lnTo>
                    <a:lnTo>
                      <a:pt x="429" y="125"/>
                    </a:lnTo>
                    <a:lnTo>
                      <a:pt x="429" y="116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98"/>
                    </a:lnTo>
                    <a:lnTo>
                      <a:pt x="438" y="90"/>
                    </a:lnTo>
                    <a:lnTo>
                      <a:pt x="447" y="81"/>
                    </a:lnTo>
                    <a:lnTo>
                      <a:pt x="447" y="81"/>
                    </a:lnTo>
                    <a:lnTo>
                      <a:pt x="447" y="72"/>
                    </a:lnTo>
                    <a:lnTo>
                      <a:pt x="447" y="63"/>
                    </a:lnTo>
                    <a:lnTo>
                      <a:pt x="447" y="63"/>
                    </a:lnTo>
                    <a:lnTo>
                      <a:pt x="447" y="54"/>
                    </a:lnTo>
                    <a:lnTo>
                      <a:pt x="447" y="45"/>
                    </a:lnTo>
                    <a:lnTo>
                      <a:pt x="447" y="45"/>
                    </a:lnTo>
                    <a:lnTo>
                      <a:pt x="447" y="36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18"/>
                    </a:lnTo>
                    <a:lnTo>
                      <a:pt x="447" y="18"/>
                    </a:lnTo>
                    <a:lnTo>
                      <a:pt x="447" y="9"/>
                    </a:lnTo>
                    <a:lnTo>
                      <a:pt x="456" y="9"/>
                    </a:lnTo>
                    <a:lnTo>
                      <a:pt x="456" y="9"/>
                    </a:lnTo>
                    <a:lnTo>
                      <a:pt x="456" y="0"/>
                    </a:lnTo>
                    <a:lnTo>
                      <a:pt x="456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65" y="9"/>
                    </a:lnTo>
                    <a:lnTo>
                      <a:pt x="474" y="9"/>
                    </a:lnTo>
                    <a:lnTo>
                      <a:pt x="474" y="18"/>
                    </a:lnTo>
                    <a:lnTo>
                      <a:pt x="474" y="18"/>
                    </a:lnTo>
                    <a:lnTo>
                      <a:pt x="482" y="18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91" y="36"/>
                    </a:lnTo>
                    <a:lnTo>
                      <a:pt x="491" y="36"/>
                    </a:lnTo>
                    <a:lnTo>
                      <a:pt x="491" y="36"/>
                    </a:lnTo>
                    <a:lnTo>
                      <a:pt x="491" y="45"/>
                    </a:lnTo>
                    <a:lnTo>
                      <a:pt x="500" y="45"/>
                    </a:lnTo>
                    <a:lnTo>
                      <a:pt x="500" y="45"/>
                    </a:lnTo>
                    <a:lnTo>
                      <a:pt x="500" y="45"/>
                    </a:lnTo>
                    <a:lnTo>
                      <a:pt x="509" y="54"/>
                    </a:lnTo>
                    <a:lnTo>
                      <a:pt x="509" y="54"/>
                    </a:lnTo>
                    <a:lnTo>
                      <a:pt x="509" y="54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72"/>
                    </a:lnTo>
                    <a:lnTo>
                      <a:pt x="509" y="72"/>
                    </a:lnTo>
                    <a:lnTo>
                      <a:pt x="509" y="72"/>
                    </a:lnTo>
                    <a:lnTo>
                      <a:pt x="509" y="81"/>
                    </a:lnTo>
                    <a:lnTo>
                      <a:pt x="509" y="81"/>
                    </a:lnTo>
                    <a:lnTo>
                      <a:pt x="509" y="90"/>
                    </a:lnTo>
                    <a:lnTo>
                      <a:pt x="509" y="90"/>
                    </a:lnTo>
                    <a:lnTo>
                      <a:pt x="509" y="90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98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9" y="107"/>
                    </a:lnTo>
                    <a:lnTo>
                      <a:pt x="500" y="107"/>
                    </a:lnTo>
                    <a:lnTo>
                      <a:pt x="500" y="116"/>
                    </a:lnTo>
                    <a:lnTo>
                      <a:pt x="500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91" y="116"/>
                    </a:lnTo>
                    <a:lnTo>
                      <a:pt x="482" y="116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82" y="152"/>
                    </a:lnTo>
                    <a:lnTo>
                      <a:pt x="474" y="152"/>
                    </a:lnTo>
                    <a:lnTo>
                      <a:pt x="474" y="161"/>
                    </a:lnTo>
                    <a:lnTo>
                      <a:pt x="474" y="170"/>
                    </a:lnTo>
                    <a:lnTo>
                      <a:pt x="474" y="170"/>
                    </a:lnTo>
                    <a:lnTo>
                      <a:pt x="474" y="179"/>
                    </a:lnTo>
                    <a:lnTo>
                      <a:pt x="482" y="179"/>
                    </a:lnTo>
                    <a:lnTo>
                      <a:pt x="482" y="188"/>
                    </a:lnTo>
                    <a:lnTo>
                      <a:pt x="482" y="188"/>
                    </a:lnTo>
                    <a:lnTo>
                      <a:pt x="482" y="188"/>
                    </a:lnTo>
                    <a:lnTo>
                      <a:pt x="491" y="188"/>
                    </a:lnTo>
                    <a:lnTo>
                      <a:pt x="491" y="188"/>
                    </a:lnTo>
                    <a:lnTo>
                      <a:pt x="500" y="188"/>
                    </a:lnTo>
                    <a:lnTo>
                      <a:pt x="500" y="197"/>
                    </a:lnTo>
                    <a:lnTo>
                      <a:pt x="500" y="197"/>
                    </a:lnTo>
                    <a:lnTo>
                      <a:pt x="509" y="197"/>
                    </a:lnTo>
                    <a:lnTo>
                      <a:pt x="509" y="197"/>
                    </a:lnTo>
                    <a:lnTo>
                      <a:pt x="518" y="197"/>
                    </a:lnTo>
                    <a:lnTo>
                      <a:pt x="518" y="206"/>
                    </a:lnTo>
                    <a:lnTo>
                      <a:pt x="518" y="206"/>
                    </a:lnTo>
                    <a:lnTo>
                      <a:pt x="527" y="206"/>
                    </a:lnTo>
                    <a:lnTo>
                      <a:pt x="527" y="206"/>
                    </a:lnTo>
                    <a:lnTo>
                      <a:pt x="527" y="206"/>
                    </a:lnTo>
                    <a:lnTo>
                      <a:pt x="536" y="215"/>
                    </a:lnTo>
                    <a:lnTo>
                      <a:pt x="536" y="215"/>
                    </a:lnTo>
                    <a:lnTo>
                      <a:pt x="536" y="215"/>
                    </a:lnTo>
                    <a:lnTo>
                      <a:pt x="536" y="223"/>
                    </a:lnTo>
                    <a:lnTo>
                      <a:pt x="536" y="223"/>
                    </a:lnTo>
                    <a:lnTo>
                      <a:pt x="545" y="223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45" y="232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54" y="241"/>
                    </a:lnTo>
                    <a:lnTo>
                      <a:pt x="563" y="241"/>
                    </a:lnTo>
                    <a:lnTo>
                      <a:pt x="563" y="250"/>
                    </a:lnTo>
                    <a:lnTo>
                      <a:pt x="563" y="250"/>
                    </a:lnTo>
                    <a:lnTo>
                      <a:pt x="563" y="259"/>
                    </a:lnTo>
                    <a:lnTo>
                      <a:pt x="563" y="259"/>
                    </a:lnTo>
                    <a:lnTo>
                      <a:pt x="572" y="268"/>
                    </a:lnTo>
                    <a:lnTo>
                      <a:pt x="572" y="277"/>
                    </a:lnTo>
                    <a:lnTo>
                      <a:pt x="572" y="277"/>
                    </a:lnTo>
                    <a:lnTo>
                      <a:pt x="572" y="286"/>
                    </a:lnTo>
                    <a:lnTo>
                      <a:pt x="581" y="286"/>
                    </a:lnTo>
                    <a:lnTo>
                      <a:pt x="581" y="295"/>
                    </a:lnTo>
                    <a:lnTo>
                      <a:pt x="581" y="295"/>
                    </a:lnTo>
                    <a:lnTo>
                      <a:pt x="590" y="295"/>
                    </a:lnTo>
                    <a:lnTo>
                      <a:pt x="590" y="304"/>
                    </a:lnTo>
                    <a:lnTo>
                      <a:pt x="599" y="304"/>
                    </a:lnTo>
                    <a:lnTo>
                      <a:pt x="599" y="304"/>
                    </a:lnTo>
                    <a:lnTo>
                      <a:pt x="599" y="304"/>
                    </a:lnTo>
                    <a:lnTo>
                      <a:pt x="608" y="304"/>
                    </a:lnTo>
                    <a:lnTo>
                      <a:pt x="608" y="304"/>
                    </a:lnTo>
                    <a:lnTo>
                      <a:pt x="608" y="313"/>
                    </a:lnTo>
                    <a:lnTo>
                      <a:pt x="616" y="313"/>
                    </a:lnTo>
                    <a:lnTo>
                      <a:pt x="616" y="313"/>
                    </a:lnTo>
                    <a:lnTo>
                      <a:pt x="616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25" y="313"/>
                    </a:lnTo>
                    <a:lnTo>
                      <a:pt x="634" y="313"/>
                    </a:lnTo>
                    <a:lnTo>
                      <a:pt x="634" y="322"/>
                    </a:lnTo>
                    <a:lnTo>
                      <a:pt x="643" y="322"/>
                    </a:lnTo>
                    <a:lnTo>
                      <a:pt x="643" y="322"/>
                    </a:lnTo>
                    <a:lnTo>
                      <a:pt x="643" y="322"/>
                    </a:lnTo>
                    <a:lnTo>
                      <a:pt x="652" y="322"/>
                    </a:lnTo>
                    <a:lnTo>
                      <a:pt x="652" y="331"/>
                    </a:lnTo>
                    <a:lnTo>
                      <a:pt x="652" y="331"/>
                    </a:lnTo>
                    <a:lnTo>
                      <a:pt x="652" y="331"/>
                    </a:lnTo>
                    <a:lnTo>
                      <a:pt x="652" y="340"/>
                    </a:lnTo>
                    <a:lnTo>
                      <a:pt x="652" y="340"/>
                    </a:lnTo>
                    <a:lnTo>
                      <a:pt x="652" y="340"/>
                    </a:lnTo>
                    <a:lnTo>
                      <a:pt x="652" y="348"/>
                    </a:lnTo>
                    <a:lnTo>
                      <a:pt x="643" y="348"/>
                    </a:lnTo>
                    <a:lnTo>
                      <a:pt x="643" y="348"/>
                    </a:lnTo>
                    <a:lnTo>
                      <a:pt x="643" y="357"/>
                    </a:lnTo>
                    <a:lnTo>
                      <a:pt x="643" y="357"/>
                    </a:lnTo>
                    <a:lnTo>
                      <a:pt x="643" y="366"/>
                    </a:lnTo>
                    <a:lnTo>
                      <a:pt x="643" y="366"/>
                    </a:lnTo>
                    <a:lnTo>
                      <a:pt x="643" y="375"/>
                    </a:lnTo>
                    <a:lnTo>
                      <a:pt x="643" y="375"/>
                    </a:lnTo>
                    <a:lnTo>
                      <a:pt x="643" y="384"/>
                    </a:lnTo>
                    <a:lnTo>
                      <a:pt x="643" y="384"/>
                    </a:lnTo>
                    <a:lnTo>
                      <a:pt x="643" y="393"/>
                    </a:lnTo>
                    <a:lnTo>
                      <a:pt x="643" y="393"/>
                    </a:lnTo>
                    <a:lnTo>
                      <a:pt x="643" y="393"/>
                    </a:lnTo>
                    <a:lnTo>
                      <a:pt x="643" y="402"/>
                    </a:lnTo>
                    <a:lnTo>
                      <a:pt x="652" y="402"/>
                    </a:lnTo>
                    <a:lnTo>
                      <a:pt x="652" y="411"/>
                    </a:lnTo>
                    <a:lnTo>
                      <a:pt x="652" y="411"/>
                    </a:lnTo>
                    <a:lnTo>
                      <a:pt x="652" y="411"/>
                    </a:lnTo>
                    <a:lnTo>
                      <a:pt x="652" y="420"/>
                    </a:lnTo>
                    <a:lnTo>
                      <a:pt x="652" y="420"/>
                    </a:lnTo>
                    <a:lnTo>
                      <a:pt x="652" y="420"/>
                    </a:lnTo>
                    <a:lnTo>
                      <a:pt x="661" y="420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29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61" y="438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52" y="447"/>
                    </a:lnTo>
                    <a:lnTo>
                      <a:pt x="643" y="447"/>
                    </a:lnTo>
                    <a:lnTo>
                      <a:pt x="643" y="447"/>
                    </a:lnTo>
                    <a:lnTo>
                      <a:pt x="643" y="447"/>
                    </a:lnTo>
                    <a:lnTo>
                      <a:pt x="634" y="447"/>
                    </a:lnTo>
                    <a:lnTo>
                      <a:pt x="634" y="447"/>
                    </a:lnTo>
                    <a:lnTo>
                      <a:pt x="634" y="447"/>
                    </a:lnTo>
                    <a:lnTo>
                      <a:pt x="625" y="447"/>
                    </a:lnTo>
                    <a:lnTo>
                      <a:pt x="625" y="447"/>
                    </a:lnTo>
                    <a:lnTo>
                      <a:pt x="625" y="447"/>
                    </a:lnTo>
                    <a:lnTo>
                      <a:pt x="625" y="456"/>
                    </a:lnTo>
                    <a:lnTo>
                      <a:pt x="625" y="456"/>
                    </a:lnTo>
                    <a:lnTo>
                      <a:pt x="625" y="456"/>
                    </a:lnTo>
                    <a:lnTo>
                      <a:pt x="634" y="465"/>
                    </a:lnTo>
                    <a:lnTo>
                      <a:pt x="634" y="465"/>
                    </a:lnTo>
                    <a:lnTo>
                      <a:pt x="634" y="465"/>
                    </a:lnTo>
                    <a:lnTo>
                      <a:pt x="634" y="474"/>
                    </a:lnTo>
                    <a:lnTo>
                      <a:pt x="634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25" y="474"/>
                    </a:lnTo>
                    <a:lnTo>
                      <a:pt x="616" y="474"/>
                    </a:lnTo>
                    <a:lnTo>
                      <a:pt x="616" y="474"/>
                    </a:lnTo>
                    <a:lnTo>
                      <a:pt x="616" y="474"/>
                    </a:lnTo>
                    <a:lnTo>
                      <a:pt x="608" y="482"/>
                    </a:lnTo>
                    <a:lnTo>
                      <a:pt x="608" y="482"/>
                    </a:lnTo>
                    <a:lnTo>
                      <a:pt x="608" y="482"/>
                    </a:lnTo>
                    <a:lnTo>
                      <a:pt x="599" y="482"/>
                    </a:lnTo>
                    <a:lnTo>
                      <a:pt x="599" y="482"/>
                    </a:lnTo>
                    <a:lnTo>
                      <a:pt x="590" y="482"/>
                    </a:lnTo>
                    <a:lnTo>
                      <a:pt x="590" y="482"/>
                    </a:lnTo>
                    <a:lnTo>
                      <a:pt x="590" y="482"/>
                    </a:lnTo>
                    <a:lnTo>
                      <a:pt x="581" y="482"/>
                    </a:lnTo>
                    <a:lnTo>
                      <a:pt x="581" y="482"/>
                    </a:lnTo>
                    <a:lnTo>
                      <a:pt x="572" y="482"/>
                    </a:lnTo>
                    <a:lnTo>
                      <a:pt x="572" y="482"/>
                    </a:lnTo>
                    <a:lnTo>
                      <a:pt x="563" y="482"/>
                    </a:lnTo>
                    <a:lnTo>
                      <a:pt x="563" y="491"/>
                    </a:lnTo>
                    <a:lnTo>
                      <a:pt x="563" y="491"/>
                    </a:lnTo>
                    <a:lnTo>
                      <a:pt x="554" y="491"/>
                    </a:lnTo>
                    <a:lnTo>
                      <a:pt x="554" y="491"/>
                    </a:lnTo>
                    <a:lnTo>
                      <a:pt x="554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45" y="491"/>
                    </a:lnTo>
                    <a:lnTo>
                      <a:pt x="536" y="491"/>
                    </a:lnTo>
                    <a:lnTo>
                      <a:pt x="536" y="491"/>
                    </a:lnTo>
                    <a:lnTo>
                      <a:pt x="536" y="491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36" y="500"/>
                    </a:lnTo>
                    <a:lnTo>
                      <a:pt x="527" y="509"/>
                    </a:lnTo>
                    <a:lnTo>
                      <a:pt x="527" y="509"/>
                    </a:lnTo>
                    <a:lnTo>
                      <a:pt x="527" y="509"/>
                    </a:lnTo>
                    <a:lnTo>
                      <a:pt x="527" y="518"/>
                    </a:lnTo>
                    <a:lnTo>
                      <a:pt x="527" y="518"/>
                    </a:lnTo>
                    <a:lnTo>
                      <a:pt x="518" y="518"/>
                    </a:lnTo>
                    <a:lnTo>
                      <a:pt x="518" y="518"/>
                    </a:lnTo>
                    <a:lnTo>
                      <a:pt x="518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9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500" y="527"/>
                    </a:lnTo>
                    <a:lnTo>
                      <a:pt x="491" y="527"/>
                    </a:lnTo>
                    <a:lnTo>
                      <a:pt x="491" y="527"/>
                    </a:lnTo>
                    <a:lnTo>
                      <a:pt x="491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82" y="518"/>
                    </a:lnTo>
                    <a:lnTo>
                      <a:pt x="465" y="518"/>
                    </a:lnTo>
                    <a:lnTo>
                      <a:pt x="456" y="518"/>
                    </a:lnTo>
                    <a:lnTo>
                      <a:pt x="438" y="518"/>
                    </a:lnTo>
                    <a:lnTo>
                      <a:pt x="429" y="518"/>
                    </a:lnTo>
                    <a:lnTo>
                      <a:pt x="420" y="527"/>
                    </a:lnTo>
                    <a:lnTo>
                      <a:pt x="402" y="527"/>
                    </a:lnTo>
                    <a:lnTo>
                      <a:pt x="402" y="536"/>
                    </a:lnTo>
                    <a:lnTo>
                      <a:pt x="393" y="536"/>
                    </a:lnTo>
                    <a:lnTo>
                      <a:pt x="393" y="545"/>
                    </a:lnTo>
                    <a:lnTo>
                      <a:pt x="402" y="563"/>
                    </a:lnTo>
                    <a:lnTo>
                      <a:pt x="402" y="581"/>
                    </a:lnTo>
                    <a:lnTo>
                      <a:pt x="402" y="607"/>
                    </a:lnTo>
                    <a:lnTo>
                      <a:pt x="420" y="616"/>
                    </a:lnTo>
                    <a:lnTo>
                      <a:pt x="411" y="634"/>
                    </a:lnTo>
                    <a:lnTo>
                      <a:pt x="402" y="643"/>
                    </a:lnTo>
                    <a:lnTo>
                      <a:pt x="393" y="661"/>
                    </a:lnTo>
                    <a:lnTo>
                      <a:pt x="366" y="670"/>
                    </a:lnTo>
                    <a:lnTo>
                      <a:pt x="348" y="679"/>
                    </a:lnTo>
                    <a:lnTo>
                      <a:pt x="331" y="688"/>
                    </a:lnTo>
                    <a:lnTo>
                      <a:pt x="313" y="679"/>
                    </a:lnTo>
                    <a:lnTo>
                      <a:pt x="286" y="661"/>
                    </a:lnTo>
                    <a:lnTo>
                      <a:pt x="286" y="661"/>
                    </a:lnTo>
                    <a:lnTo>
                      <a:pt x="286" y="652"/>
                    </a:lnTo>
                    <a:lnTo>
                      <a:pt x="286" y="652"/>
                    </a:lnTo>
                    <a:lnTo>
                      <a:pt x="277" y="652"/>
                    </a:lnTo>
                    <a:lnTo>
                      <a:pt x="277" y="652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43"/>
                    </a:lnTo>
                    <a:lnTo>
                      <a:pt x="268" y="634"/>
                    </a:lnTo>
                    <a:lnTo>
                      <a:pt x="259" y="634"/>
                    </a:lnTo>
                    <a:lnTo>
                      <a:pt x="259" y="634"/>
                    </a:lnTo>
                    <a:lnTo>
                      <a:pt x="259" y="625"/>
                    </a:lnTo>
                    <a:lnTo>
                      <a:pt x="250" y="625"/>
                    </a:lnTo>
                    <a:lnTo>
                      <a:pt x="250" y="625"/>
                    </a:lnTo>
                    <a:lnTo>
                      <a:pt x="250" y="625"/>
                    </a:lnTo>
                    <a:lnTo>
                      <a:pt x="250" y="607"/>
                    </a:lnTo>
                    <a:lnTo>
                      <a:pt x="259" y="581"/>
                    </a:lnTo>
                    <a:lnTo>
                      <a:pt x="259" y="563"/>
                    </a:lnTo>
                    <a:lnTo>
                      <a:pt x="250" y="572"/>
                    </a:lnTo>
                    <a:lnTo>
                      <a:pt x="232" y="572"/>
                    </a:lnTo>
                    <a:lnTo>
                      <a:pt x="232" y="590"/>
                    </a:lnTo>
                    <a:lnTo>
                      <a:pt x="232" y="607"/>
                    </a:lnTo>
                    <a:lnTo>
                      <a:pt x="223" y="607"/>
                    </a:lnTo>
                    <a:lnTo>
                      <a:pt x="206" y="616"/>
                    </a:lnTo>
                    <a:lnTo>
                      <a:pt x="206" y="634"/>
                    </a:lnTo>
                    <a:lnTo>
                      <a:pt x="206" y="652"/>
                    </a:lnTo>
                    <a:lnTo>
                      <a:pt x="188" y="670"/>
                    </a:lnTo>
                    <a:lnTo>
                      <a:pt x="179" y="688"/>
                    </a:lnTo>
                    <a:lnTo>
                      <a:pt x="161" y="697"/>
                    </a:lnTo>
                    <a:lnTo>
                      <a:pt x="134" y="697"/>
                    </a:lnTo>
                    <a:lnTo>
                      <a:pt x="116" y="688"/>
                    </a:lnTo>
                    <a:lnTo>
                      <a:pt x="89" y="679"/>
                    </a:lnTo>
                    <a:lnTo>
                      <a:pt x="72" y="679"/>
                    </a:lnTo>
                    <a:lnTo>
                      <a:pt x="72" y="652"/>
                    </a:lnTo>
                    <a:lnTo>
                      <a:pt x="81" y="625"/>
                    </a:lnTo>
                    <a:lnTo>
                      <a:pt x="81" y="607"/>
                    </a:lnTo>
                    <a:lnTo>
                      <a:pt x="81" y="590"/>
                    </a:lnTo>
                    <a:lnTo>
                      <a:pt x="63" y="581"/>
                    </a:lnTo>
                    <a:lnTo>
                      <a:pt x="45" y="554"/>
                    </a:lnTo>
                    <a:lnTo>
                      <a:pt x="45" y="536"/>
                    </a:lnTo>
                    <a:lnTo>
                      <a:pt x="18" y="527"/>
                    </a:lnTo>
                    <a:lnTo>
                      <a:pt x="9" y="500"/>
                    </a:lnTo>
                    <a:lnTo>
                      <a:pt x="0" y="491"/>
                    </a:lnTo>
                    <a:lnTo>
                      <a:pt x="0" y="491"/>
                    </a:lnTo>
                    <a:lnTo>
                      <a:pt x="0" y="482"/>
                    </a:lnTo>
                    <a:lnTo>
                      <a:pt x="9" y="482"/>
                    </a:lnTo>
                    <a:lnTo>
                      <a:pt x="9" y="482"/>
                    </a:lnTo>
                    <a:lnTo>
                      <a:pt x="9" y="482"/>
                    </a:lnTo>
                    <a:lnTo>
                      <a:pt x="18" y="482"/>
                    </a:lnTo>
                    <a:lnTo>
                      <a:pt x="18" y="482"/>
                    </a:lnTo>
                    <a:lnTo>
                      <a:pt x="18" y="482"/>
                    </a:lnTo>
                    <a:lnTo>
                      <a:pt x="27" y="474"/>
                    </a:lnTo>
                    <a:lnTo>
                      <a:pt x="27" y="474"/>
                    </a:lnTo>
                    <a:lnTo>
                      <a:pt x="36" y="474"/>
                    </a:lnTo>
                    <a:lnTo>
                      <a:pt x="36" y="474"/>
                    </a:lnTo>
                    <a:lnTo>
                      <a:pt x="36" y="465"/>
                    </a:lnTo>
                    <a:lnTo>
                      <a:pt x="45" y="465"/>
                    </a:lnTo>
                    <a:lnTo>
                      <a:pt x="45" y="465"/>
                    </a:lnTo>
                    <a:lnTo>
                      <a:pt x="45" y="465"/>
                    </a:lnTo>
                    <a:lnTo>
                      <a:pt x="54" y="456"/>
                    </a:lnTo>
                    <a:lnTo>
                      <a:pt x="54" y="456"/>
                    </a:lnTo>
                    <a:lnTo>
                      <a:pt x="54" y="456"/>
                    </a:lnTo>
                    <a:lnTo>
                      <a:pt x="54" y="447"/>
                    </a:lnTo>
                    <a:lnTo>
                      <a:pt x="45" y="447"/>
                    </a:lnTo>
                    <a:lnTo>
                      <a:pt x="54" y="447"/>
                    </a:lnTo>
                    <a:lnTo>
                      <a:pt x="54" y="438"/>
                    </a:lnTo>
                    <a:lnTo>
                      <a:pt x="54" y="438"/>
                    </a:lnTo>
                    <a:lnTo>
                      <a:pt x="63" y="438"/>
                    </a:lnTo>
                    <a:lnTo>
                      <a:pt x="72" y="438"/>
                    </a:lnTo>
                    <a:lnTo>
                      <a:pt x="72" y="438"/>
                    </a:lnTo>
                    <a:lnTo>
                      <a:pt x="81" y="438"/>
                    </a:lnTo>
                    <a:lnTo>
                      <a:pt x="89" y="438"/>
                    </a:lnTo>
                    <a:lnTo>
                      <a:pt x="98" y="438"/>
                    </a:lnTo>
                    <a:lnTo>
                      <a:pt x="107" y="438"/>
                    </a:lnTo>
                    <a:lnTo>
                      <a:pt x="116" y="438"/>
                    </a:lnTo>
                    <a:lnTo>
                      <a:pt x="116" y="438"/>
                    </a:lnTo>
                    <a:lnTo>
                      <a:pt x="125" y="438"/>
                    </a:lnTo>
                    <a:lnTo>
                      <a:pt x="125" y="438"/>
                    </a:lnTo>
                    <a:lnTo>
                      <a:pt x="134" y="438"/>
                    </a:lnTo>
                    <a:lnTo>
                      <a:pt x="134" y="438"/>
                    </a:lnTo>
                    <a:lnTo>
                      <a:pt x="134" y="438"/>
                    </a:lnTo>
                    <a:lnTo>
                      <a:pt x="143" y="438"/>
                    </a:lnTo>
                    <a:lnTo>
                      <a:pt x="143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38"/>
                    </a:lnTo>
                    <a:lnTo>
                      <a:pt x="152" y="447"/>
                    </a:lnTo>
                    <a:lnTo>
                      <a:pt x="170" y="447"/>
                    </a:lnTo>
                    <a:lnTo>
                      <a:pt x="179" y="447"/>
                    </a:lnTo>
                    <a:lnTo>
                      <a:pt x="188" y="438"/>
                    </a:lnTo>
                    <a:lnTo>
                      <a:pt x="197" y="438"/>
                    </a:lnTo>
                    <a:lnTo>
                      <a:pt x="206" y="438"/>
                    </a:lnTo>
                    <a:lnTo>
                      <a:pt x="206" y="420"/>
                    </a:lnTo>
                    <a:lnTo>
                      <a:pt x="215" y="420"/>
                    </a:lnTo>
                    <a:lnTo>
                      <a:pt x="232" y="420"/>
                    </a:lnTo>
                    <a:lnTo>
                      <a:pt x="250" y="420"/>
                    </a:lnTo>
                    <a:lnTo>
                      <a:pt x="268" y="411"/>
                    </a:lnTo>
                    <a:lnTo>
                      <a:pt x="286" y="402"/>
                    </a:lnTo>
                    <a:lnTo>
                      <a:pt x="295" y="402"/>
                    </a:lnTo>
                    <a:lnTo>
                      <a:pt x="295" y="393"/>
                    </a:lnTo>
                    <a:lnTo>
                      <a:pt x="295" y="375"/>
                    </a:lnTo>
                    <a:lnTo>
                      <a:pt x="304" y="375"/>
                    </a:lnTo>
                    <a:lnTo>
                      <a:pt x="304" y="366"/>
                    </a:lnTo>
                    <a:lnTo>
                      <a:pt x="304" y="357"/>
                    </a:lnTo>
                    <a:lnTo>
                      <a:pt x="313" y="348"/>
                    </a:lnTo>
                    <a:lnTo>
                      <a:pt x="322" y="340"/>
                    </a:lnTo>
                    <a:lnTo>
                      <a:pt x="331" y="331"/>
                    </a:lnTo>
                    <a:lnTo>
                      <a:pt x="340" y="331"/>
                    </a:lnTo>
                    <a:lnTo>
                      <a:pt x="340" y="313"/>
                    </a:lnTo>
                    <a:lnTo>
                      <a:pt x="366" y="304"/>
                    </a:lnTo>
                    <a:lnTo>
                      <a:pt x="384" y="304"/>
                    </a:lnTo>
                    <a:lnTo>
                      <a:pt x="402" y="304"/>
                    </a:lnTo>
                    <a:lnTo>
                      <a:pt x="411" y="295"/>
                    </a:lnTo>
                    <a:lnTo>
                      <a:pt x="411" y="277"/>
                    </a:lnTo>
                    <a:lnTo>
                      <a:pt x="411" y="268"/>
                    </a:lnTo>
                    <a:lnTo>
                      <a:pt x="393" y="259"/>
                    </a:lnTo>
                    <a:lnTo>
                      <a:pt x="384" y="250"/>
                    </a:lnTo>
                    <a:lnTo>
                      <a:pt x="384" y="232"/>
                    </a:lnTo>
                    <a:lnTo>
                      <a:pt x="375" y="223"/>
                    </a:lnTo>
                    <a:lnTo>
                      <a:pt x="366" y="206"/>
                    </a:lnTo>
                    <a:lnTo>
                      <a:pt x="375" y="197"/>
                    </a:lnTo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7" name="Freeform 55">
                <a:extLst>
                  <a:ext uri="{FF2B5EF4-FFF2-40B4-BE49-F238E27FC236}">
                    <a16:creationId xmlns:a16="http://schemas.microsoft.com/office/drawing/2014/main" id="{00000000-0008-0000-1A00-00002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25" y="5229"/>
                <a:ext cx="593" cy="594"/>
              </a:xfrm>
              <a:custGeom>
                <a:avLst/>
                <a:gdLst>
                  <a:gd name="T0" fmla="*/ 232 w 268"/>
                  <a:gd name="T1" fmla="*/ 26 h 250"/>
                  <a:gd name="T2" fmla="*/ 250 w 268"/>
                  <a:gd name="T3" fmla="*/ 62 h 250"/>
                  <a:gd name="T4" fmla="*/ 268 w 268"/>
                  <a:gd name="T5" fmla="*/ 98 h 250"/>
                  <a:gd name="T6" fmla="*/ 223 w 268"/>
                  <a:gd name="T7" fmla="*/ 107 h 250"/>
                  <a:gd name="T8" fmla="*/ 188 w 268"/>
                  <a:gd name="T9" fmla="*/ 134 h 250"/>
                  <a:gd name="T10" fmla="*/ 161 w 268"/>
                  <a:gd name="T11" fmla="*/ 160 h 250"/>
                  <a:gd name="T12" fmla="*/ 152 w 268"/>
                  <a:gd name="T13" fmla="*/ 178 h 250"/>
                  <a:gd name="T14" fmla="*/ 143 w 268"/>
                  <a:gd name="T15" fmla="*/ 205 h 250"/>
                  <a:gd name="T16" fmla="*/ 89 w 268"/>
                  <a:gd name="T17" fmla="*/ 223 h 250"/>
                  <a:gd name="T18" fmla="*/ 63 w 268"/>
                  <a:gd name="T19" fmla="*/ 241 h 250"/>
                  <a:gd name="T20" fmla="*/ 36 w 268"/>
                  <a:gd name="T21" fmla="*/ 250 h 250"/>
                  <a:gd name="T22" fmla="*/ 9 w 268"/>
                  <a:gd name="T23" fmla="*/ 241 h 250"/>
                  <a:gd name="T24" fmla="*/ 9 w 268"/>
                  <a:gd name="T25" fmla="*/ 241 h 250"/>
                  <a:gd name="T26" fmla="*/ 9 w 268"/>
                  <a:gd name="T27" fmla="*/ 232 h 250"/>
                  <a:gd name="T28" fmla="*/ 9 w 268"/>
                  <a:gd name="T29" fmla="*/ 232 h 250"/>
                  <a:gd name="T30" fmla="*/ 18 w 268"/>
                  <a:gd name="T31" fmla="*/ 223 h 250"/>
                  <a:gd name="T32" fmla="*/ 27 w 268"/>
                  <a:gd name="T33" fmla="*/ 214 h 250"/>
                  <a:gd name="T34" fmla="*/ 27 w 268"/>
                  <a:gd name="T35" fmla="*/ 205 h 250"/>
                  <a:gd name="T36" fmla="*/ 27 w 268"/>
                  <a:gd name="T37" fmla="*/ 196 h 250"/>
                  <a:gd name="T38" fmla="*/ 18 w 268"/>
                  <a:gd name="T39" fmla="*/ 178 h 250"/>
                  <a:gd name="T40" fmla="*/ 27 w 268"/>
                  <a:gd name="T41" fmla="*/ 178 h 250"/>
                  <a:gd name="T42" fmla="*/ 36 w 268"/>
                  <a:gd name="T43" fmla="*/ 187 h 250"/>
                  <a:gd name="T44" fmla="*/ 45 w 268"/>
                  <a:gd name="T45" fmla="*/ 178 h 250"/>
                  <a:gd name="T46" fmla="*/ 54 w 268"/>
                  <a:gd name="T47" fmla="*/ 160 h 250"/>
                  <a:gd name="T48" fmla="*/ 63 w 268"/>
                  <a:gd name="T49" fmla="*/ 143 h 250"/>
                  <a:gd name="T50" fmla="*/ 63 w 268"/>
                  <a:gd name="T51" fmla="*/ 125 h 250"/>
                  <a:gd name="T52" fmla="*/ 72 w 268"/>
                  <a:gd name="T53" fmla="*/ 107 h 250"/>
                  <a:gd name="T54" fmla="*/ 80 w 268"/>
                  <a:gd name="T55" fmla="*/ 89 h 250"/>
                  <a:gd name="T56" fmla="*/ 89 w 268"/>
                  <a:gd name="T57" fmla="*/ 71 h 250"/>
                  <a:gd name="T58" fmla="*/ 98 w 268"/>
                  <a:gd name="T59" fmla="*/ 62 h 250"/>
                  <a:gd name="T60" fmla="*/ 107 w 268"/>
                  <a:gd name="T61" fmla="*/ 53 h 250"/>
                  <a:gd name="T62" fmla="*/ 125 w 268"/>
                  <a:gd name="T63" fmla="*/ 44 h 250"/>
                  <a:gd name="T64" fmla="*/ 134 w 268"/>
                  <a:gd name="T65" fmla="*/ 35 h 250"/>
                  <a:gd name="T66" fmla="*/ 143 w 268"/>
                  <a:gd name="T67" fmla="*/ 35 h 250"/>
                  <a:gd name="T68" fmla="*/ 152 w 268"/>
                  <a:gd name="T69" fmla="*/ 26 h 250"/>
                  <a:gd name="T70" fmla="*/ 161 w 268"/>
                  <a:gd name="T71" fmla="*/ 18 h 250"/>
                  <a:gd name="T72" fmla="*/ 161 w 268"/>
                  <a:gd name="T73" fmla="*/ 9 h 250"/>
                  <a:gd name="T74" fmla="*/ 170 w 268"/>
                  <a:gd name="T75" fmla="*/ 0 h 250"/>
                  <a:gd name="T76" fmla="*/ 188 w 268"/>
                  <a:gd name="T77" fmla="*/ 0 h 250"/>
                  <a:gd name="T78" fmla="*/ 197 w 268"/>
                  <a:gd name="T79" fmla="*/ 0 h 250"/>
                  <a:gd name="T80" fmla="*/ 214 w 268"/>
                  <a:gd name="T81" fmla="*/ 0 h 250"/>
                  <a:gd name="T82" fmla="*/ 223 w 268"/>
                  <a:gd name="T83" fmla="*/ 0 h 250"/>
                  <a:gd name="T84" fmla="*/ 223 w 268"/>
                  <a:gd name="T85" fmla="*/ 0 h 250"/>
                  <a:gd name="T86" fmla="*/ 232 w 268"/>
                  <a:gd name="T87" fmla="*/ 0 h 25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68" h="250">
                    <a:moveTo>
                      <a:pt x="232" y="0"/>
                    </a:moveTo>
                    <a:lnTo>
                      <a:pt x="223" y="9"/>
                    </a:lnTo>
                    <a:lnTo>
                      <a:pt x="232" y="26"/>
                    </a:lnTo>
                    <a:lnTo>
                      <a:pt x="241" y="35"/>
                    </a:lnTo>
                    <a:lnTo>
                      <a:pt x="241" y="53"/>
                    </a:lnTo>
                    <a:lnTo>
                      <a:pt x="250" y="62"/>
                    </a:lnTo>
                    <a:lnTo>
                      <a:pt x="268" y="71"/>
                    </a:lnTo>
                    <a:lnTo>
                      <a:pt x="268" y="80"/>
                    </a:lnTo>
                    <a:lnTo>
                      <a:pt x="268" y="98"/>
                    </a:lnTo>
                    <a:lnTo>
                      <a:pt x="259" y="107"/>
                    </a:lnTo>
                    <a:lnTo>
                      <a:pt x="241" y="107"/>
                    </a:lnTo>
                    <a:lnTo>
                      <a:pt x="223" y="107"/>
                    </a:lnTo>
                    <a:lnTo>
                      <a:pt x="197" y="116"/>
                    </a:lnTo>
                    <a:lnTo>
                      <a:pt x="197" y="134"/>
                    </a:lnTo>
                    <a:lnTo>
                      <a:pt x="188" y="134"/>
                    </a:lnTo>
                    <a:lnTo>
                      <a:pt x="179" y="143"/>
                    </a:lnTo>
                    <a:lnTo>
                      <a:pt x="170" y="151"/>
                    </a:lnTo>
                    <a:lnTo>
                      <a:pt x="161" y="160"/>
                    </a:lnTo>
                    <a:lnTo>
                      <a:pt x="161" y="169"/>
                    </a:lnTo>
                    <a:lnTo>
                      <a:pt x="161" y="178"/>
                    </a:lnTo>
                    <a:lnTo>
                      <a:pt x="152" y="178"/>
                    </a:lnTo>
                    <a:lnTo>
                      <a:pt x="152" y="196"/>
                    </a:lnTo>
                    <a:lnTo>
                      <a:pt x="152" y="205"/>
                    </a:lnTo>
                    <a:lnTo>
                      <a:pt x="143" y="205"/>
                    </a:lnTo>
                    <a:lnTo>
                      <a:pt x="125" y="214"/>
                    </a:lnTo>
                    <a:lnTo>
                      <a:pt x="107" y="223"/>
                    </a:lnTo>
                    <a:lnTo>
                      <a:pt x="89" y="223"/>
                    </a:lnTo>
                    <a:lnTo>
                      <a:pt x="72" y="223"/>
                    </a:lnTo>
                    <a:lnTo>
                      <a:pt x="63" y="223"/>
                    </a:lnTo>
                    <a:lnTo>
                      <a:pt x="63" y="241"/>
                    </a:lnTo>
                    <a:lnTo>
                      <a:pt x="54" y="241"/>
                    </a:lnTo>
                    <a:lnTo>
                      <a:pt x="45" y="241"/>
                    </a:lnTo>
                    <a:lnTo>
                      <a:pt x="36" y="250"/>
                    </a:lnTo>
                    <a:lnTo>
                      <a:pt x="27" y="250"/>
                    </a:lnTo>
                    <a:lnTo>
                      <a:pt x="9" y="250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41"/>
                    </a:lnTo>
                    <a:lnTo>
                      <a:pt x="9" y="232"/>
                    </a:lnTo>
                    <a:lnTo>
                      <a:pt x="9" y="232"/>
                    </a:lnTo>
                    <a:lnTo>
                      <a:pt x="0" y="241"/>
                    </a:lnTo>
                    <a:lnTo>
                      <a:pt x="9" y="232"/>
                    </a:lnTo>
                    <a:lnTo>
                      <a:pt x="9" y="232"/>
                    </a:lnTo>
                    <a:lnTo>
                      <a:pt x="18" y="232"/>
                    </a:lnTo>
                    <a:lnTo>
                      <a:pt x="18" y="223"/>
                    </a:lnTo>
                    <a:lnTo>
                      <a:pt x="18" y="223"/>
                    </a:lnTo>
                    <a:lnTo>
                      <a:pt x="27" y="223"/>
                    </a:lnTo>
                    <a:lnTo>
                      <a:pt x="27" y="214"/>
                    </a:lnTo>
                    <a:lnTo>
                      <a:pt x="27" y="214"/>
                    </a:lnTo>
                    <a:lnTo>
                      <a:pt x="27" y="214"/>
                    </a:lnTo>
                    <a:lnTo>
                      <a:pt x="27" y="205"/>
                    </a:lnTo>
                    <a:lnTo>
                      <a:pt x="27" y="205"/>
                    </a:lnTo>
                    <a:lnTo>
                      <a:pt x="27" y="196"/>
                    </a:lnTo>
                    <a:lnTo>
                      <a:pt x="27" y="196"/>
                    </a:lnTo>
                    <a:lnTo>
                      <a:pt x="18" y="187"/>
                    </a:lnTo>
                    <a:lnTo>
                      <a:pt x="18" y="187"/>
                    </a:lnTo>
                    <a:lnTo>
                      <a:pt x="18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27" y="178"/>
                    </a:lnTo>
                    <a:lnTo>
                      <a:pt x="36" y="187"/>
                    </a:lnTo>
                    <a:lnTo>
                      <a:pt x="36" y="187"/>
                    </a:lnTo>
                    <a:lnTo>
                      <a:pt x="45" y="187"/>
                    </a:lnTo>
                    <a:lnTo>
                      <a:pt x="45" y="178"/>
                    </a:lnTo>
                    <a:lnTo>
                      <a:pt x="45" y="178"/>
                    </a:lnTo>
                    <a:lnTo>
                      <a:pt x="45" y="169"/>
                    </a:lnTo>
                    <a:lnTo>
                      <a:pt x="54" y="169"/>
                    </a:lnTo>
                    <a:lnTo>
                      <a:pt x="54" y="160"/>
                    </a:lnTo>
                    <a:lnTo>
                      <a:pt x="54" y="151"/>
                    </a:lnTo>
                    <a:lnTo>
                      <a:pt x="54" y="143"/>
                    </a:lnTo>
                    <a:lnTo>
                      <a:pt x="63" y="143"/>
                    </a:lnTo>
                    <a:lnTo>
                      <a:pt x="63" y="134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72" y="116"/>
                    </a:lnTo>
                    <a:lnTo>
                      <a:pt x="72" y="107"/>
                    </a:lnTo>
                    <a:lnTo>
                      <a:pt x="72" y="107"/>
                    </a:lnTo>
                    <a:lnTo>
                      <a:pt x="80" y="98"/>
                    </a:lnTo>
                    <a:lnTo>
                      <a:pt x="80" y="89"/>
                    </a:lnTo>
                    <a:lnTo>
                      <a:pt x="80" y="89"/>
                    </a:lnTo>
                    <a:lnTo>
                      <a:pt x="89" y="80"/>
                    </a:lnTo>
                    <a:lnTo>
                      <a:pt x="89" y="80"/>
                    </a:lnTo>
                    <a:lnTo>
                      <a:pt x="89" y="71"/>
                    </a:lnTo>
                    <a:lnTo>
                      <a:pt x="89" y="71"/>
                    </a:lnTo>
                    <a:lnTo>
                      <a:pt x="89" y="62"/>
                    </a:lnTo>
                    <a:lnTo>
                      <a:pt x="98" y="62"/>
                    </a:lnTo>
                    <a:lnTo>
                      <a:pt x="98" y="53"/>
                    </a:lnTo>
                    <a:lnTo>
                      <a:pt x="98" y="53"/>
                    </a:lnTo>
                    <a:lnTo>
                      <a:pt x="107" y="53"/>
                    </a:lnTo>
                    <a:lnTo>
                      <a:pt x="107" y="44"/>
                    </a:lnTo>
                    <a:lnTo>
                      <a:pt x="116" y="44"/>
                    </a:lnTo>
                    <a:lnTo>
                      <a:pt x="125" y="44"/>
                    </a:lnTo>
                    <a:lnTo>
                      <a:pt x="125" y="44"/>
                    </a:lnTo>
                    <a:lnTo>
                      <a:pt x="134" y="44"/>
                    </a:lnTo>
                    <a:lnTo>
                      <a:pt x="134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52" y="26"/>
                    </a:lnTo>
                    <a:lnTo>
                      <a:pt x="152" y="26"/>
                    </a:lnTo>
                    <a:lnTo>
                      <a:pt x="152" y="26"/>
                    </a:lnTo>
                    <a:lnTo>
                      <a:pt x="152" y="18"/>
                    </a:lnTo>
                    <a:lnTo>
                      <a:pt x="152" y="18"/>
                    </a:lnTo>
                    <a:lnTo>
                      <a:pt x="161" y="18"/>
                    </a:lnTo>
                    <a:lnTo>
                      <a:pt x="161" y="18"/>
                    </a:lnTo>
                    <a:lnTo>
                      <a:pt x="161" y="9"/>
                    </a:lnTo>
                    <a:lnTo>
                      <a:pt x="161" y="9"/>
                    </a:lnTo>
                    <a:lnTo>
                      <a:pt x="170" y="9"/>
                    </a:lnTo>
                    <a:lnTo>
                      <a:pt x="170" y="9"/>
                    </a:lnTo>
                    <a:lnTo>
                      <a:pt x="170" y="0"/>
                    </a:lnTo>
                    <a:lnTo>
                      <a:pt x="179" y="0"/>
                    </a:lnTo>
                    <a:lnTo>
                      <a:pt x="179" y="0"/>
                    </a:lnTo>
                    <a:lnTo>
                      <a:pt x="188" y="0"/>
                    </a:lnTo>
                    <a:lnTo>
                      <a:pt x="188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205" y="0"/>
                    </a:lnTo>
                    <a:lnTo>
                      <a:pt x="205" y="0"/>
                    </a:lnTo>
                    <a:lnTo>
                      <a:pt x="214" y="0"/>
                    </a:lnTo>
                    <a:lnTo>
                      <a:pt x="214" y="0"/>
                    </a:lnTo>
                    <a:lnTo>
                      <a:pt x="214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23" y="0"/>
                    </a:lnTo>
                    <a:lnTo>
                      <a:pt x="232" y="0"/>
                    </a:lnTo>
                  </a:path>
                </a:pathLst>
              </a:custGeom>
              <a:solidFill>
                <a:schemeClr val="accent2">
                  <a:lumMod val="5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8" name="Freeform 56">
                <a:extLst>
                  <a:ext uri="{FF2B5EF4-FFF2-40B4-BE49-F238E27FC236}">
                    <a16:creationId xmlns:a16="http://schemas.microsoft.com/office/drawing/2014/main" id="{00000000-0008-0000-1A00-00002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54" y="5926"/>
                <a:ext cx="1447" cy="1676"/>
              </a:xfrm>
              <a:custGeom>
                <a:avLst/>
                <a:gdLst>
                  <a:gd name="T0" fmla="*/ 18 w 652"/>
                  <a:gd name="T1" fmla="*/ 661 h 706"/>
                  <a:gd name="T2" fmla="*/ 18 w 652"/>
                  <a:gd name="T3" fmla="*/ 643 h 706"/>
                  <a:gd name="T4" fmla="*/ 27 w 652"/>
                  <a:gd name="T5" fmla="*/ 617 h 706"/>
                  <a:gd name="T6" fmla="*/ 35 w 652"/>
                  <a:gd name="T7" fmla="*/ 608 h 706"/>
                  <a:gd name="T8" fmla="*/ 53 w 652"/>
                  <a:gd name="T9" fmla="*/ 599 h 706"/>
                  <a:gd name="T10" fmla="*/ 44 w 652"/>
                  <a:gd name="T11" fmla="*/ 581 h 706"/>
                  <a:gd name="T12" fmla="*/ 44 w 652"/>
                  <a:gd name="T13" fmla="*/ 554 h 706"/>
                  <a:gd name="T14" fmla="*/ 27 w 652"/>
                  <a:gd name="T15" fmla="*/ 536 h 706"/>
                  <a:gd name="T16" fmla="*/ 18 w 652"/>
                  <a:gd name="T17" fmla="*/ 518 h 706"/>
                  <a:gd name="T18" fmla="*/ 9 w 652"/>
                  <a:gd name="T19" fmla="*/ 500 h 706"/>
                  <a:gd name="T20" fmla="*/ 27 w 652"/>
                  <a:gd name="T21" fmla="*/ 500 h 706"/>
                  <a:gd name="T22" fmla="*/ 53 w 652"/>
                  <a:gd name="T23" fmla="*/ 500 h 706"/>
                  <a:gd name="T24" fmla="*/ 53 w 652"/>
                  <a:gd name="T25" fmla="*/ 483 h 706"/>
                  <a:gd name="T26" fmla="*/ 44 w 652"/>
                  <a:gd name="T27" fmla="*/ 474 h 706"/>
                  <a:gd name="T28" fmla="*/ 18 w 652"/>
                  <a:gd name="T29" fmla="*/ 465 h 706"/>
                  <a:gd name="T30" fmla="*/ 9 w 652"/>
                  <a:gd name="T31" fmla="*/ 474 h 706"/>
                  <a:gd name="T32" fmla="*/ 9 w 652"/>
                  <a:gd name="T33" fmla="*/ 447 h 706"/>
                  <a:gd name="T34" fmla="*/ 9 w 652"/>
                  <a:gd name="T35" fmla="*/ 429 h 706"/>
                  <a:gd name="T36" fmla="*/ 27 w 652"/>
                  <a:gd name="T37" fmla="*/ 420 h 706"/>
                  <a:gd name="T38" fmla="*/ 44 w 652"/>
                  <a:gd name="T39" fmla="*/ 411 h 706"/>
                  <a:gd name="T40" fmla="*/ 53 w 652"/>
                  <a:gd name="T41" fmla="*/ 384 h 706"/>
                  <a:gd name="T42" fmla="*/ 71 w 652"/>
                  <a:gd name="T43" fmla="*/ 375 h 706"/>
                  <a:gd name="T44" fmla="*/ 89 w 652"/>
                  <a:gd name="T45" fmla="*/ 366 h 706"/>
                  <a:gd name="T46" fmla="*/ 107 w 652"/>
                  <a:gd name="T47" fmla="*/ 349 h 706"/>
                  <a:gd name="T48" fmla="*/ 98 w 652"/>
                  <a:gd name="T49" fmla="*/ 322 h 706"/>
                  <a:gd name="T50" fmla="*/ 89 w 652"/>
                  <a:gd name="T51" fmla="*/ 295 h 706"/>
                  <a:gd name="T52" fmla="*/ 80 w 652"/>
                  <a:gd name="T53" fmla="*/ 304 h 706"/>
                  <a:gd name="T54" fmla="*/ 71 w 652"/>
                  <a:gd name="T55" fmla="*/ 295 h 706"/>
                  <a:gd name="T56" fmla="*/ 89 w 652"/>
                  <a:gd name="T57" fmla="*/ 268 h 706"/>
                  <a:gd name="T58" fmla="*/ 107 w 652"/>
                  <a:gd name="T59" fmla="*/ 250 h 706"/>
                  <a:gd name="T60" fmla="*/ 116 w 652"/>
                  <a:gd name="T61" fmla="*/ 233 h 706"/>
                  <a:gd name="T62" fmla="*/ 134 w 652"/>
                  <a:gd name="T63" fmla="*/ 224 h 706"/>
                  <a:gd name="T64" fmla="*/ 161 w 652"/>
                  <a:gd name="T65" fmla="*/ 206 h 706"/>
                  <a:gd name="T66" fmla="*/ 178 w 652"/>
                  <a:gd name="T67" fmla="*/ 197 h 706"/>
                  <a:gd name="T68" fmla="*/ 187 w 652"/>
                  <a:gd name="T69" fmla="*/ 188 h 706"/>
                  <a:gd name="T70" fmla="*/ 196 w 652"/>
                  <a:gd name="T71" fmla="*/ 179 h 706"/>
                  <a:gd name="T72" fmla="*/ 205 w 652"/>
                  <a:gd name="T73" fmla="*/ 161 h 706"/>
                  <a:gd name="T74" fmla="*/ 214 w 652"/>
                  <a:gd name="T75" fmla="*/ 152 h 706"/>
                  <a:gd name="T76" fmla="*/ 232 w 652"/>
                  <a:gd name="T77" fmla="*/ 134 h 706"/>
                  <a:gd name="T78" fmla="*/ 259 w 652"/>
                  <a:gd name="T79" fmla="*/ 125 h 706"/>
                  <a:gd name="T80" fmla="*/ 294 w 652"/>
                  <a:gd name="T81" fmla="*/ 116 h 706"/>
                  <a:gd name="T82" fmla="*/ 321 w 652"/>
                  <a:gd name="T83" fmla="*/ 116 h 706"/>
                  <a:gd name="T84" fmla="*/ 348 w 652"/>
                  <a:gd name="T85" fmla="*/ 108 h 706"/>
                  <a:gd name="T86" fmla="*/ 375 w 652"/>
                  <a:gd name="T87" fmla="*/ 90 h 706"/>
                  <a:gd name="T88" fmla="*/ 393 w 652"/>
                  <a:gd name="T89" fmla="*/ 72 h 706"/>
                  <a:gd name="T90" fmla="*/ 402 w 652"/>
                  <a:gd name="T91" fmla="*/ 45 h 706"/>
                  <a:gd name="T92" fmla="*/ 420 w 652"/>
                  <a:gd name="T93" fmla="*/ 36 h 706"/>
                  <a:gd name="T94" fmla="*/ 420 w 652"/>
                  <a:gd name="T95" fmla="*/ 18 h 706"/>
                  <a:gd name="T96" fmla="*/ 437 w 652"/>
                  <a:gd name="T97" fmla="*/ 18 h 706"/>
                  <a:gd name="T98" fmla="*/ 455 w 652"/>
                  <a:gd name="T99" fmla="*/ 9 h 706"/>
                  <a:gd name="T100" fmla="*/ 464 w 652"/>
                  <a:gd name="T101" fmla="*/ 0 h 706"/>
                  <a:gd name="T102" fmla="*/ 518 w 652"/>
                  <a:gd name="T103" fmla="*/ 45 h 706"/>
                  <a:gd name="T104" fmla="*/ 545 w 652"/>
                  <a:gd name="T105" fmla="*/ 188 h 706"/>
                  <a:gd name="T106" fmla="*/ 652 w 652"/>
                  <a:gd name="T107" fmla="*/ 268 h 706"/>
                  <a:gd name="T108" fmla="*/ 571 w 652"/>
                  <a:gd name="T109" fmla="*/ 331 h 706"/>
                  <a:gd name="T110" fmla="*/ 527 w 652"/>
                  <a:gd name="T111" fmla="*/ 411 h 706"/>
                  <a:gd name="T112" fmla="*/ 607 w 652"/>
                  <a:gd name="T113" fmla="*/ 500 h 706"/>
                  <a:gd name="T114" fmla="*/ 625 w 652"/>
                  <a:gd name="T115" fmla="*/ 617 h 706"/>
                  <a:gd name="T116" fmla="*/ 500 w 652"/>
                  <a:gd name="T117" fmla="*/ 652 h 706"/>
                  <a:gd name="T118" fmla="*/ 384 w 652"/>
                  <a:gd name="T119" fmla="*/ 643 h 706"/>
                  <a:gd name="T120" fmla="*/ 250 w 652"/>
                  <a:gd name="T121" fmla="*/ 670 h 706"/>
                  <a:gd name="T122" fmla="*/ 161 w 652"/>
                  <a:gd name="T123" fmla="*/ 679 h 706"/>
                  <a:gd name="T124" fmla="*/ 98 w 652"/>
                  <a:gd name="T125" fmla="*/ 706 h 7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52" h="706">
                    <a:moveTo>
                      <a:pt x="0" y="679"/>
                    </a:moveTo>
                    <a:lnTo>
                      <a:pt x="0" y="679"/>
                    </a:lnTo>
                    <a:lnTo>
                      <a:pt x="9" y="670"/>
                    </a:lnTo>
                    <a:lnTo>
                      <a:pt x="9" y="670"/>
                    </a:lnTo>
                    <a:lnTo>
                      <a:pt x="9" y="670"/>
                    </a:lnTo>
                    <a:lnTo>
                      <a:pt x="9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52"/>
                    </a:lnTo>
                    <a:lnTo>
                      <a:pt x="18" y="652"/>
                    </a:lnTo>
                    <a:lnTo>
                      <a:pt x="18" y="652"/>
                    </a:lnTo>
                    <a:lnTo>
                      <a:pt x="18" y="643"/>
                    </a:lnTo>
                    <a:lnTo>
                      <a:pt x="18" y="643"/>
                    </a:lnTo>
                    <a:lnTo>
                      <a:pt x="18" y="643"/>
                    </a:lnTo>
                    <a:lnTo>
                      <a:pt x="18" y="634"/>
                    </a:lnTo>
                    <a:lnTo>
                      <a:pt x="27" y="634"/>
                    </a:lnTo>
                    <a:lnTo>
                      <a:pt x="27" y="634"/>
                    </a:lnTo>
                    <a:lnTo>
                      <a:pt x="27" y="625"/>
                    </a:lnTo>
                    <a:lnTo>
                      <a:pt x="27" y="625"/>
                    </a:lnTo>
                    <a:lnTo>
                      <a:pt x="27" y="625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27" y="617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35" y="608"/>
                    </a:lnTo>
                    <a:lnTo>
                      <a:pt x="44" y="608"/>
                    </a:lnTo>
                    <a:lnTo>
                      <a:pt x="44" y="608"/>
                    </a:lnTo>
                    <a:lnTo>
                      <a:pt x="44" y="608"/>
                    </a:lnTo>
                    <a:lnTo>
                      <a:pt x="44" y="599"/>
                    </a:lnTo>
                    <a:lnTo>
                      <a:pt x="44" y="599"/>
                    </a:lnTo>
                    <a:lnTo>
                      <a:pt x="53" y="599"/>
                    </a:lnTo>
                    <a:lnTo>
                      <a:pt x="53" y="599"/>
                    </a:lnTo>
                    <a:lnTo>
                      <a:pt x="53" y="599"/>
                    </a:lnTo>
                    <a:lnTo>
                      <a:pt x="53" y="590"/>
                    </a:lnTo>
                    <a:lnTo>
                      <a:pt x="44" y="590"/>
                    </a:lnTo>
                    <a:lnTo>
                      <a:pt x="44" y="590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72"/>
                    </a:lnTo>
                    <a:lnTo>
                      <a:pt x="44" y="572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45"/>
                    </a:lnTo>
                    <a:lnTo>
                      <a:pt x="35" y="545"/>
                    </a:lnTo>
                    <a:lnTo>
                      <a:pt x="35" y="545"/>
                    </a:lnTo>
                    <a:lnTo>
                      <a:pt x="35" y="545"/>
                    </a:lnTo>
                    <a:lnTo>
                      <a:pt x="35" y="536"/>
                    </a:lnTo>
                    <a:lnTo>
                      <a:pt x="35" y="536"/>
                    </a:lnTo>
                    <a:lnTo>
                      <a:pt x="27" y="536"/>
                    </a:lnTo>
                    <a:lnTo>
                      <a:pt x="27" y="536"/>
                    </a:lnTo>
                    <a:lnTo>
                      <a:pt x="27" y="536"/>
                    </a:lnTo>
                    <a:lnTo>
                      <a:pt x="27" y="527"/>
                    </a:lnTo>
                    <a:lnTo>
                      <a:pt x="18" y="527"/>
                    </a:lnTo>
                    <a:lnTo>
                      <a:pt x="18" y="527"/>
                    </a:lnTo>
                    <a:lnTo>
                      <a:pt x="18" y="518"/>
                    </a:lnTo>
                    <a:lnTo>
                      <a:pt x="18" y="518"/>
                    </a:lnTo>
                    <a:lnTo>
                      <a:pt x="9" y="518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9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9" y="500"/>
                    </a:lnTo>
                    <a:lnTo>
                      <a:pt x="18" y="500"/>
                    </a:lnTo>
                    <a:lnTo>
                      <a:pt x="18" y="500"/>
                    </a:lnTo>
                    <a:lnTo>
                      <a:pt x="18" y="500"/>
                    </a:lnTo>
                    <a:lnTo>
                      <a:pt x="27" y="500"/>
                    </a:lnTo>
                    <a:lnTo>
                      <a:pt x="27" y="500"/>
                    </a:lnTo>
                    <a:lnTo>
                      <a:pt x="35" y="509"/>
                    </a:lnTo>
                    <a:lnTo>
                      <a:pt x="35" y="509"/>
                    </a:lnTo>
                    <a:lnTo>
                      <a:pt x="44" y="509"/>
                    </a:lnTo>
                    <a:lnTo>
                      <a:pt x="44" y="500"/>
                    </a:lnTo>
                    <a:lnTo>
                      <a:pt x="44" y="500"/>
                    </a:lnTo>
                    <a:lnTo>
                      <a:pt x="53" y="500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53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83"/>
                    </a:lnTo>
                    <a:lnTo>
                      <a:pt x="44" y="474"/>
                    </a:lnTo>
                    <a:lnTo>
                      <a:pt x="35" y="474"/>
                    </a:lnTo>
                    <a:lnTo>
                      <a:pt x="35" y="474"/>
                    </a:lnTo>
                    <a:lnTo>
                      <a:pt x="35" y="474"/>
                    </a:lnTo>
                    <a:lnTo>
                      <a:pt x="27" y="474"/>
                    </a:lnTo>
                    <a:lnTo>
                      <a:pt x="27" y="474"/>
                    </a:lnTo>
                    <a:lnTo>
                      <a:pt x="27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18" y="465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74"/>
                    </a:lnTo>
                    <a:lnTo>
                      <a:pt x="9" y="465"/>
                    </a:lnTo>
                    <a:lnTo>
                      <a:pt x="9" y="465"/>
                    </a:lnTo>
                    <a:lnTo>
                      <a:pt x="9" y="465"/>
                    </a:lnTo>
                    <a:lnTo>
                      <a:pt x="9" y="456"/>
                    </a:lnTo>
                    <a:lnTo>
                      <a:pt x="9" y="456"/>
                    </a:lnTo>
                    <a:lnTo>
                      <a:pt x="9" y="456"/>
                    </a:lnTo>
                    <a:lnTo>
                      <a:pt x="9" y="447"/>
                    </a:lnTo>
                    <a:lnTo>
                      <a:pt x="9" y="447"/>
                    </a:lnTo>
                    <a:lnTo>
                      <a:pt x="9" y="447"/>
                    </a:lnTo>
                    <a:lnTo>
                      <a:pt x="9" y="438"/>
                    </a:lnTo>
                    <a:lnTo>
                      <a:pt x="9" y="438"/>
                    </a:lnTo>
                    <a:lnTo>
                      <a:pt x="9" y="438"/>
                    </a:lnTo>
                    <a:lnTo>
                      <a:pt x="9" y="429"/>
                    </a:lnTo>
                    <a:lnTo>
                      <a:pt x="9" y="429"/>
                    </a:lnTo>
                    <a:lnTo>
                      <a:pt x="18" y="429"/>
                    </a:lnTo>
                    <a:lnTo>
                      <a:pt x="18" y="420"/>
                    </a:lnTo>
                    <a:lnTo>
                      <a:pt x="18" y="420"/>
                    </a:lnTo>
                    <a:lnTo>
                      <a:pt x="18" y="420"/>
                    </a:lnTo>
                    <a:lnTo>
                      <a:pt x="27" y="420"/>
                    </a:lnTo>
                    <a:lnTo>
                      <a:pt x="27" y="420"/>
                    </a:lnTo>
                    <a:lnTo>
                      <a:pt x="27" y="420"/>
                    </a:lnTo>
                    <a:lnTo>
                      <a:pt x="35" y="420"/>
                    </a:lnTo>
                    <a:lnTo>
                      <a:pt x="35" y="420"/>
                    </a:lnTo>
                    <a:lnTo>
                      <a:pt x="35" y="420"/>
                    </a:lnTo>
                    <a:lnTo>
                      <a:pt x="44" y="420"/>
                    </a:lnTo>
                    <a:lnTo>
                      <a:pt x="44" y="420"/>
                    </a:lnTo>
                    <a:lnTo>
                      <a:pt x="44" y="411"/>
                    </a:lnTo>
                    <a:lnTo>
                      <a:pt x="44" y="411"/>
                    </a:lnTo>
                    <a:lnTo>
                      <a:pt x="44" y="402"/>
                    </a:lnTo>
                    <a:lnTo>
                      <a:pt x="44" y="402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53" y="384"/>
                    </a:lnTo>
                    <a:lnTo>
                      <a:pt x="53" y="384"/>
                    </a:lnTo>
                    <a:lnTo>
                      <a:pt x="53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62" y="384"/>
                    </a:lnTo>
                    <a:lnTo>
                      <a:pt x="71" y="384"/>
                    </a:lnTo>
                    <a:lnTo>
                      <a:pt x="71" y="384"/>
                    </a:lnTo>
                    <a:lnTo>
                      <a:pt x="71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0" y="375"/>
                    </a:lnTo>
                    <a:lnTo>
                      <a:pt x="89" y="375"/>
                    </a:lnTo>
                    <a:lnTo>
                      <a:pt x="89" y="366"/>
                    </a:lnTo>
                    <a:lnTo>
                      <a:pt x="89" y="366"/>
                    </a:lnTo>
                    <a:lnTo>
                      <a:pt x="89" y="366"/>
                    </a:lnTo>
                    <a:lnTo>
                      <a:pt x="98" y="366"/>
                    </a:lnTo>
                    <a:lnTo>
                      <a:pt x="98" y="358"/>
                    </a:lnTo>
                    <a:lnTo>
                      <a:pt x="98" y="358"/>
                    </a:lnTo>
                    <a:lnTo>
                      <a:pt x="98" y="349"/>
                    </a:lnTo>
                    <a:lnTo>
                      <a:pt x="98" y="349"/>
                    </a:lnTo>
                    <a:lnTo>
                      <a:pt x="107" y="349"/>
                    </a:lnTo>
                    <a:lnTo>
                      <a:pt x="107" y="340"/>
                    </a:lnTo>
                    <a:lnTo>
                      <a:pt x="107" y="340"/>
                    </a:lnTo>
                    <a:lnTo>
                      <a:pt x="107" y="331"/>
                    </a:lnTo>
                    <a:lnTo>
                      <a:pt x="98" y="331"/>
                    </a:lnTo>
                    <a:lnTo>
                      <a:pt x="98" y="322"/>
                    </a:lnTo>
                    <a:lnTo>
                      <a:pt x="98" y="322"/>
                    </a:lnTo>
                    <a:lnTo>
                      <a:pt x="98" y="322"/>
                    </a:lnTo>
                    <a:lnTo>
                      <a:pt x="98" y="313"/>
                    </a:lnTo>
                    <a:lnTo>
                      <a:pt x="89" y="313"/>
                    </a:lnTo>
                    <a:lnTo>
                      <a:pt x="89" y="313"/>
                    </a:lnTo>
                    <a:lnTo>
                      <a:pt x="89" y="304"/>
                    </a:lnTo>
                    <a:lnTo>
                      <a:pt x="89" y="304"/>
                    </a:lnTo>
                    <a:lnTo>
                      <a:pt x="89" y="304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9" y="295"/>
                    </a:lnTo>
                    <a:lnTo>
                      <a:pt x="80" y="295"/>
                    </a:lnTo>
                    <a:lnTo>
                      <a:pt x="80" y="304"/>
                    </a:lnTo>
                    <a:lnTo>
                      <a:pt x="80" y="304"/>
                    </a:lnTo>
                    <a:lnTo>
                      <a:pt x="80" y="304"/>
                    </a:lnTo>
                    <a:lnTo>
                      <a:pt x="80" y="313"/>
                    </a:lnTo>
                    <a:lnTo>
                      <a:pt x="71" y="313"/>
                    </a:lnTo>
                    <a:lnTo>
                      <a:pt x="71" y="313"/>
                    </a:lnTo>
                    <a:lnTo>
                      <a:pt x="71" y="304"/>
                    </a:lnTo>
                    <a:lnTo>
                      <a:pt x="71" y="304"/>
                    </a:lnTo>
                    <a:lnTo>
                      <a:pt x="71" y="295"/>
                    </a:lnTo>
                    <a:lnTo>
                      <a:pt x="80" y="295"/>
                    </a:lnTo>
                    <a:lnTo>
                      <a:pt x="80" y="286"/>
                    </a:lnTo>
                    <a:lnTo>
                      <a:pt x="80" y="286"/>
                    </a:lnTo>
                    <a:lnTo>
                      <a:pt x="80" y="277"/>
                    </a:lnTo>
                    <a:lnTo>
                      <a:pt x="89" y="277"/>
                    </a:lnTo>
                    <a:lnTo>
                      <a:pt x="89" y="277"/>
                    </a:lnTo>
                    <a:lnTo>
                      <a:pt x="89" y="268"/>
                    </a:lnTo>
                    <a:lnTo>
                      <a:pt x="98" y="268"/>
                    </a:lnTo>
                    <a:lnTo>
                      <a:pt x="98" y="268"/>
                    </a:lnTo>
                    <a:lnTo>
                      <a:pt x="98" y="259"/>
                    </a:lnTo>
                    <a:lnTo>
                      <a:pt x="98" y="259"/>
                    </a:lnTo>
                    <a:lnTo>
                      <a:pt x="107" y="259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50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07" y="241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16" y="233"/>
                    </a:lnTo>
                    <a:lnTo>
                      <a:pt x="125" y="224"/>
                    </a:lnTo>
                    <a:lnTo>
                      <a:pt x="125" y="224"/>
                    </a:lnTo>
                    <a:lnTo>
                      <a:pt x="134" y="224"/>
                    </a:lnTo>
                    <a:lnTo>
                      <a:pt x="134" y="224"/>
                    </a:lnTo>
                    <a:lnTo>
                      <a:pt x="134" y="215"/>
                    </a:lnTo>
                    <a:lnTo>
                      <a:pt x="143" y="215"/>
                    </a:lnTo>
                    <a:lnTo>
                      <a:pt x="143" y="215"/>
                    </a:lnTo>
                    <a:lnTo>
                      <a:pt x="152" y="215"/>
                    </a:lnTo>
                    <a:lnTo>
                      <a:pt x="152" y="206"/>
                    </a:lnTo>
                    <a:lnTo>
                      <a:pt x="152" y="206"/>
                    </a:lnTo>
                    <a:lnTo>
                      <a:pt x="161" y="206"/>
                    </a:lnTo>
                    <a:lnTo>
                      <a:pt x="161" y="206"/>
                    </a:lnTo>
                    <a:lnTo>
                      <a:pt x="169" y="206"/>
                    </a:lnTo>
                    <a:lnTo>
                      <a:pt x="169" y="206"/>
                    </a:lnTo>
                    <a:lnTo>
                      <a:pt x="169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87" y="197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88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87" y="179"/>
                    </a:lnTo>
                    <a:lnTo>
                      <a:pt x="196" y="179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196" y="170"/>
                    </a:lnTo>
                    <a:lnTo>
                      <a:pt x="205" y="170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05" y="161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14" y="152"/>
                    </a:lnTo>
                    <a:lnTo>
                      <a:pt x="223" y="143"/>
                    </a:lnTo>
                    <a:lnTo>
                      <a:pt x="223" y="143"/>
                    </a:lnTo>
                    <a:lnTo>
                      <a:pt x="223" y="143"/>
                    </a:lnTo>
                    <a:lnTo>
                      <a:pt x="232" y="143"/>
                    </a:lnTo>
                    <a:lnTo>
                      <a:pt x="232" y="143"/>
                    </a:lnTo>
                    <a:lnTo>
                      <a:pt x="232" y="134"/>
                    </a:lnTo>
                    <a:lnTo>
                      <a:pt x="241" y="134"/>
                    </a:lnTo>
                    <a:lnTo>
                      <a:pt x="241" y="134"/>
                    </a:lnTo>
                    <a:lnTo>
                      <a:pt x="241" y="134"/>
                    </a:lnTo>
                    <a:lnTo>
                      <a:pt x="250" y="134"/>
                    </a:lnTo>
                    <a:lnTo>
                      <a:pt x="250" y="125"/>
                    </a:lnTo>
                    <a:lnTo>
                      <a:pt x="250" y="125"/>
                    </a:lnTo>
                    <a:lnTo>
                      <a:pt x="259" y="125"/>
                    </a:lnTo>
                    <a:lnTo>
                      <a:pt x="259" y="125"/>
                    </a:lnTo>
                    <a:lnTo>
                      <a:pt x="268" y="125"/>
                    </a:lnTo>
                    <a:lnTo>
                      <a:pt x="268" y="125"/>
                    </a:lnTo>
                    <a:lnTo>
                      <a:pt x="277" y="116"/>
                    </a:lnTo>
                    <a:lnTo>
                      <a:pt x="286" y="116"/>
                    </a:lnTo>
                    <a:lnTo>
                      <a:pt x="286" y="116"/>
                    </a:lnTo>
                    <a:lnTo>
                      <a:pt x="294" y="116"/>
                    </a:lnTo>
                    <a:lnTo>
                      <a:pt x="294" y="116"/>
                    </a:lnTo>
                    <a:lnTo>
                      <a:pt x="303" y="116"/>
                    </a:lnTo>
                    <a:lnTo>
                      <a:pt x="303" y="116"/>
                    </a:lnTo>
                    <a:lnTo>
                      <a:pt x="312" y="116"/>
                    </a:lnTo>
                    <a:lnTo>
                      <a:pt x="312" y="116"/>
                    </a:lnTo>
                    <a:lnTo>
                      <a:pt x="321" y="116"/>
                    </a:lnTo>
                    <a:lnTo>
                      <a:pt x="321" y="116"/>
                    </a:lnTo>
                    <a:lnTo>
                      <a:pt x="321" y="116"/>
                    </a:lnTo>
                    <a:lnTo>
                      <a:pt x="330" y="116"/>
                    </a:lnTo>
                    <a:lnTo>
                      <a:pt x="330" y="116"/>
                    </a:lnTo>
                    <a:lnTo>
                      <a:pt x="339" y="108"/>
                    </a:lnTo>
                    <a:lnTo>
                      <a:pt x="339" y="108"/>
                    </a:lnTo>
                    <a:lnTo>
                      <a:pt x="339" y="108"/>
                    </a:lnTo>
                    <a:lnTo>
                      <a:pt x="348" y="108"/>
                    </a:lnTo>
                    <a:lnTo>
                      <a:pt x="348" y="99"/>
                    </a:lnTo>
                    <a:lnTo>
                      <a:pt x="357" y="99"/>
                    </a:lnTo>
                    <a:lnTo>
                      <a:pt x="357" y="99"/>
                    </a:lnTo>
                    <a:lnTo>
                      <a:pt x="366" y="99"/>
                    </a:lnTo>
                    <a:lnTo>
                      <a:pt x="366" y="90"/>
                    </a:lnTo>
                    <a:lnTo>
                      <a:pt x="366" y="90"/>
                    </a:lnTo>
                    <a:lnTo>
                      <a:pt x="375" y="90"/>
                    </a:lnTo>
                    <a:lnTo>
                      <a:pt x="375" y="90"/>
                    </a:lnTo>
                    <a:lnTo>
                      <a:pt x="384" y="81"/>
                    </a:lnTo>
                    <a:lnTo>
                      <a:pt x="384" y="81"/>
                    </a:lnTo>
                    <a:lnTo>
                      <a:pt x="384" y="81"/>
                    </a:lnTo>
                    <a:lnTo>
                      <a:pt x="393" y="81"/>
                    </a:lnTo>
                    <a:lnTo>
                      <a:pt x="393" y="72"/>
                    </a:lnTo>
                    <a:lnTo>
                      <a:pt x="393" y="72"/>
                    </a:lnTo>
                    <a:lnTo>
                      <a:pt x="393" y="63"/>
                    </a:lnTo>
                    <a:lnTo>
                      <a:pt x="393" y="63"/>
                    </a:lnTo>
                    <a:lnTo>
                      <a:pt x="402" y="54"/>
                    </a:lnTo>
                    <a:lnTo>
                      <a:pt x="402" y="54"/>
                    </a:lnTo>
                    <a:lnTo>
                      <a:pt x="402" y="54"/>
                    </a:lnTo>
                    <a:lnTo>
                      <a:pt x="402" y="45"/>
                    </a:lnTo>
                    <a:lnTo>
                      <a:pt x="402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20" y="36"/>
                    </a:lnTo>
                    <a:lnTo>
                      <a:pt x="420" y="36"/>
                    </a:lnTo>
                    <a:lnTo>
                      <a:pt x="420" y="36"/>
                    </a:lnTo>
                    <a:lnTo>
                      <a:pt x="420" y="27"/>
                    </a:lnTo>
                    <a:lnTo>
                      <a:pt x="420" y="27"/>
                    </a:lnTo>
                    <a:lnTo>
                      <a:pt x="420" y="27"/>
                    </a:lnTo>
                    <a:lnTo>
                      <a:pt x="420" y="18"/>
                    </a:lnTo>
                    <a:lnTo>
                      <a:pt x="420" y="18"/>
                    </a:lnTo>
                    <a:lnTo>
                      <a:pt x="420" y="18"/>
                    </a:lnTo>
                    <a:lnTo>
                      <a:pt x="428" y="18"/>
                    </a:lnTo>
                    <a:lnTo>
                      <a:pt x="428" y="18"/>
                    </a:lnTo>
                    <a:lnTo>
                      <a:pt x="428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55" y="9"/>
                    </a:lnTo>
                    <a:lnTo>
                      <a:pt x="455" y="9"/>
                    </a:lnTo>
                    <a:lnTo>
                      <a:pt x="455" y="9"/>
                    </a:lnTo>
                    <a:lnTo>
                      <a:pt x="455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73" y="0"/>
                    </a:lnTo>
                    <a:lnTo>
                      <a:pt x="473" y="0"/>
                    </a:lnTo>
                    <a:lnTo>
                      <a:pt x="482" y="9"/>
                    </a:lnTo>
                    <a:lnTo>
                      <a:pt x="491" y="36"/>
                    </a:lnTo>
                    <a:lnTo>
                      <a:pt x="518" y="45"/>
                    </a:lnTo>
                    <a:lnTo>
                      <a:pt x="518" y="63"/>
                    </a:lnTo>
                    <a:lnTo>
                      <a:pt x="536" y="90"/>
                    </a:lnTo>
                    <a:lnTo>
                      <a:pt x="554" y="99"/>
                    </a:lnTo>
                    <a:lnTo>
                      <a:pt x="554" y="116"/>
                    </a:lnTo>
                    <a:lnTo>
                      <a:pt x="554" y="134"/>
                    </a:lnTo>
                    <a:lnTo>
                      <a:pt x="545" y="161"/>
                    </a:lnTo>
                    <a:lnTo>
                      <a:pt x="545" y="188"/>
                    </a:lnTo>
                    <a:lnTo>
                      <a:pt x="562" y="188"/>
                    </a:lnTo>
                    <a:lnTo>
                      <a:pt x="589" y="197"/>
                    </a:lnTo>
                    <a:lnTo>
                      <a:pt x="607" y="206"/>
                    </a:lnTo>
                    <a:lnTo>
                      <a:pt x="634" y="206"/>
                    </a:lnTo>
                    <a:lnTo>
                      <a:pt x="625" y="250"/>
                    </a:lnTo>
                    <a:lnTo>
                      <a:pt x="634" y="259"/>
                    </a:lnTo>
                    <a:lnTo>
                      <a:pt x="652" y="268"/>
                    </a:lnTo>
                    <a:lnTo>
                      <a:pt x="652" y="286"/>
                    </a:lnTo>
                    <a:lnTo>
                      <a:pt x="643" y="286"/>
                    </a:lnTo>
                    <a:lnTo>
                      <a:pt x="616" y="286"/>
                    </a:lnTo>
                    <a:lnTo>
                      <a:pt x="598" y="286"/>
                    </a:lnTo>
                    <a:lnTo>
                      <a:pt x="589" y="295"/>
                    </a:lnTo>
                    <a:lnTo>
                      <a:pt x="571" y="304"/>
                    </a:lnTo>
                    <a:lnTo>
                      <a:pt x="571" y="331"/>
                    </a:lnTo>
                    <a:lnTo>
                      <a:pt x="580" y="358"/>
                    </a:lnTo>
                    <a:lnTo>
                      <a:pt x="580" y="366"/>
                    </a:lnTo>
                    <a:lnTo>
                      <a:pt x="571" y="375"/>
                    </a:lnTo>
                    <a:lnTo>
                      <a:pt x="562" y="384"/>
                    </a:lnTo>
                    <a:lnTo>
                      <a:pt x="536" y="384"/>
                    </a:lnTo>
                    <a:lnTo>
                      <a:pt x="527" y="393"/>
                    </a:lnTo>
                    <a:lnTo>
                      <a:pt x="527" y="411"/>
                    </a:lnTo>
                    <a:lnTo>
                      <a:pt x="545" y="429"/>
                    </a:lnTo>
                    <a:lnTo>
                      <a:pt x="562" y="438"/>
                    </a:lnTo>
                    <a:lnTo>
                      <a:pt x="580" y="447"/>
                    </a:lnTo>
                    <a:lnTo>
                      <a:pt x="607" y="447"/>
                    </a:lnTo>
                    <a:lnTo>
                      <a:pt x="616" y="465"/>
                    </a:lnTo>
                    <a:lnTo>
                      <a:pt x="625" y="474"/>
                    </a:lnTo>
                    <a:lnTo>
                      <a:pt x="607" y="500"/>
                    </a:lnTo>
                    <a:lnTo>
                      <a:pt x="607" y="527"/>
                    </a:lnTo>
                    <a:lnTo>
                      <a:pt x="607" y="554"/>
                    </a:lnTo>
                    <a:lnTo>
                      <a:pt x="607" y="563"/>
                    </a:lnTo>
                    <a:lnTo>
                      <a:pt x="625" y="563"/>
                    </a:lnTo>
                    <a:lnTo>
                      <a:pt x="625" y="590"/>
                    </a:lnTo>
                    <a:lnTo>
                      <a:pt x="634" y="608"/>
                    </a:lnTo>
                    <a:lnTo>
                      <a:pt x="625" y="617"/>
                    </a:lnTo>
                    <a:lnTo>
                      <a:pt x="607" y="634"/>
                    </a:lnTo>
                    <a:lnTo>
                      <a:pt x="580" y="634"/>
                    </a:lnTo>
                    <a:lnTo>
                      <a:pt x="571" y="634"/>
                    </a:lnTo>
                    <a:lnTo>
                      <a:pt x="554" y="643"/>
                    </a:lnTo>
                    <a:lnTo>
                      <a:pt x="536" y="643"/>
                    </a:lnTo>
                    <a:lnTo>
                      <a:pt x="518" y="643"/>
                    </a:lnTo>
                    <a:lnTo>
                      <a:pt x="500" y="652"/>
                    </a:lnTo>
                    <a:lnTo>
                      <a:pt x="491" y="670"/>
                    </a:lnTo>
                    <a:lnTo>
                      <a:pt x="473" y="652"/>
                    </a:lnTo>
                    <a:lnTo>
                      <a:pt x="446" y="652"/>
                    </a:lnTo>
                    <a:lnTo>
                      <a:pt x="420" y="652"/>
                    </a:lnTo>
                    <a:lnTo>
                      <a:pt x="402" y="652"/>
                    </a:lnTo>
                    <a:lnTo>
                      <a:pt x="402" y="634"/>
                    </a:lnTo>
                    <a:lnTo>
                      <a:pt x="384" y="643"/>
                    </a:lnTo>
                    <a:lnTo>
                      <a:pt x="366" y="652"/>
                    </a:lnTo>
                    <a:lnTo>
                      <a:pt x="339" y="652"/>
                    </a:lnTo>
                    <a:lnTo>
                      <a:pt x="303" y="652"/>
                    </a:lnTo>
                    <a:lnTo>
                      <a:pt x="277" y="652"/>
                    </a:lnTo>
                    <a:lnTo>
                      <a:pt x="268" y="661"/>
                    </a:lnTo>
                    <a:lnTo>
                      <a:pt x="268" y="670"/>
                    </a:lnTo>
                    <a:lnTo>
                      <a:pt x="250" y="670"/>
                    </a:lnTo>
                    <a:lnTo>
                      <a:pt x="232" y="670"/>
                    </a:lnTo>
                    <a:lnTo>
                      <a:pt x="214" y="670"/>
                    </a:lnTo>
                    <a:lnTo>
                      <a:pt x="214" y="688"/>
                    </a:lnTo>
                    <a:lnTo>
                      <a:pt x="196" y="697"/>
                    </a:lnTo>
                    <a:lnTo>
                      <a:pt x="178" y="697"/>
                    </a:lnTo>
                    <a:lnTo>
                      <a:pt x="161" y="697"/>
                    </a:lnTo>
                    <a:lnTo>
                      <a:pt x="161" y="679"/>
                    </a:lnTo>
                    <a:lnTo>
                      <a:pt x="161" y="670"/>
                    </a:lnTo>
                    <a:lnTo>
                      <a:pt x="152" y="688"/>
                    </a:lnTo>
                    <a:lnTo>
                      <a:pt x="143" y="679"/>
                    </a:lnTo>
                    <a:lnTo>
                      <a:pt x="125" y="688"/>
                    </a:lnTo>
                    <a:lnTo>
                      <a:pt x="116" y="697"/>
                    </a:lnTo>
                    <a:lnTo>
                      <a:pt x="107" y="706"/>
                    </a:lnTo>
                    <a:lnTo>
                      <a:pt x="98" y="706"/>
                    </a:lnTo>
                    <a:lnTo>
                      <a:pt x="89" y="697"/>
                    </a:lnTo>
                    <a:lnTo>
                      <a:pt x="80" y="688"/>
                    </a:lnTo>
                    <a:lnTo>
                      <a:pt x="53" y="688"/>
                    </a:lnTo>
                    <a:lnTo>
                      <a:pt x="27" y="688"/>
                    </a:lnTo>
                    <a:lnTo>
                      <a:pt x="9" y="688"/>
                    </a:lnTo>
                    <a:lnTo>
                      <a:pt x="0" y="679"/>
                    </a:lnTo>
                    <a:close/>
                  </a:path>
                </a:pathLst>
              </a:custGeom>
              <a:solidFill>
                <a:schemeClr val="accent2">
                  <a:lumMod val="20000"/>
                  <a:lumOff val="80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39" name="Freeform 57">
                <a:extLst>
                  <a:ext uri="{FF2B5EF4-FFF2-40B4-BE49-F238E27FC236}">
                    <a16:creationId xmlns:a16="http://schemas.microsoft.com/office/drawing/2014/main" id="{00000000-0008-0000-1A00-00002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326" y="5988"/>
                <a:ext cx="1644" cy="1525"/>
              </a:xfrm>
              <a:custGeom>
                <a:avLst/>
                <a:gdLst>
                  <a:gd name="T0" fmla="*/ 607 w 741"/>
                  <a:gd name="T1" fmla="*/ 331 h 643"/>
                  <a:gd name="T2" fmla="*/ 598 w 741"/>
                  <a:gd name="T3" fmla="*/ 331 h 643"/>
                  <a:gd name="T4" fmla="*/ 580 w 741"/>
                  <a:gd name="T5" fmla="*/ 331 h 643"/>
                  <a:gd name="T6" fmla="*/ 562 w 741"/>
                  <a:gd name="T7" fmla="*/ 331 h 643"/>
                  <a:gd name="T8" fmla="*/ 562 w 741"/>
                  <a:gd name="T9" fmla="*/ 313 h 643"/>
                  <a:gd name="T10" fmla="*/ 554 w 741"/>
                  <a:gd name="T11" fmla="*/ 304 h 643"/>
                  <a:gd name="T12" fmla="*/ 562 w 741"/>
                  <a:gd name="T13" fmla="*/ 286 h 643"/>
                  <a:gd name="T14" fmla="*/ 571 w 741"/>
                  <a:gd name="T15" fmla="*/ 277 h 643"/>
                  <a:gd name="T16" fmla="*/ 580 w 741"/>
                  <a:gd name="T17" fmla="*/ 277 h 643"/>
                  <a:gd name="T18" fmla="*/ 589 w 741"/>
                  <a:gd name="T19" fmla="*/ 268 h 643"/>
                  <a:gd name="T20" fmla="*/ 589 w 741"/>
                  <a:gd name="T21" fmla="*/ 241 h 643"/>
                  <a:gd name="T22" fmla="*/ 580 w 741"/>
                  <a:gd name="T23" fmla="*/ 214 h 643"/>
                  <a:gd name="T24" fmla="*/ 571 w 741"/>
                  <a:gd name="T25" fmla="*/ 197 h 643"/>
                  <a:gd name="T26" fmla="*/ 562 w 741"/>
                  <a:gd name="T27" fmla="*/ 188 h 643"/>
                  <a:gd name="T28" fmla="*/ 554 w 741"/>
                  <a:gd name="T29" fmla="*/ 179 h 643"/>
                  <a:gd name="T30" fmla="*/ 536 w 741"/>
                  <a:gd name="T31" fmla="*/ 179 h 643"/>
                  <a:gd name="T32" fmla="*/ 536 w 741"/>
                  <a:gd name="T33" fmla="*/ 170 h 643"/>
                  <a:gd name="T34" fmla="*/ 545 w 741"/>
                  <a:gd name="T35" fmla="*/ 152 h 643"/>
                  <a:gd name="T36" fmla="*/ 536 w 741"/>
                  <a:gd name="T37" fmla="*/ 143 h 643"/>
                  <a:gd name="T38" fmla="*/ 527 w 741"/>
                  <a:gd name="T39" fmla="*/ 152 h 643"/>
                  <a:gd name="T40" fmla="*/ 509 w 741"/>
                  <a:gd name="T41" fmla="*/ 143 h 643"/>
                  <a:gd name="T42" fmla="*/ 500 w 741"/>
                  <a:gd name="T43" fmla="*/ 143 h 643"/>
                  <a:gd name="T44" fmla="*/ 482 w 741"/>
                  <a:gd name="T45" fmla="*/ 134 h 643"/>
                  <a:gd name="T46" fmla="*/ 482 w 741"/>
                  <a:gd name="T47" fmla="*/ 143 h 643"/>
                  <a:gd name="T48" fmla="*/ 464 w 741"/>
                  <a:gd name="T49" fmla="*/ 143 h 643"/>
                  <a:gd name="T50" fmla="*/ 446 w 741"/>
                  <a:gd name="T51" fmla="*/ 143 h 643"/>
                  <a:gd name="T52" fmla="*/ 437 w 741"/>
                  <a:gd name="T53" fmla="*/ 125 h 643"/>
                  <a:gd name="T54" fmla="*/ 437 w 741"/>
                  <a:gd name="T55" fmla="*/ 107 h 643"/>
                  <a:gd name="T56" fmla="*/ 428 w 741"/>
                  <a:gd name="T57" fmla="*/ 72 h 643"/>
                  <a:gd name="T58" fmla="*/ 428 w 741"/>
                  <a:gd name="T59" fmla="*/ 36 h 643"/>
                  <a:gd name="T60" fmla="*/ 437 w 741"/>
                  <a:gd name="T61" fmla="*/ 9 h 643"/>
                  <a:gd name="T62" fmla="*/ 446 w 741"/>
                  <a:gd name="T63" fmla="*/ 9 h 643"/>
                  <a:gd name="T64" fmla="*/ 428 w 741"/>
                  <a:gd name="T65" fmla="*/ 0 h 643"/>
                  <a:gd name="T66" fmla="*/ 384 w 741"/>
                  <a:gd name="T67" fmla="*/ 0 h 643"/>
                  <a:gd name="T68" fmla="*/ 339 w 741"/>
                  <a:gd name="T69" fmla="*/ 27 h 643"/>
                  <a:gd name="T70" fmla="*/ 348 w 741"/>
                  <a:gd name="T71" fmla="*/ 125 h 643"/>
                  <a:gd name="T72" fmla="*/ 232 w 741"/>
                  <a:gd name="T73" fmla="*/ 143 h 643"/>
                  <a:gd name="T74" fmla="*/ 214 w 741"/>
                  <a:gd name="T75" fmla="*/ 125 h 643"/>
                  <a:gd name="T76" fmla="*/ 205 w 741"/>
                  <a:gd name="T77" fmla="*/ 116 h 643"/>
                  <a:gd name="T78" fmla="*/ 205 w 741"/>
                  <a:gd name="T79" fmla="*/ 63 h 643"/>
                  <a:gd name="T80" fmla="*/ 169 w 741"/>
                  <a:gd name="T81" fmla="*/ 89 h 643"/>
                  <a:gd name="T82" fmla="*/ 107 w 741"/>
                  <a:gd name="T83" fmla="*/ 179 h 643"/>
                  <a:gd name="T84" fmla="*/ 89 w 741"/>
                  <a:gd name="T85" fmla="*/ 259 h 643"/>
                  <a:gd name="T86" fmla="*/ 53 w 741"/>
                  <a:gd name="T87" fmla="*/ 339 h 643"/>
                  <a:gd name="T88" fmla="*/ 18 w 741"/>
                  <a:gd name="T89" fmla="*/ 402 h 643"/>
                  <a:gd name="T90" fmla="*/ 80 w 741"/>
                  <a:gd name="T91" fmla="*/ 473 h 643"/>
                  <a:gd name="T92" fmla="*/ 107 w 741"/>
                  <a:gd name="T93" fmla="*/ 581 h 643"/>
                  <a:gd name="T94" fmla="*/ 268 w 741"/>
                  <a:gd name="T95" fmla="*/ 616 h 643"/>
                  <a:gd name="T96" fmla="*/ 375 w 741"/>
                  <a:gd name="T97" fmla="*/ 643 h 643"/>
                  <a:gd name="T98" fmla="*/ 437 w 741"/>
                  <a:gd name="T99" fmla="*/ 590 h 643"/>
                  <a:gd name="T100" fmla="*/ 509 w 741"/>
                  <a:gd name="T101" fmla="*/ 563 h 643"/>
                  <a:gd name="T102" fmla="*/ 545 w 741"/>
                  <a:gd name="T103" fmla="*/ 438 h 643"/>
                  <a:gd name="T104" fmla="*/ 634 w 741"/>
                  <a:gd name="T105" fmla="*/ 464 h 643"/>
                  <a:gd name="T106" fmla="*/ 679 w 741"/>
                  <a:gd name="T107" fmla="*/ 447 h 643"/>
                  <a:gd name="T108" fmla="*/ 741 w 741"/>
                  <a:gd name="T109" fmla="*/ 393 h 643"/>
                  <a:gd name="T110" fmla="*/ 652 w 741"/>
                  <a:gd name="T111" fmla="*/ 322 h 6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741" h="643">
                    <a:moveTo>
                      <a:pt x="607" y="322"/>
                    </a:moveTo>
                    <a:lnTo>
                      <a:pt x="607" y="322"/>
                    </a:lnTo>
                    <a:lnTo>
                      <a:pt x="607" y="322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607" y="331"/>
                    </a:lnTo>
                    <a:lnTo>
                      <a:pt x="598" y="331"/>
                    </a:lnTo>
                    <a:lnTo>
                      <a:pt x="598" y="331"/>
                    </a:lnTo>
                    <a:lnTo>
                      <a:pt x="598" y="331"/>
                    </a:lnTo>
                    <a:lnTo>
                      <a:pt x="589" y="331"/>
                    </a:lnTo>
                    <a:lnTo>
                      <a:pt x="589" y="331"/>
                    </a:lnTo>
                    <a:lnTo>
                      <a:pt x="589" y="331"/>
                    </a:lnTo>
                    <a:lnTo>
                      <a:pt x="580" y="331"/>
                    </a:lnTo>
                    <a:lnTo>
                      <a:pt x="580" y="331"/>
                    </a:lnTo>
                    <a:lnTo>
                      <a:pt x="580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71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31"/>
                    </a:lnTo>
                    <a:lnTo>
                      <a:pt x="562" y="322"/>
                    </a:lnTo>
                    <a:lnTo>
                      <a:pt x="562" y="322"/>
                    </a:lnTo>
                    <a:lnTo>
                      <a:pt x="562" y="322"/>
                    </a:lnTo>
                    <a:lnTo>
                      <a:pt x="562" y="313"/>
                    </a:lnTo>
                    <a:lnTo>
                      <a:pt x="554" y="313"/>
                    </a:lnTo>
                    <a:lnTo>
                      <a:pt x="554" y="313"/>
                    </a:lnTo>
                    <a:lnTo>
                      <a:pt x="554" y="313"/>
                    </a:lnTo>
                    <a:lnTo>
                      <a:pt x="554" y="304"/>
                    </a:lnTo>
                    <a:lnTo>
                      <a:pt x="554" y="304"/>
                    </a:lnTo>
                    <a:lnTo>
                      <a:pt x="554" y="304"/>
                    </a:lnTo>
                    <a:lnTo>
                      <a:pt x="554" y="295"/>
                    </a:lnTo>
                    <a:lnTo>
                      <a:pt x="562" y="295"/>
                    </a:lnTo>
                    <a:lnTo>
                      <a:pt x="562" y="295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62" y="286"/>
                    </a:lnTo>
                    <a:lnTo>
                      <a:pt x="571" y="286"/>
                    </a:lnTo>
                    <a:lnTo>
                      <a:pt x="571" y="286"/>
                    </a:lnTo>
                    <a:lnTo>
                      <a:pt x="571" y="277"/>
                    </a:lnTo>
                    <a:lnTo>
                      <a:pt x="571" y="277"/>
                    </a:lnTo>
                    <a:lnTo>
                      <a:pt x="571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0" y="277"/>
                    </a:lnTo>
                    <a:lnTo>
                      <a:pt x="589" y="277"/>
                    </a:lnTo>
                    <a:lnTo>
                      <a:pt x="589" y="277"/>
                    </a:lnTo>
                    <a:lnTo>
                      <a:pt x="589" y="277"/>
                    </a:lnTo>
                    <a:lnTo>
                      <a:pt x="589" y="268"/>
                    </a:lnTo>
                    <a:lnTo>
                      <a:pt x="589" y="268"/>
                    </a:lnTo>
                    <a:lnTo>
                      <a:pt x="589" y="259"/>
                    </a:lnTo>
                    <a:lnTo>
                      <a:pt x="589" y="259"/>
                    </a:lnTo>
                    <a:lnTo>
                      <a:pt x="589" y="250"/>
                    </a:lnTo>
                    <a:lnTo>
                      <a:pt x="589" y="250"/>
                    </a:lnTo>
                    <a:lnTo>
                      <a:pt x="589" y="241"/>
                    </a:lnTo>
                    <a:lnTo>
                      <a:pt x="589" y="241"/>
                    </a:lnTo>
                    <a:lnTo>
                      <a:pt x="589" y="241"/>
                    </a:lnTo>
                    <a:lnTo>
                      <a:pt x="589" y="232"/>
                    </a:lnTo>
                    <a:lnTo>
                      <a:pt x="580" y="232"/>
                    </a:lnTo>
                    <a:lnTo>
                      <a:pt x="580" y="223"/>
                    </a:lnTo>
                    <a:lnTo>
                      <a:pt x="580" y="223"/>
                    </a:lnTo>
                    <a:lnTo>
                      <a:pt x="580" y="214"/>
                    </a:lnTo>
                    <a:lnTo>
                      <a:pt x="580" y="214"/>
                    </a:lnTo>
                    <a:lnTo>
                      <a:pt x="580" y="206"/>
                    </a:lnTo>
                    <a:lnTo>
                      <a:pt x="580" y="206"/>
                    </a:lnTo>
                    <a:lnTo>
                      <a:pt x="580" y="206"/>
                    </a:lnTo>
                    <a:lnTo>
                      <a:pt x="571" y="197"/>
                    </a:lnTo>
                    <a:lnTo>
                      <a:pt x="571" y="197"/>
                    </a:lnTo>
                    <a:lnTo>
                      <a:pt x="571" y="197"/>
                    </a:lnTo>
                    <a:lnTo>
                      <a:pt x="571" y="188"/>
                    </a:lnTo>
                    <a:lnTo>
                      <a:pt x="571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62" y="188"/>
                    </a:lnTo>
                    <a:lnTo>
                      <a:pt x="554" y="188"/>
                    </a:lnTo>
                    <a:lnTo>
                      <a:pt x="554" y="188"/>
                    </a:lnTo>
                    <a:lnTo>
                      <a:pt x="554" y="179"/>
                    </a:lnTo>
                    <a:lnTo>
                      <a:pt x="554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45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9"/>
                    </a:lnTo>
                    <a:lnTo>
                      <a:pt x="536" y="170"/>
                    </a:lnTo>
                    <a:lnTo>
                      <a:pt x="536" y="170"/>
                    </a:lnTo>
                    <a:lnTo>
                      <a:pt x="536" y="170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36" y="161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36" y="143"/>
                    </a:lnTo>
                    <a:lnTo>
                      <a:pt x="536" y="143"/>
                    </a:lnTo>
                    <a:lnTo>
                      <a:pt x="536" y="143"/>
                    </a:lnTo>
                    <a:lnTo>
                      <a:pt x="536" y="152"/>
                    </a:lnTo>
                    <a:lnTo>
                      <a:pt x="536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27" y="152"/>
                    </a:lnTo>
                    <a:lnTo>
                      <a:pt x="518" y="152"/>
                    </a:lnTo>
                    <a:lnTo>
                      <a:pt x="518" y="152"/>
                    </a:lnTo>
                    <a:lnTo>
                      <a:pt x="518" y="152"/>
                    </a:lnTo>
                    <a:lnTo>
                      <a:pt x="509" y="143"/>
                    </a:lnTo>
                    <a:lnTo>
                      <a:pt x="509" y="143"/>
                    </a:lnTo>
                    <a:lnTo>
                      <a:pt x="509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500" y="143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82" y="143"/>
                    </a:lnTo>
                    <a:lnTo>
                      <a:pt x="473" y="143"/>
                    </a:lnTo>
                    <a:lnTo>
                      <a:pt x="473" y="143"/>
                    </a:lnTo>
                    <a:lnTo>
                      <a:pt x="473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64" y="143"/>
                    </a:lnTo>
                    <a:lnTo>
                      <a:pt x="455" y="143"/>
                    </a:lnTo>
                    <a:lnTo>
                      <a:pt x="455" y="143"/>
                    </a:lnTo>
                    <a:lnTo>
                      <a:pt x="446" y="143"/>
                    </a:lnTo>
                    <a:lnTo>
                      <a:pt x="446" y="143"/>
                    </a:lnTo>
                    <a:lnTo>
                      <a:pt x="446" y="134"/>
                    </a:lnTo>
                    <a:lnTo>
                      <a:pt x="437" y="134"/>
                    </a:lnTo>
                    <a:lnTo>
                      <a:pt x="437" y="134"/>
                    </a:lnTo>
                    <a:lnTo>
                      <a:pt x="437" y="134"/>
                    </a:lnTo>
                    <a:lnTo>
                      <a:pt x="437" y="125"/>
                    </a:lnTo>
                    <a:lnTo>
                      <a:pt x="437" y="125"/>
                    </a:lnTo>
                    <a:lnTo>
                      <a:pt x="437" y="125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37" y="107"/>
                    </a:lnTo>
                    <a:lnTo>
                      <a:pt x="437" y="107"/>
                    </a:lnTo>
                    <a:lnTo>
                      <a:pt x="437" y="98"/>
                    </a:lnTo>
                    <a:lnTo>
                      <a:pt x="437" y="89"/>
                    </a:lnTo>
                    <a:lnTo>
                      <a:pt x="437" y="89"/>
                    </a:lnTo>
                    <a:lnTo>
                      <a:pt x="428" y="81"/>
                    </a:lnTo>
                    <a:lnTo>
                      <a:pt x="428" y="72"/>
                    </a:lnTo>
                    <a:lnTo>
                      <a:pt x="428" y="63"/>
                    </a:lnTo>
                    <a:lnTo>
                      <a:pt x="428" y="54"/>
                    </a:lnTo>
                    <a:lnTo>
                      <a:pt x="428" y="54"/>
                    </a:lnTo>
                    <a:lnTo>
                      <a:pt x="428" y="45"/>
                    </a:lnTo>
                    <a:lnTo>
                      <a:pt x="428" y="36"/>
                    </a:lnTo>
                    <a:lnTo>
                      <a:pt x="428" y="36"/>
                    </a:lnTo>
                    <a:lnTo>
                      <a:pt x="428" y="27"/>
                    </a:lnTo>
                    <a:lnTo>
                      <a:pt x="428" y="27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18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46" y="9"/>
                    </a:lnTo>
                    <a:lnTo>
                      <a:pt x="437" y="9"/>
                    </a:lnTo>
                    <a:lnTo>
                      <a:pt x="437" y="9"/>
                    </a:lnTo>
                    <a:lnTo>
                      <a:pt x="437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28" y="0"/>
                    </a:lnTo>
                    <a:lnTo>
                      <a:pt x="411" y="0"/>
                    </a:lnTo>
                    <a:lnTo>
                      <a:pt x="402" y="0"/>
                    </a:lnTo>
                    <a:lnTo>
                      <a:pt x="384" y="0"/>
                    </a:lnTo>
                    <a:lnTo>
                      <a:pt x="375" y="0"/>
                    </a:lnTo>
                    <a:lnTo>
                      <a:pt x="366" y="9"/>
                    </a:lnTo>
                    <a:lnTo>
                      <a:pt x="348" y="9"/>
                    </a:lnTo>
                    <a:lnTo>
                      <a:pt x="348" y="18"/>
                    </a:lnTo>
                    <a:lnTo>
                      <a:pt x="339" y="18"/>
                    </a:lnTo>
                    <a:lnTo>
                      <a:pt x="339" y="27"/>
                    </a:lnTo>
                    <a:lnTo>
                      <a:pt x="348" y="45"/>
                    </a:lnTo>
                    <a:lnTo>
                      <a:pt x="348" y="63"/>
                    </a:lnTo>
                    <a:lnTo>
                      <a:pt x="348" y="89"/>
                    </a:lnTo>
                    <a:lnTo>
                      <a:pt x="366" y="98"/>
                    </a:lnTo>
                    <a:lnTo>
                      <a:pt x="357" y="116"/>
                    </a:lnTo>
                    <a:lnTo>
                      <a:pt x="348" y="125"/>
                    </a:lnTo>
                    <a:lnTo>
                      <a:pt x="339" y="143"/>
                    </a:lnTo>
                    <a:lnTo>
                      <a:pt x="312" y="152"/>
                    </a:lnTo>
                    <a:lnTo>
                      <a:pt x="294" y="161"/>
                    </a:lnTo>
                    <a:lnTo>
                      <a:pt x="277" y="170"/>
                    </a:lnTo>
                    <a:lnTo>
                      <a:pt x="259" y="161"/>
                    </a:lnTo>
                    <a:lnTo>
                      <a:pt x="232" y="143"/>
                    </a:lnTo>
                    <a:lnTo>
                      <a:pt x="232" y="143"/>
                    </a:lnTo>
                    <a:lnTo>
                      <a:pt x="232" y="134"/>
                    </a:lnTo>
                    <a:lnTo>
                      <a:pt x="232" y="134"/>
                    </a:lnTo>
                    <a:lnTo>
                      <a:pt x="223" y="134"/>
                    </a:lnTo>
                    <a:lnTo>
                      <a:pt x="223" y="134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25"/>
                    </a:lnTo>
                    <a:lnTo>
                      <a:pt x="214" y="116"/>
                    </a:lnTo>
                    <a:lnTo>
                      <a:pt x="205" y="116"/>
                    </a:lnTo>
                    <a:lnTo>
                      <a:pt x="205" y="116"/>
                    </a:lnTo>
                    <a:lnTo>
                      <a:pt x="205" y="107"/>
                    </a:lnTo>
                    <a:lnTo>
                      <a:pt x="196" y="107"/>
                    </a:lnTo>
                    <a:lnTo>
                      <a:pt x="196" y="107"/>
                    </a:lnTo>
                    <a:lnTo>
                      <a:pt x="196" y="107"/>
                    </a:lnTo>
                    <a:lnTo>
                      <a:pt x="196" y="89"/>
                    </a:lnTo>
                    <a:lnTo>
                      <a:pt x="205" y="63"/>
                    </a:lnTo>
                    <a:lnTo>
                      <a:pt x="205" y="45"/>
                    </a:lnTo>
                    <a:lnTo>
                      <a:pt x="196" y="54"/>
                    </a:lnTo>
                    <a:lnTo>
                      <a:pt x="178" y="54"/>
                    </a:lnTo>
                    <a:lnTo>
                      <a:pt x="178" y="72"/>
                    </a:lnTo>
                    <a:lnTo>
                      <a:pt x="178" y="89"/>
                    </a:lnTo>
                    <a:lnTo>
                      <a:pt x="169" y="89"/>
                    </a:lnTo>
                    <a:lnTo>
                      <a:pt x="152" y="98"/>
                    </a:lnTo>
                    <a:lnTo>
                      <a:pt x="152" y="116"/>
                    </a:lnTo>
                    <a:lnTo>
                      <a:pt x="152" y="134"/>
                    </a:lnTo>
                    <a:lnTo>
                      <a:pt x="134" y="152"/>
                    </a:lnTo>
                    <a:lnTo>
                      <a:pt x="125" y="170"/>
                    </a:lnTo>
                    <a:lnTo>
                      <a:pt x="107" y="179"/>
                    </a:lnTo>
                    <a:lnTo>
                      <a:pt x="98" y="223"/>
                    </a:lnTo>
                    <a:lnTo>
                      <a:pt x="107" y="232"/>
                    </a:lnTo>
                    <a:lnTo>
                      <a:pt x="125" y="241"/>
                    </a:lnTo>
                    <a:lnTo>
                      <a:pt x="125" y="259"/>
                    </a:lnTo>
                    <a:lnTo>
                      <a:pt x="116" y="259"/>
                    </a:lnTo>
                    <a:lnTo>
                      <a:pt x="89" y="259"/>
                    </a:lnTo>
                    <a:lnTo>
                      <a:pt x="71" y="259"/>
                    </a:lnTo>
                    <a:lnTo>
                      <a:pt x="62" y="268"/>
                    </a:lnTo>
                    <a:lnTo>
                      <a:pt x="44" y="277"/>
                    </a:lnTo>
                    <a:lnTo>
                      <a:pt x="44" y="304"/>
                    </a:lnTo>
                    <a:lnTo>
                      <a:pt x="53" y="331"/>
                    </a:lnTo>
                    <a:lnTo>
                      <a:pt x="53" y="339"/>
                    </a:lnTo>
                    <a:lnTo>
                      <a:pt x="44" y="348"/>
                    </a:lnTo>
                    <a:lnTo>
                      <a:pt x="35" y="357"/>
                    </a:lnTo>
                    <a:lnTo>
                      <a:pt x="9" y="357"/>
                    </a:lnTo>
                    <a:lnTo>
                      <a:pt x="0" y="366"/>
                    </a:lnTo>
                    <a:lnTo>
                      <a:pt x="0" y="384"/>
                    </a:lnTo>
                    <a:lnTo>
                      <a:pt x="18" y="402"/>
                    </a:lnTo>
                    <a:lnTo>
                      <a:pt x="35" y="411"/>
                    </a:lnTo>
                    <a:lnTo>
                      <a:pt x="53" y="420"/>
                    </a:lnTo>
                    <a:lnTo>
                      <a:pt x="80" y="420"/>
                    </a:lnTo>
                    <a:lnTo>
                      <a:pt x="89" y="438"/>
                    </a:lnTo>
                    <a:lnTo>
                      <a:pt x="98" y="447"/>
                    </a:lnTo>
                    <a:lnTo>
                      <a:pt x="80" y="473"/>
                    </a:lnTo>
                    <a:lnTo>
                      <a:pt x="80" y="500"/>
                    </a:lnTo>
                    <a:lnTo>
                      <a:pt x="80" y="527"/>
                    </a:lnTo>
                    <a:lnTo>
                      <a:pt x="80" y="536"/>
                    </a:lnTo>
                    <a:lnTo>
                      <a:pt x="98" y="536"/>
                    </a:lnTo>
                    <a:lnTo>
                      <a:pt x="98" y="563"/>
                    </a:lnTo>
                    <a:lnTo>
                      <a:pt x="107" y="581"/>
                    </a:lnTo>
                    <a:lnTo>
                      <a:pt x="125" y="581"/>
                    </a:lnTo>
                    <a:lnTo>
                      <a:pt x="169" y="581"/>
                    </a:lnTo>
                    <a:lnTo>
                      <a:pt x="214" y="581"/>
                    </a:lnTo>
                    <a:lnTo>
                      <a:pt x="241" y="590"/>
                    </a:lnTo>
                    <a:lnTo>
                      <a:pt x="250" y="607"/>
                    </a:lnTo>
                    <a:lnTo>
                      <a:pt x="268" y="616"/>
                    </a:lnTo>
                    <a:lnTo>
                      <a:pt x="277" y="616"/>
                    </a:lnTo>
                    <a:lnTo>
                      <a:pt x="312" y="598"/>
                    </a:lnTo>
                    <a:lnTo>
                      <a:pt x="330" y="598"/>
                    </a:lnTo>
                    <a:lnTo>
                      <a:pt x="348" y="625"/>
                    </a:lnTo>
                    <a:lnTo>
                      <a:pt x="357" y="643"/>
                    </a:lnTo>
                    <a:lnTo>
                      <a:pt x="375" y="643"/>
                    </a:lnTo>
                    <a:lnTo>
                      <a:pt x="393" y="643"/>
                    </a:lnTo>
                    <a:lnTo>
                      <a:pt x="411" y="643"/>
                    </a:lnTo>
                    <a:lnTo>
                      <a:pt x="420" y="634"/>
                    </a:lnTo>
                    <a:lnTo>
                      <a:pt x="428" y="616"/>
                    </a:lnTo>
                    <a:lnTo>
                      <a:pt x="437" y="598"/>
                    </a:lnTo>
                    <a:lnTo>
                      <a:pt x="437" y="590"/>
                    </a:lnTo>
                    <a:lnTo>
                      <a:pt x="437" y="572"/>
                    </a:lnTo>
                    <a:lnTo>
                      <a:pt x="446" y="572"/>
                    </a:lnTo>
                    <a:lnTo>
                      <a:pt x="455" y="572"/>
                    </a:lnTo>
                    <a:lnTo>
                      <a:pt x="473" y="563"/>
                    </a:lnTo>
                    <a:lnTo>
                      <a:pt x="482" y="554"/>
                    </a:lnTo>
                    <a:lnTo>
                      <a:pt x="509" y="563"/>
                    </a:lnTo>
                    <a:lnTo>
                      <a:pt x="509" y="545"/>
                    </a:lnTo>
                    <a:lnTo>
                      <a:pt x="509" y="509"/>
                    </a:lnTo>
                    <a:lnTo>
                      <a:pt x="518" y="491"/>
                    </a:lnTo>
                    <a:lnTo>
                      <a:pt x="527" y="464"/>
                    </a:lnTo>
                    <a:lnTo>
                      <a:pt x="536" y="447"/>
                    </a:lnTo>
                    <a:lnTo>
                      <a:pt x="545" y="438"/>
                    </a:lnTo>
                    <a:lnTo>
                      <a:pt x="571" y="438"/>
                    </a:lnTo>
                    <a:lnTo>
                      <a:pt x="580" y="438"/>
                    </a:lnTo>
                    <a:lnTo>
                      <a:pt x="580" y="447"/>
                    </a:lnTo>
                    <a:lnTo>
                      <a:pt x="589" y="464"/>
                    </a:lnTo>
                    <a:lnTo>
                      <a:pt x="607" y="464"/>
                    </a:lnTo>
                    <a:lnTo>
                      <a:pt x="634" y="464"/>
                    </a:lnTo>
                    <a:lnTo>
                      <a:pt x="634" y="473"/>
                    </a:lnTo>
                    <a:lnTo>
                      <a:pt x="643" y="482"/>
                    </a:lnTo>
                    <a:lnTo>
                      <a:pt x="652" y="482"/>
                    </a:lnTo>
                    <a:lnTo>
                      <a:pt x="661" y="482"/>
                    </a:lnTo>
                    <a:lnTo>
                      <a:pt x="670" y="464"/>
                    </a:lnTo>
                    <a:lnTo>
                      <a:pt x="679" y="447"/>
                    </a:lnTo>
                    <a:lnTo>
                      <a:pt x="679" y="438"/>
                    </a:lnTo>
                    <a:lnTo>
                      <a:pt x="696" y="429"/>
                    </a:lnTo>
                    <a:lnTo>
                      <a:pt x="714" y="420"/>
                    </a:lnTo>
                    <a:lnTo>
                      <a:pt x="723" y="411"/>
                    </a:lnTo>
                    <a:lnTo>
                      <a:pt x="741" y="411"/>
                    </a:lnTo>
                    <a:lnTo>
                      <a:pt x="741" y="393"/>
                    </a:lnTo>
                    <a:lnTo>
                      <a:pt x="741" y="375"/>
                    </a:lnTo>
                    <a:lnTo>
                      <a:pt x="732" y="375"/>
                    </a:lnTo>
                    <a:lnTo>
                      <a:pt x="732" y="348"/>
                    </a:lnTo>
                    <a:lnTo>
                      <a:pt x="732" y="331"/>
                    </a:lnTo>
                    <a:lnTo>
                      <a:pt x="688" y="331"/>
                    </a:lnTo>
                    <a:lnTo>
                      <a:pt x="652" y="322"/>
                    </a:lnTo>
                    <a:lnTo>
                      <a:pt x="625" y="322"/>
                    </a:lnTo>
                    <a:lnTo>
                      <a:pt x="616" y="322"/>
                    </a:lnTo>
                    <a:lnTo>
                      <a:pt x="607" y="322"/>
                    </a:lnTo>
                  </a:path>
                </a:pathLst>
              </a:custGeom>
              <a:solidFill>
                <a:schemeClr val="accent2">
                  <a:lumMod val="20000"/>
                  <a:lumOff val="8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0" name="Freeform 58">
                <a:extLst>
                  <a:ext uri="{FF2B5EF4-FFF2-40B4-BE49-F238E27FC236}">
                    <a16:creationId xmlns:a16="http://schemas.microsoft.com/office/drawing/2014/main" id="{00000000-0008-0000-1A00-00002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075" y="6331"/>
                <a:ext cx="2101" cy="1990"/>
              </a:xfrm>
              <a:custGeom>
                <a:avLst/>
                <a:gdLst>
                  <a:gd name="T0" fmla="*/ 71 w 947"/>
                  <a:gd name="T1" fmla="*/ 214 h 839"/>
                  <a:gd name="T2" fmla="*/ 134 w 947"/>
                  <a:gd name="T3" fmla="*/ 232 h 839"/>
                  <a:gd name="T4" fmla="*/ 179 w 947"/>
                  <a:gd name="T5" fmla="*/ 232 h 839"/>
                  <a:gd name="T6" fmla="*/ 223 w 947"/>
                  <a:gd name="T7" fmla="*/ 214 h 839"/>
                  <a:gd name="T8" fmla="*/ 286 w 947"/>
                  <a:gd name="T9" fmla="*/ 205 h 839"/>
                  <a:gd name="T10" fmla="*/ 313 w 947"/>
                  <a:gd name="T11" fmla="*/ 170 h 839"/>
                  <a:gd name="T12" fmla="*/ 330 w 947"/>
                  <a:gd name="T13" fmla="*/ 161 h 839"/>
                  <a:gd name="T14" fmla="*/ 420 w 947"/>
                  <a:gd name="T15" fmla="*/ 71 h 839"/>
                  <a:gd name="T16" fmla="*/ 438 w 947"/>
                  <a:gd name="T17" fmla="*/ 36 h 839"/>
                  <a:gd name="T18" fmla="*/ 473 w 947"/>
                  <a:gd name="T19" fmla="*/ 27 h 839"/>
                  <a:gd name="T20" fmla="*/ 527 w 947"/>
                  <a:gd name="T21" fmla="*/ 54 h 839"/>
                  <a:gd name="T22" fmla="*/ 572 w 947"/>
                  <a:gd name="T23" fmla="*/ 89 h 839"/>
                  <a:gd name="T24" fmla="*/ 581 w 947"/>
                  <a:gd name="T25" fmla="*/ 71 h 839"/>
                  <a:gd name="T26" fmla="*/ 607 w 947"/>
                  <a:gd name="T27" fmla="*/ 63 h 839"/>
                  <a:gd name="T28" fmla="*/ 625 w 947"/>
                  <a:gd name="T29" fmla="*/ 45 h 839"/>
                  <a:gd name="T30" fmla="*/ 652 w 947"/>
                  <a:gd name="T31" fmla="*/ 27 h 839"/>
                  <a:gd name="T32" fmla="*/ 652 w 947"/>
                  <a:gd name="T33" fmla="*/ 9 h 839"/>
                  <a:gd name="T34" fmla="*/ 688 w 947"/>
                  <a:gd name="T35" fmla="*/ 0 h 839"/>
                  <a:gd name="T36" fmla="*/ 715 w 947"/>
                  <a:gd name="T37" fmla="*/ 27 h 839"/>
                  <a:gd name="T38" fmla="*/ 723 w 947"/>
                  <a:gd name="T39" fmla="*/ 71 h 839"/>
                  <a:gd name="T40" fmla="*/ 750 w 947"/>
                  <a:gd name="T41" fmla="*/ 89 h 839"/>
                  <a:gd name="T42" fmla="*/ 777 w 947"/>
                  <a:gd name="T43" fmla="*/ 107 h 839"/>
                  <a:gd name="T44" fmla="*/ 786 w 947"/>
                  <a:gd name="T45" fmla="*/ 134 h 839"/>
                  <a:gd name="T46" fmla="*/ 768 w 947"/>
                  <a:gd name="T47" fmla="*/ 170 h 839"/>
                  <a:gd name="T48" fmla="*/ 786 w 947"/>
                  <a:gd name="T49" fmla="*/ 188 h 839"/>
                  <a:gd name="T50" fmla="*/ 813 w 947"/>
                  <a:gd name="T51" fmla="*/ 205 h 839"/>
                  <a:gd name="T52" fmla="*/ 857 w 947"/>
                  <a:gd name="T53" fmla="*/ 214 h 839"/>
                  <a:gd name="T54" fmla="*/ 884 w 947"/>
                  <a:gd name="T55" fmla="*/ 205 h 839"/>
                  <a:gd name="T56" fmla="*/ 893 w 947"/>
                  <a:gd name="T57" fmla="*/ 250 h 839"/>
                  <a:gd name="T58" fmla="*/ 920 w 947"/>
                  <a:gd name="T59" fmla="*/ 286 h 839"/>
                  <a:gd name="T60" fmla="*/ 947 w 947"/>
                  <a:gd name="T61" fmla="*/ 295 h 839"/>
                  <a:gd name="T62" fmla="*/ 938 w 947"/>
                  <a:gd name="T63" fmla="*/ 321 h 839"/>
                  <a:gd name="T64" fmla="*/ 902 w 947"/>
                  <a:gd name="T65" fmla="*/ 348 h 839"/>
                  <a:gd name="T66" fmla="*/ 875 w 947"/>
                  <a:gd name="T67" fmla="*/ 357 h 839"/>
                  <a:gd name="T68" fmla="*/ 840 w 947"/>
                  <a:gd name="T69" fmla="*/ 375 h 839"/>
                  <a:gd name="T70" fmla="*/ 804 w 947"/>
                  <a:gd name="T71" fmla="*/ 429 h 839"/>
                  <a:gd name="T72" fmla="*/ 786 w 947"/>
                  <a:gd name="T73" fmla="*/ 447 h 839"/>
                  <a:gd name="T74" fmla="*/ 741 w 947"/>
                  <a:gd name="T75" fmla="*/ 473 h 839"/>
                  <a:gd name="T76" fmla="*/ 723 w 947"/>
                  <a:gd name="T77" fmla="*/ 500 h 839"/>
                  <a:gd name="T78" fmla="*/ 706 w 947"/>
                  <a:gd name="T79" fmla="*/ 509 h 839"/>
                  <a:gd name="T80" fmla="*/ 652 w 947"/>
                  <a:gd name="T81" fmla="*/ 563 h 839"/>
                  <a:gd name="T82" fmla="*/ 634 w 947"/>
                  <a:gd name="T83" fmla="*/ 589 h 839"/>
                  <a:gd name="T84" fmla="*/ 625 w 947"/>
                  <a:gd name="T85" fmla="*/ 589 h 839"/>
                  <a:gd name="T86" fmla="*/ 607 w 947"/>
                  <a:gd name="T87" fmla="*/ 598 h 839"/>
                  <a:gd name="T88" fmla="*/ 589 w 947"/>
                  <a:gd name="T89" fmla="*/ 616 h 839"/>
                  <a:gd name="T90" fmla="*/ 572 w 947"/>
                  <a:gd name="T91" fmla="*/ 652 h 839"/>
                  <a:gd name="T92" fmla="*/ 554 w 947"/>
                  <a:gd name="T93" fmla="*/ 679 h 839"/>
                  <a:gd name="T94" fmla="*/ 536 w 947"/>
                  <a:gd name="T95" fmla="*/ 697 h 839"/>
                  <a:gd name="T96" fmla="*/ 509 w 947"/>
                  <a:gd name="T97" fmla="*/ 705 h 839"/>
                  <a:gd name="T98" fmla="*/ 491 w 947"/>
                  <a:gd name="T99" fmla="*/ 714 h 839"/>
                  <a:gd name="T100" fmla="*/ 482 w 947"/>
                  <a:gd name="T101" fmla="*/ 759 h 839"/>
                  <a:gd name="T102" fmla="*/ 464 w 947"/>
                  <a:gd name="T103" fmla="*/ 777 h 839"/>
                  <a:gd name="T104" fmla="*/ 455 w 947"/>
                  <a:gd name="T105" fmla="*/ 804 h 839"/>
                  <a:gd name="T106" fmla="*/ 447 w 947"/>
                  <a:gd name="T107" fmla="*/ 822 h 839"/>
                  <a:gd name="T108" fmla="*/ 429 w 947"/>
                  <a:gd name="T109" fmla="*/ 830 h 839"/>
                  <a:gd name="T110" fmla="*/ 402 w 947"/>
                  <a:gd name="T111" fmla="*/ 839 h 839"/>
                  <a:gd name="T112" fmla="*/ 259 w 947"/>
                  <a:gd name="T113" fmla="*/ 777 h 839"/>
                  <a:gd name="T114" fmla="*/ 223 w 947"/>
                  <a:gd name="T115" fmla="*/ 661 h 839"/>
                  <a:gd name="T116" fmla="*/ 125 w 947"/>
                  <a:gd name="T117" fmla="*/ 580 h 839"/>
                  <a:gd name="T118" fmla="*/ 143 w 947"/>
                  <a:gd name="T119" fmla="*/ 455 h 839"/>
                  <a:gd name="T120" fmla="*/ 62 w 947"/>
                  <a:gd name="T121" fmla="*/ 464 h 839"/>
                  <a:gd name="T122" fmla="*/ 0 w 947"/>
                  <a:gd name="T123" fmla="*/ 366 h 839"/>
                  <a:gd name="T124" fmla="*/ 45 w 947"/>
                  <a:gd name="T125" fmla="*/ 250 h 83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947" h="839">
                    <a:moveTo>
                      <a:pt x="45" y="214"/>
                    </a:moveTo>
                    <a:lnTo>
                      <a:pt x="54" y="214"/>
                    </a:lnTo>
                    <a:lnTo>
                      <a:pt x="54" y="214"/>
                    </a:lnTo>
                    <a:lnTo>
                      <a:pt x="62" y="214"/>
                    </a:lnTo>
                    <a:lnTo>
                      <a:pt x="62" y="214"/>
                    </a:lnTo>
                    <a:lnTo>
                      <a:pt x="62" y="214"/>
                    </a:lnTo>
                    <a:lnTo>
                      <a:pt x="71" y="214"/>
                    </a:lnTo>
                    <a:lnTo>
                      <a:pt x="71" y="214"/>
                    </a:lnTo>
                    <a:lnTo>
                      <a:pt x="71" y="214"/>
                    </a:lnTo>
                    <a:lnTo>
                      <a:pt x="80" y="214"/>
                    </a:lnTo>
                    <a:lnTo>
                      <a:pt x="89" y="214"/>
                    </a:lnTo>
                    <a:lnTo>
                      <a:pt x="98" y="214"/>
                    </a:lnTo>
                    <a:lnTo>
                      <a:pt x="107" y="223"/>
                    </a:lnTo>
                    <a:lnTo>
                      <a:pt x="116" y="223"/>
                    </a:lnTo>
                    <a:lnTo>
                      <a:pt x="116" y="223"/>
                    </a:lnTo>
                    <a:lnTo>
                      <a:pt x="125" y="232"/>
                    </a:lnTo>
                    <a:lnTo>
                      <a:pt x="134" y="232"/>
                    </a:lnTo>
                    <a:lnTo>
                      <a:pt x="134" y="232"/>
                    </a:lnTo>
                    <a:lnTo>
                      <a:pt x="143" y="232"/>
                    </a:lnTo>
                    <a:lnTo>
                      <a:pt x="143" y="232"/>
                    </a:lnTo>
                    <a:lnTo>
                      <a:pt x="152" y="232"/>
                    </a:lnTo>
                    <a:lnTo>
                      <a:pt x="152" y="232"/>
                    </a:lnTo>
                    <a:lnTo>
                      <a:pt x="161" y="232"/>
                    </a:lnTo>
                    <a:lnTo>
                      <a:pt x="161" y="232"/>
                    </a:lnTo>
                    <a:lnTo>
                      <a:pt x="170" y="232"/>
                    </a:lnTo>
                    <a:lnTo>
                      <a:pt x="170" y="232"/>
                    </a:lnTo>
                    <a:lnTo>
                      <a:pt x="179" y="232"/>
                    </a:lnTo>
                    <a:lnTo>
                      <a:pt x="179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96" y="214"/>
                    </a:lnTo>
                    <a:lnTo>
                      <a:pt x="196" y="214"/>
                    </a:lnTo>
                    <a:lnTo>
                      <a:pt x="205" y="214"/>
                    </a:lnTo>
                    <a:lnTo>
                      <a:pt x="205" y="214"/>
                    </a:lnTo>
                    <a:lnTo>
                      <a:pt x="214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32" y="223"/>
                    </a:lnTo>
                    <a:lnTo>
                      <a:pt x="241" y="223"/>
                    </a:lnTo>
                    <a:lnTo>
                      <a:pt x="250" y="223"/>
                    </a:lnTo>
                    <a:lnTo>
                      <a:pt x="250" y="223"/>
                    </a:lnTo>
                    <a:lnTo>
                      <a:pt x="259" y="214"/>
                    </a:lnTo>
                    <a:lnTo>
                      <a:pt x="268" y="214"/>
                    </a:lnTo>
                    <a:lnTo>
                      <a:pt x="277" y="205"/>
                    </a:lnTo>
                    <a:lnTo>
                      <a:pt x="286" y="205"/>
                    </a:lnTo>
                    <a:lnTo>
                      <a:pt x="286" y="196"/>
                    </a:lnTo>
                    <a:lnTo>
                      <a:pt x="295" y="188"/>
                    </a:lnTo>
                    <a:lnTo>
                      <a:pt x="304" y="188"/>
                    </a:lnTo>
                    <a:lnTo>
                      <a:pt x="304" y="179"/>
                    </a:lnTo>
                    <a:lnTo>
                      <a:pt x="304" y="179"/>
                    </a:lnTo>
                    <a:lnTo>
                      <a:pt x="313" y="179"/>
                    </a:lnTo>
                    <a:lnTo>
                      <a:pt x="313" y="170"/>
                    </a:lnTo>
                    <a:lnTo>
                      <a:pt x="313" y="170"/>
                    </a:lnTo>
                    <a:lnTo>
                      <a:pt x="313" y="170"/>
                    </a:lnTo>
                    <a:lnTo>
                      <a:pt x="313" y="161"/>
                    </a:lnTo>
                    <a:lnTo>
                      <a:pt x="313" y="161"/>
                    </a:lnTo>
                    <a:lnTo>
                      <a:pt x="313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21" y="161"/>
                    </a:lnTo>
                    <a:lnTo>
                      <a:pt x="330" y="161"/>
                    </a:lnTo>
                    <a:lnTo>
                      <a:pt x="330" y="161"/>
                    </a:lnTo>
                    <a:lnTo>
                      <a:pt x="330" y="161"/>
                    </a:lnTo>
                    <a:lnTo>
                      <a:pt x="339" y="152"/>
                    </a:lnTo>
                    <a:lnTo>
                      <a:pt x="348" y="143"/>
                    </a:lnTo>
                    <a:lnTo>
                      <a:pt x="357" y="134"/>
                    </a:lnTo>
                    <a:lnTo>
                      <a:pt x="375" y="125"/>
                    </a:lnTo>
                    <a:lnTo>
                      <a:pt x="384" y="107"/>
                    </a:lnTo>
                    <a:lnTo>
                      <a:pt x="402" y="98"/>
                    </a:lnTo>
                    <a:lnTo>
                      <a:pt x="411" y="80"/>
                    </a:lnTo>
                    <a:lnTo>
                      <a:pt x="420" y="71"/>
                    </a:lnTo>
                    <a:lnTo>
                      <a:pt x="429" y="63"/>
                    </a:lnTo>
                    <a:lnTo>
                      <a:pt x="429" y="54"/>
                    </a:lnTo>
                    <a:lnTo>
                      <a:pt x="438" y="54"/>
                    </a:lnTo>
                    <a:lnTo>
                      <a:pt x="438" y="45"/>
                    </a:lnTo>
                    <a:lnTo>
                      <a:pt x="438" y="45"/>
                    </a:lnTo>
                    <a:lnTo>
                      <a:pt x="438" y="45"/>
                    </a:lnTo>
                    <a:lnTo>
                      <a:pt x="438" y="36"/>
                    </a:lnTo>
                    <a:lnTo>
                      <a:pt x="438" y="36"/>
                    </a:lnTo>
                    <a:lnTo>
                      <a:pt x="438" y="36"/>
                    </a:lnTo>
                    <a:lnTo>
                      <a:pt x="438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47" y="27"/>
                    </a:lnTo>
                    <a:lnTo>
                      <a:pt x="455" y="27"/>
                    </a:lnTo>
                    <a:lnTo>
                      <a:pt x="455" y="27"/>
                    </a:lnTo>
                    <a:lnTo>
                      <a:pt x="455" y="27"/>
                    </a:lnTo>
                    <a:lnTo>
                      <a:pt x="464" y="27"/>
                    </a:lnTo>
                    <a:lnTo>
                      <a:pt x="473" y="27"/>
                    </a:lnTo>
                    <a:lnTo>
                      <a:pt x="473" y="27"/>
                    </a:lnTo>
                    <a:lnTo>
                      <a:pt x="482" y="27"/>
                    </a:lnTo>
                    <a:lnTo>
                      <a:pt x="482" y="27"/>
                    </a:lnTo>
                    <a:lnTo>
                      <a:pt x="491" y="27"/>
                    </a:lnTo>
                    <a:lnTo>
                      <a:pt x="500" y="36"/>
                    </a:lnTo>
                    <a:lnTo>
                      <a:pt x="500" y="36"/>
                    </a:lnTo>
                    <a:lnTo>
                      <a:pt x="509" y="36"/>
                    </a:lnTo>
                    <a:lnTo>
                      <a:pt x="518" y="45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36" y="63"/>
                    </a:lnTo>
                    <a:lnTo>
                      <a:pt x="545" y="71"/>
                    </a:lnTo>
                    <a:lnTo>
                      <a:pt x="554" y="80"/>
                    </a:lnTo>
                    <a:lnTo>
                      <a:pt x="563" y="80"/>
                    </a:lnTo>
                    <a:lnTo>
                      <a:pt x="563" y="89"/>
                    </a:lnTo>
                    <a:lnTo>
                      <a:pt x="572" y="89"/>
                    </a:lnTo>
                    <a:lnTo>
                      <a:pt x="572" y="89"/>
                    </a:lnTo>
                    <a:lnTo>
                      <a:pt x="572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9"/>
                    </a:lnTo>
                    <a:lnTo>
                      <a:pt x="581" y="80"/>
                    </a:lnTo>
                    <a:lnTo>
                      <a:pt x="581" y="80"/>
                    </a:lnTo>
                    <a:lnTo>
                      <a:pt x="581" y="80"/>
                    </a:lnTo>
                    <a:lnTo>
                      <a:pt x="581" y="71"/>
                    </a:lnTo>
                    <a:lnTo>
                      <a:pt x="581" y="71"/>
                    </a:lnTo>
                    <a:lnTo>
                      <a:pt x="581" y="63"/>
                    </a:lnTo>
                    <a:lnTo>
                      <a:pt x="581" y="63"/>
                    </a:lnTo>
                    <a:lnTo>
                      <a:pt x="581" y="63"/>
                    </a:lnTo>
                    <a:lnTo>
                      <a:pt x="589" y="63"/>
                    </a:lnTo>
                    <a:lnTo>
                      <a:pt x="589" y="54"/>
                    </a:lnTo>
                    <a:lnTo>
                      <a:pt x="598" y="54"/>
                    </a:lnTo>
                    <a:lnTo>
                      <a:pt x="598" y="54"/>
                    </a:lnTo>
                    <a:lnTo>
                      <a:pt x="607" y="63"/>
                    </a:lnTo>
                    <a:lnTo>
                      <a:pt x="607" y="63"/>
                    </a:lnTo>
                    <a:lnTo>
                      <a:pt x="616" y="63"/>
                    </a:lnTo>
                    <a:lnTo>
                      <a:pt x="616" y="54"/>
                    </a:lnTo>
                    <a:lnTo>
                      <a:pt x="625" y="54"/>
                    </a:lnTo>
                    <a:lnTo>
                      <a:pt x="625" y="54"/>
                    </a:lnTo>
                    <a:lnTo>
                      <a:pt x="625" y="54"/>
                    </a:lnTo>
                    <a:lnTo>
                      <a:pt x="625" y="45"/>
                    </a:lnTo>
                    <a:lnTo>
                      <a:pt x="625" y="45"/>
                    </a:lnTo>
                    <a:lnTo>
                      <a:pt x="625" y="45"/>
                    </a:lnTo>
                    <a:lnTo>
                      <a:pt x="634" y="45"/>
                    </a:lnTo>
                    <a:lnTo>
                      <a:pt x="634" y="36"/>
                    </a:lnTo>
                    <a:lnTo>
                      <a:pt x="634" y="36"/>
                    </a:lnTo>
                    <a:lnTo>
                      <a:pt x="634" y="36"/>
                    </a:lnTo>
                    <a:lnTo>
                      <a:pt x="643" y="36"/>
                    </a:lnTo>
                    <a:lnTo>
                      <a:pt x="643" y="27"/>
                    </a:lnTo>
                    <a:lnTo>
                      <a:pt x="643" y="27"/>
                    </a:lnTo>
                    <a:lnTo>
                      <a:pt x="643" y="27"/>
                    </a:lnTo>
                    <a:lnTo>
                      <a:pt x="652" y="27"/>
                    </a:lnTo>
                    <a:lnTo>
                      <a:pt x="652" y="27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18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52" y="9"/>
                    </a:lnTo>
                    <a:lnTo>
                      <a:pt x="661" y="9"/>
                    </a:lnTo>
                    <a:lnTo>
                      <a:pt x="661" y="9"/>
                    </a:lnTo>
                    <a:lnTo>
                      <a:pt x="670" y="0"/>
                    </a:lnTo>
                    <a:lnTo>
                      <a:pt x="670" y="0"/>
                    </a:lnTo>
                    <a:lnTo>
                      <a:pt x="679" y="0"/>
                    </a:lnTo>
                    <a:lnTo>
                      <a:pt x="679" y="0"/>
                    </a:lnTo>
                    <a:lnTo>
                      <a:pt x="688" y="0"/>
                    </a:lnTo>
                    <a:lnTo>
                      <a:pt x="688" y="0"/>
                    </a:lnTo>
                    <a:lnTo>
                      <a:pt x="697" y="9"/>
                    </a:lnTo>
                    <a:lnTo>
                      <a:pt x="697" y="9"/>
                    </a:lnTo>
                    <a:lnTo>
                      <a:pt x="706" y="9"/>
                    </a:lnTo>
                    <a:lnTo>
                      <a:pt x="706" y="9"/>
                    </a:lnTo>
                    <a:lnTo>
                      <a:pt x="706" y="18"/>
                    </a:lnTo>
                    <a:lnTo>
                      <a:pt x="706" y="18"/>
                    </a:lnTo>
                    <a:lnTo>
                      <a:pt x="715" y="18"/>
                    </a:lnTo>
                    <a:lnTo>
                      <a:pt x="715" y="27"/>
                    </a:lnTo>
                    <a:lnTo>
                      <a:pt x="715" y="27"/>
                    </a:lnTo>
                    <a:lnTo>
                      <a:pt x="715" y="36"/>
                    </a:lnTo>
                    <a:lnTo>
                      <a:pt x="715" y="45"/>
                    </a:lnTo>
                    <a:lnTo>
                      <a:pt x="715" y="45"/>
                    </a:lnTo>
                    <a:lnTo>
                      <a:pt x="715" y="54"/>
                    </a:lnTo>
                    <a:lnTo>
                      <a:pt x="715" y="54"/>
                    </a:lnTo>
                    <a:lnTo>
                      <a:pt x="715" y="63"/>
                    </a:lnTo>
                    <a:lnTo>
                      <a:pt x="723" y="63"/>
                    </a:lnTo>
                    <a:lnTo>
                      <a:pt x="723" y="71"/>
                    </a:lnTo>
                    <a:lnTo>
                      <a:pt x="723" y="71"/>
                    </a:lnTo>
                    <a:lnTo>
                      <a:pt x="723" y="71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32" y="80"/>
                    </a:lnTo>
                    <a:lnTo>
                      <a:pt x="741" y="89"/>
                    </a:lnTo>
                    <a:lnTo>
                      <a:pt x="741" y="89"/>
                    </a:lnTo>
                    <a:lnTo>
                      <a:pt x="750" y="89"/>
                    </a:lnTo>
                    <a:lnTo>
                      <a:pt x="750" y="89"/>
                    </a:lnTo>
                    <a:lnTo>
                      <a:pt x="750" y="89"/>
                    </a:lnTo>
                    <a:lnTo>
                      <a:pt x="759" y="98"/>
                    </a:lnTo>
                    <a:lnTo>
                      <a:pt x="759" y="98"/>
                    </a:lnTo>
                    <a:lnTo>
                      <a:pt x="759" y="98"/>
                    </a:lnTo>
                    <a:lnTo>
                      <a:pt x="768" y="98"/>
                    </a:lnTo>
                    <a:lnTo>
                      <a:pt x="768" y="98"/>
                    </a:lnTo>
                    <a:lnTo>
                      <a:pt x="777" y="107"/>
                    </a:lnTo>
                    <a:lnTo>
                      <a:pt x="777" y="107"/>
                    </a:lnTo>
                    <a:lnTo>
                      <a:pt x="777" y="107"/>
                    </a:lnTo>
                    <a:lnTo>
                      <a:pt x="786" y="107"/>
                    </a:lnTo>
                    <a:lnTo>
                      <a:pt x="786" y="116"/>
                    </a:lnTo>
                    <a:lnTo>
                      <a:pt x="786" y="116"/>
                    </a:lnTo>
                    <a:lnTo>
                      <a:pt x="786" y="116"/>
                    </a:lnTo>
                    <a:lnTo>
                      <a:pt x="786" y="125"/>
                    </a:lnTo>
                    <a:lnTo>
                      <a:pt x="786" y="125"/>
                    </a:lnTo>
                    <a:lnTo>
                      <a:pt x="786" y="134"/>
                    </a:lnTo>
                    <a:lnTo>
                      <a:pt x="786" y="134"/>
                    </a:lnTo>
                    <a:lnTo>
                      <a:pt x="786" y="134"/>
                    </a:lnTo>
                    <a:lnTo>
                      <a:pt x="786" y="143"/>
                    </a:lnTo>
                    <a:lnTo>
                      <a:pt x="786" y="143"/>
                    </a:lnTo>
                    <a:lnTo>
                      <a:pt x="786" y="143"/>
                    </a:lnTo>
                    <a:lnTo>
                      <a:pt x="777" y="152"/>
                    </a:lnTo>
                    <a:lnTo>
                      <a:pt x="777" y="152"/>
                    </a:lnTo>
                    <a:lnTo>
                      <a:pt x="777" y="161"/>
                    </a:lnTo>
                    <a:lnTo>
                      <a:pt x="777" y="161"/>
                    </a:lnTo>
                    <a:lnTo>
                      <a:pt x="777" y="170"/>
                    </a:lnTo>
                    <a:lnTo>
                      <a:pt x="768" y="170"/>
                    </a:lnTo>
                    <a:lnTo>
                      <a:pt x="768" y="179"/>
                    </a:lnTo>
                    <a:lnTo>
                      <a:pt x="768" y="179"/>
                    </a:lnTo>
                    <a:lnTo>
                      <a:pt x="777" y="179"/>
                    </a:lnTo>
                    <a:lnTo>
                      <a:pt x="777" y="179"/>
                    </a:lnTo>
                    <a:lnTo>
                      <a:pt x="777" y="188"/>
                    </a:lnTo>
                    <a:lnTo>
                      <a:pt x="777" y="188"/>
                    </a:lnTo>
                    <a:lnTo>
                      <a:pt x="777" y="188"/>
                    </a:lnTo>
                    <a:lnTo>
                      <a:pt x="786" y="188"/>
                    </a:lnTo>
                    <a:lnTo>
                      <a:pt x="786" y="188"/>
                    </a:lnTo>
                    <a:lnTo>
                      <a:pt x="786" y="196"/>
                    </a:lnTo>
                    <a:lnTo>
                      <a:pt x="786" y="196"/>
                    </a:lnTo>
                    <a:lnTo>
                      <a:pt x="795" y="196"/>
                    </a:lnTo>
                    <a:lnTo>
                      <a:pt x="795" y="196"/>
                    </a:lnTo>
                    <a:lnTo>
                      <a:pt x="795" y="196"/>
                    </a:lnTo>
                    <a:lnTo>
                      <a:pt x="804" y="196"/>
                    </a:lnTo>
                    <a:lnTo>
                      <a:pt x="804" y="205"/>
                    </a:lnTo>
                    <a:lnTo>
                      <a:pt x="804" y="205"/>
                    </a:lnTo>
                    <a:lnTo>
                      <a:pt x="813" y="205"/>
                    </a:lnTo>
                    <a:lnTo>
                      <a:pt x="813" y="205"/>
                    </a:lnTo>
                    <a:lnTo>
                      <a:pt x="822" y="214"/>
                    </a:lnTo>
                    <a:lnTo>
                      <a:pt x="822" y="214"/>
                    </a:lnTo>
                    <a:lnTo>
                      <a:pt x="831" y="214"/>
                    </a:lnTo>
                    <a:lnTo>
                      <a:pt x="840" y="214"/>
                    </a:lnTo>
                    <a:lnTo>
                      <a:pt x="840" y="223"/>
                    </a:lnTo>
                    <a:lnTo>
                      <a:pt x="848" y="223"/>
                    </a:lnTo>
                    <a:lnTo>
                      <a:pt x="848" y="223"/>
                    </a:lnTo>
                    <a:lnTo>
                      <a:pt x="857" y="214"/>
                    </a:lnTo>
                    <a:lnTo>
                      <a:pt x="857" y="214"/>
                    </a:lnTo>
                    <a:lnTo>
                      <a:pt x="857" y="214"/>
                    </a:lnTo>
                    <a:lnTo>
                      <a:pt x="866" y="205"/>
                    </a:lnTo>
                    <a:lnTo>
                      <a:pt x="866" y="205"/>
                    </a:lnTo>
                    <a:lnTo>
                      <a:pt x="866" y="205"/>
                    </a:lnTo>
                    <a:lnTo>
                      <a:pt x="875" y="205"/>
                    </a:lnTo>
                    <a:lnTo>
                      <a:pt x="875" y="205"/>
                    </a:lnTo>
                    <a:lnTo>
                      <a:pt x="884" y="205"/>
                    </a:lnTo>
                    <a:lnTo>
                      <a:pt x="884" y="205"/>
                    </a:lnTo>
                    <a:lnTo>
                      <a:pt x="884" y="214"/>
                    </a:lnTo>
                    <a:lnTo>
                      <a:pt x="884" y="214"/>
                    </a:lnTo>
                    <a:lnTo>
                      <a:pt x="884" y="214"/>
                    </a:lnTo>
                    <a:lnTo>
                      <a:pt x="893" y="223"/>
                    </a:lnTo>
                    <a:lnTo>
                      <a:pt x="893" y="223"/>
                    </a:lnTo>
                    <a:lnTo>
                      <a:pt x="893" y="232"/>
                    </a:lnTo>
                    <a:lnTo>
                      <a:pt x="893" y="232"/>
                    </a:lnTo>
                    <a:lnTo>
                      <a:pt x="893" y="241"/>
                    </a:lnTo>
                    <a:lnTo>
                      <a:pt x="893" y="250"/>
                    </a:lnTo>
                    <a:lnTo>
                      <a:pt x="893" y="250"/>
                    </a:lnTo>
                    <a:lnTo>
                      <a:pt x="893" y="259"/>
                    </a:lnTo>
                    <a:lnTo>
                      <a:pt x="893" y="268"/>
                    </a:lnTo>
                    <a:lnTo>
                      <a:pt x="893" y="268"/>
                    </a:lnTo>
                    <a:lnTo>
                      <a:pt x="893" y="277"/>
                    </a:lnTo>
                    <a:lnTo>
                      <a:pt x="902" y="277"/>
                    </a:lnTo>
                    <a:lnTo>
                      <a:pt x="911" y="277"/>
                    </a:lnTo>
                    <a:lnTo>
                      <a:pt x="911" y="277"/>
                    </a:lnTo>
                    <a:lnTo>
                      <a:pt x="920" y="286"/>
                    </a:lnTo>
                    <a:lnTo>
                      <a:pt x="929" y="286"/>
                    </a:lnTo>
                    <a:lnTo>
                      <a:pt x="929" y="286"/>
                    </a:lnTo>
                    <a:lnTo>
                      <a:pt x="938" y="286"/>
                    </a:lnTo>
                    <a:lnTo>
                      <a:pt x="938" y="295"/>
                    </a:lnTo>
                    <a:lnTo>
                      <a:pt x="938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295"/>
                    </a:lnTo>
                    <a:lnTo>
                      <a:pt x="947" y="304"/>
                    </a:lnTo>
                    <a:lnTo>
                      <a:pt x="947" y="304"/>
                    </a:lnTo>
                    <a:lnTo>
                      <a:pt x="947" y="304"/>
                    </a:lnTo>
                    <a:lnTo>
                      <a:pt x="947" y="313"/>
                    </a:lnTo>
                    <a:lnTo>
                      <a:pt x="947" y="313"/>
                    </a:lnTo>
                    <a:lnTo>
                      <a:pt x="947" y="313"/>
                    </a:lnTo>
                    <a:lnTo>
                      <a:pt x="938" y="313"/>
                    </a:lnTo>
                    <a:lnTo>
                      <a:pt x="938" y="321"/>
                    </a:lnTo>
                    <a:lnTo>
                      <a:pt x="938" y="321"/>
                    </a:lnTo>
                    <a:lnTo>
                      <a:pt x="929" y="321"/>
                    </a:lnTo>
                    <a:lnTo>
                      <a:pt x="929" y="321"/>
                    </a:lnTo>
                    <a:lnTo>
                      <a:pt x="929" y="330"/>
                    </a:lnTo>
                    <a:lnTo>
                      <a:pt x="920" y="330"/>
                    </a:lnTo>
                    <a:lnTo>
                      <a:pt x="920" y="330"/>
                    </a:lnTo>
                    <a:lnTo>
                      <a:pt x="911" y="339"/>
                    </a:lnTo>
                    <a:lnTo>
                      <a:pt x="911" y="339"/>
                    </a:lnTo>
                    <a:lnTo>
                      <a:pt x="902" y="339"/>
                    </a:lnTo>
                    <a:lnTo>
                      <a:pt x="902" y="348"/>
                    </a:lnTo>
                    <a:lnTo>
                      <a:pt x="893" y="348"/>
                    </a:lnTo>
                    <a:lnTo>
                      <a:pt x="893" y="348"/>
                    </a:lnTo>
                    <a:lnTo>
                      <a:pt x="893" y="348"/>
                    </a:lnTo>
                    <a:lnTo>
                      <a:pt x="884" y="348"/>
                    </a:lnTo>
                    <a:lnTo>
                      <a:pt x="884" y="357"/>
                    </a:lnTo>
                    <a:lnTo>
                      <a:pt x="884" y="357"/>
                    </a:lnTo>
                    <a:lnTo>
                      <a:pt x="875" y="357"/>
                    </a:lnTo>
                    <a:lnTo>
                      <a:pt x="875" y="357"/>
                    </a:lnTo>
                    <a:lnTo>
                      <a:pt x="875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66" y="357"/>
                    </a:lnTo>
                    <a:lnTo>
                      <a:pt x="857" y="357"/>
                    </a:lnTo>
                    <a:lnTo>
                      <a:pt x="857" y="357"/>
                    </a:lnTo>
                    <a:lnTo>
                      <a:pt x="848" y="357"/>
                    </a:lnTo>
                    <a:lnTo>
                      <a:pt x="848" y="366"/>
                    </a:lnTo>
                    <a:lnTo>
                      <a:pt x="840" y="375"/>
                    </a:lnTo>
                    <a:lnTo>
                      <a:pt x="840" y="375"/>
                    </a:lnTo>
                    <a:lnTo>
                      <a:pt x="831" y="384"/>
                    </a:lnTo>
                    <a:lnTo>
                      <a:pt x="822" y="393"/>
                    </a:lnTo>
                    <a:lnTo>
                      <a:pt x="822" y="402"/>
                    </a:lnTo>
                    <a:lnTo>
                      <a:pt x="813" y="411"/>
                    </a:lnTo>
                    <a:lnTo>
                      <a:pt x="813" y="411"/>
                    </a:lnTo>
                    <a:lnTo>
                      <a:pt x="804" y="420"/>
                    </a:lnTo>
                    <a:lnTo>
                      <a:pt x="804" y="420"/>
                    </a:lnTo>
                    <a:lnTo>
                      <a:pt x="804" y="429"/>
                    </a:lnTo>
                    <a:lnTo>
                      <a:pt x="804" y="429"/>
                    </a:lnTo>
                    <a:lnTo>
                      <a:pt x="804" y="429"/>
                    </a:lnTo>
                    <a:lnTo>
                      <a:pt x="804" y="438"/>
                    </a:lnTo>
                    <a:lnTo>
                      <a:pt x="804" y="438"/>
                    </a:lnTo>
                    <a:lnTo>
                      <a:pt x="804" y="438"/>
                    </a:lnTo>
                    <a:lnTo>
                      <a:pt x="795" y="438"/>
                    </a:lnTo>
                    <a:lnTo>
                      <a:pt x="795" y="447"/>
                    </a:lnTo>
                    <a:lnTo>
                      <a:pt x="786" y="447"/>
                    </a:lnTo>
                    <a:lnTo>
                      <a:pt x="786" y="447"/>
                    </a:lnTo>
                    <a:lnTo>
                      <a:pt x="777" y="447"/>
                    </a:lnTo>
                    <a:lnTo>
                      <a:pt x="777" y="455"/>
                    </a:lnTo>
                    <a:lnTo>
                      <a:pt x="768" y="455"/>
                    </a:lnTo>
                    <a:lnTo>
                      <a:pt x="768" y="455"/>
                    </a:lnTo>
                    <a:lnTo>
                      <a:pt x="768" y="464"/>
                    </a:lnTo>
                    <a:lnTo>
                      <a:pt x="759" y="464"/>
                    </a:lnTo>
                    <a:lnTo>
                      <a:pt x="750" y="464"/>
                    </a:lnTo>
                    <a:lnTo>
                      <a:pt x="750" y="473"/>
                    </a:lnTo>
                    <a:lnTo>
                      <a:pt x="741" y="473"/>
                    </a:lnTo>
                    <a:lnTo>
                      <a:pt x="741" y="473"/>
                    </a:lnTo>
                    <a:lnTo>
                      <a:pt x="732" y="482"/>
                    </a:lnTo>
                    <a:lnTo>
                      <a:pt x="732" y="482"/>
                    </a:lnTo>
                    <a:lnTo>
                      <a:pt x="732" y="482"/>
                    </a:lnTo>
                    <a:lnTo>
                      <a:pt x="732" y="491"/>
                    </a:lnTo>
                    <a:lnTo>
                      <a:pt x="723" y="491"/>
                    </a:lnTo>
                    <a:lnTo>
                      <a:pt x="723" y="500"/>
                    </a:lnTo>
                    <a:lnTo>
                      <a:pt x="723" y="500"/>
                    </a:lnTo>
                    <a:lnTo>
                      <a:pt x="723" y="500"/>
                    </a:lnTo>
                    <a:lnTo>
                      <a:pt x="723" y="509"/>
                    </a:lnTo>
                    <a:lnTo>
                      <a:pt x="723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15" y="509"/>
                    </a:lnTo>
                    <a:lnTo>
                      <a:pt x="706" y="509"/>
                    </a:lnTo>
                    <a:lnTo>
                      <a:pt x="706" y="509"/>
                    </a:lnTo>
                    <a:lnTo>
                      <a:pt x="706" y="509"/>
                    </a:lnTo>
                    <a:lnTo>
                      <a:pt x="697" y="509"/>
                    </a:lnTo>
                    <a:lnTo>
                      <a:pt x="697" y="518"/>
                    </a:lnTo>
                    <a:lnTo>
                      <a:pt x="688" y="518"/>
                    </a:lnTo>
                    <a:lnTo>
                      <a:pt x="679" y="527"/>
                    </a:lnTo>
                    <a:lnTo>
                      <a:pt x="679" y="536"/>
                    </a:lnTo>
                    <a:lnTo>
                      <a:pt x="670" y="545"/>
                    </a:lnTo>
                    <a:lnTo>
                      <a:pt x="661" y="554"/>
                    </a:lnTo>
                    <a:lnTo>
                      <a:pt x="661" y="554"/>
                    </a:lnTo>
                    <a:lnTo>
                      <a:pt x="652" y="563"/>
                    </a:lnTo>
                    <a:lnTo>
                      <a:pt x="652" y="563"/>
                    </a:lnTo>
                    <a:lnTo>
                      <a:pt x="652" y="572"/>
                    </a:lnTo>
                    <a:lnTo>
                      <a:pt x="643" y="572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43" y="580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34" y="589"/>
                    </a:lnTo>
                    <a:lnTo>
                      <a:pt x="625" y="589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25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89" y="598"/>
                    </a:lnTo>
                    <a:lnTo>
                      <a:pt x="589" y="598"/>
                    </a:lnTo>
                    <a:lnTo>
                      <a:pt x="589" y="607"/>
                    </a:lnTo>
                    <a:lnTo>
                      <a:pt x="589" y="607"/>
                    </a:lnTo>
                    <a:lnTo>
                      <a:pt x="589" y="616"/>
                    </a:lnTo>
                    <a:lnTo>
                      <a:pt x="589" y="616"/>
                    </a:lnTo>
                    <a:lnTo>
                      <a:pt x="589" y="625"/>
                    </a:lnTo>
                    <a:lnTo>
                      <a:pt x="589" y="634"/>
                    </a:lnTo>
                    <a:lnTo>
                      <a:pt x="589" y="634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81" y="643"/>
                    </a:lnTo>
                    <a:lnTo>
                      <a:pt x="572" y="643"/>
                    </a:lnTo>
                    <a:lnTo>
                      <a:pt x="572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63" y="652"/>
                    </a:lnTo>
                    <a:lnTo>
                      <a:pt x="554" y="661"/>
                    </a:lnTo>
                    <a:lnTo>
                      <a:pt x="554" y="670"/>
                    </a:lnTo>
                    <a:lnTo>
                      <a:pt x="554" y="670"/>
                    </a:lnTo>
                    <a:lnTo>
                      <a:pt x="554" y="679"/>
                    </a:lnTo>
                    <a:lnTo>
                      <a:pt x="554" y="679"/>
                    </a:lnTo>
                    <a:lnTo>
                      <a:pt x="554" y="688"/>
                    </a:lnTo>
                    <a:lnTo>
                      <a:pt x="554" y="688"/>
                    </a:lnTo>
                    <a:lnTo>
                      <a:pt x="554" y="688"/>
                    </a:lnTo>
                    <a:lnTo>
                      <a:pt x="554" y="697"/>
                    </a:lnTo>
                    <a:lnTo>
                      <a:pt x="545" y="697"/>
                    </a:lnTo>
                    <a:lnTo>
                      <a:pt x="545" y="697"/>
                    </a:lnTo>
                    <a:lnTo>
                      <a:pt x="545" y="697"/>
                    </a:lnTo>
                    <a:lnTo>
                      <a:pt x="536" y="697"/>
                    </a:lnTo>
                    <a:lnTo>
                      <a:pt x="536" y="697"/>
                    </a:lnTo>
                    <a:lnTo>
                      <a:pt x="527" y="705"/>
                    </a:lnTo>
                    <a:lnTo>
                      <a:pt x="527" y="705"/>
                    </a:lnTo>
                    <a:lnTo>
                      <a:pt x="527" y="705"/>
                    </a:lnTo>
                    <a:lnTo>
                      <a:pt x="518" y="705"/>
                    </a:lnTo>
                    <a:lnTo>
                      <a:pt x="518" y="705"/>
                    </a:lnTo>
                    <a:lnTo>
                      <a:pt x="518" y="705"/>
                    </a:lnTo>
                    <a:lnTo>
                      <a:pt x="509" y="705"/>
                    </a:lnTo>
                    <a:lnTo>
                      <a:pt x="509" y="705"/>
                    </a:lnTo>
                    <a:lnTo>
                      <a:pt x="509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500" y="705"/>
                    </a:lnTo>
                    <a:lnTo>
                      <a:pt x="491" y="705"/>
                    </a:lnTo>
                    <a:lnTo>
                      <a:pt x="491" y="705"/>
                    </a:lnTo>
                    <a:lnTo>
                      <a:pt x="491" y="714"/>
                    </a:lnTo>
                    <a:lnTo>
                      <a:pt x="491" y="714"/>
                    </a:lnTo>
                    <a:lnTo>
                      <a:pt x="491" y="714"/>
                    </a:lnTo>
                    <a:lnTo>
                      <a:pt x="491" y="723"/>
                    </a:lnTo>
                    <a:lnTo>
                      <a:pt x="491" y="732"/>
                    </a:lnTo>
                    <a:lnTo>
                      <a:pt x="491" y="732"/>
                    </a:lnTo>
                    <a:lnTo>
                      <a:pt x="491" y="741"/>
                    </a:lnTo>
                    <a:lnTo>
                      <a:pt x="491" y="750"/>
                    </a:lnTo>
                    <a:lnTo>
                      <a:pt x="491" y="750"/>
                    </a:lnTo>
                    <a:lnTo>
                      <a:pt x="491" y="759"/>
                    </a:lnTo>
                    <a:lnTo>
                      <a:pt x="491" y="759"/>
                    </a:lnTo>
                    <a:lnTo>
                      <a:pt x="482" y="759"/>
                    </a:lnTo>
                    <a:lnTo>
                      <a:pt x="482" y="768"/>
                    </a:lnTo>
                    <a:lnTo>
                      <a:pt x="482" y="768"/>
                    </a:lnTo>
                    <a:lnTo>
                      <a:pt x="473" y="768"/>
                    </a:lnTo>
                    <a:lnTo>
                      <a:pt x="473" y="768"/>
                    </a:lnTo>
                    <a:lnTo>
                      <a:pt x="473" y="777"/>
                    </a:lnTo>
                    <a:lnTo>
                      <a:pt x="473" y="777"/>
                    </a:lnTo>
                    <a:lnTo>
                      <a:pt x="464" y="777"/>
                    </a:lnTo>
                    <a:lnTo>
                      <a:pt x="464" y="777"/>
                    </a:lnTo>
                    <a:lnTo>
                      <a:pt x="464" y="777"/>
                    </a:lnTo>
                    <a:lnTo>
                      <a:pt x="464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86"/>
                    </a:lnTo>
                    <a:lnTo>
                      <a:pt x="455" y="795"/>
                    </a:lnTo>
                    <a:lnTo>
                      <a:pt x="455" y="795"/>
                    </a:lnTo>
                    <a:lnTo>
                      <a:pt x="455" y="804"/>
                    </a:lnTo>
                    <a:lnTo>
                      <a:pt x="455" y="804"/>
                    </a:lnTo>
                    <a:lnTo>
                      <a:pt x="447" y="804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13"/>
                    </a:lnTo>
                    <a:lnTo>
                      <a:pt x="447" y="822"/>
                    </a:lnTo>
                    <a:lnTo>
                      <a:pt x="447" y="822"/>
                    </a:lnTo>
                    <a:lnTo>
                      <a:pt x="447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22"/>
                    </a:lnTo>
                    <a:lnTo>
                      <a:pt x="438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0"/>
                    </a:lnTo>
                    <a:lnTo>
                      <a:pt x="429" y="839"/>
                    </a:lnTo>
                    <a:lnTo>
                      <a:pt x="420" y="839"/>
                    </a:lnTo>
                    <a:lnTo>
                      <a:pt x="420" y="839"/>
                    </a:lnTo>
                    <a:lnTo>
                      <a:pt x="411" y="839"/>
                    </a:lnTo>
                    <a:lnTo>
                      <a:pt x="411" y="839"/>
                    </a:lnTo>
                    <a:lnTo>
                      <a:pt x="411" y="839"/>
                    </a:lnTo>
                    <a:lnTo>
                      <a:pt x="402" y="839"/>
                    </a:lnTo>
                    <a:lnTo>
                      <a:pt x="402" y="839"/>
                    </a:lnTo>
                    <a:lnTo>
                      <a:pt x="384" y="839"/>
                    </a:lnTo>
                    <a:lnTo>
                      <a:pt x="348" y="830"/>
                    </a:lnTo>
                    <a:lnTo>
                      <a:pt x="330" y="822"/>
                    </a:lnTo>
                    <a:lnTo>
                      <a:pt x="304" y="822"/>
                    </a:lnTo>
                    <a:lnTo>
                      <a:pt x="268" y="822"/>
                    </a:lnTo>
                    <a:lnTo>
                      <a:pt x="250" y="813"/>
                    </a:lnTo>
                    <a:lnTo>
                      <a:pt x="250" y="795"/>
                    </a:lnTo>
                    <a:lnTo>
                      <a:pt x="259" y="777"/>
                    </a:lnTo>
                    <a:lnTo>
                      <a:pt x="286" y="750"/>
                    </a:lnTo>
                    <a:lnTo>
                      <a:pt x="295" y="732"/>
                    </a:lnTo>
                    <a:lnTo>
                      <a:pt x="313" y="705"/>
                    </a:lnTo>
                    <a:lnTo>
                      <a:pt x="304" y="697"/>
                    </a:lnTo>
                    <a:lnTo>
                      <a:pt x="295" y="697"/>
                    </a:lnTo>
                    <a:lnTo>
                      <a:pt x="268" y="688"/>
                    </a:lnTo>
                    <a:lnTo>
                      <a:pt x="250" y="679"/>
                    </a:lnTo>
                    <a:lnTo>
                      <a:pt x="241" y="661"/>
                    </a:lnTo>
                    <a:lnTo>
                      <a:pt x="223" y="661"/>
                    </a:lnTo>
                    <a:lnTo>
                      <a:pt x="223" y="652"/>
                    </a:lnTo>
                    <a:lnTo>
                      <a:pt x="179" y="652"/>
                    </a:lnTo>
                    <a:lnTo>
                      <a:pt x="161" y="652"/>
                    </a:lnTo>
                    <a:lnTo>
                      <a:pt x="152" y="643"/>
                    </a:lnTo>
                    <a:lnTo>
                      <a:pt x="152" y="625"/>
                    </a:lnTo>
                    <a:lnTo>
                      <a:pt x="134" y="616"/>
                    </a:lnTo>
                    <a:lnTo>
                      <a:pt x="125" y="607"/>
                    </a:lnTo>
                    <a:lnTo>
                      <a:pt x="125" y="598"/>
                    </a:lnTo>
                    <a:lnTo>
                      <a:pt x="125" y="580"/>
                    </a:lnTo>
                    <a:lnTo>
                      <a:pt x="98" y="580"/>
                    </a:lnTo>
                    <a:lnTo>
                      <a:pt x="98" y="580"/>
                    </a:lnTo>
                    <a:lnTo>
                      <a:pt x="125" y="572"/>
                    </a:lnTo>
                    <a:lnTo>
                      <a:pt x="134" y="554"/>
                    </a:lnTo>
                    <a:lnTo>
                      <a:pt x="134" y="509"/>
                    </a:lnTo>
                    <a:lnTo>
                      <a:pt x="134" y="491"/>
                    </a:lnTo>
                    <a:lnTo>
                      <a:pt x="152" y="482"/>
                    </a:lnTo>
                    <a:lnTo>
                      <a:pt x="152" y="473"/>
                    </a:lnTo>
                    <a:lnTo>
                      <a:pt x="143" y="455"/>
                    </a:lnTo>
                    <a:lnTo>
                      <a:pt x="134" y="464"/>
                    </a:lnTo>
                    <a:lnTo>
                      <a:pt x="125" y="473"/>
                    </a:lnTo>
                    <a:lnTo>
                      <a:pt x="98" y="473"/>
                    </a:lnTo>
                    <a:lnTo>
                      <a:pt x="89" y="482"/>
                    </a:lnTo>
                    <a:lnTo>
                      <a:pt x="89" y="491"/>
                    </a:lnTo>
                    <a:lnTo>
                      <a:pt x="89" y="518"/>
                    </a:lnTo>
                    <a:lnTo>
                      <a:pt x="71" y="500"/>
                    </a:lnTo>
                    <a:lnTo>
                      <a:pt x="62" y="482"/>
                    </a:lnTo>
                    <a:lnTo>
                      <a:pt x="62" y="464"/>
                    </a:lnTo>
                    <a:lnTo>
                      <a:pt x="54" y="447"/>
                    </a:lnTo>
                    <a:lnTo>
                      <a:pt x="45" y="438"/>
                    </a:lnTo>
                    <a:lnTo>
                      <a:pt x="54" y="411"/>
                    </a:lnTo>
                    <a:lnTo>
                      <a:pt x="36" y="402"/>
                    </a:lnTo>
                    <a:lnTo>
                      <a:pt x="36" y="393"/>
                    </a:lnTo>
                    <a:lnTo>
                      <a:pt x="27" y="393"/>
                    </a:lnTo>
                    <a:lnTo>
                      <a:pt x="0" y="393"/>
                    </a:lnTo>
                    <a:lnTo>
                      <a:pt x="0" y="384"/>
                    </a:lnTo>
                    <a:lnTo>
                      <a:pt x="0" y="366"/>
                    </a:lnTo>
                    <a:lnTo>
                      <a:pt x="0" y="348"/>
                    </a:lnTo>
                    <a:lnTo>
                      <a:pt x="9" y="339"/>
                    </a:lnTo>
                    <a:lnTo>
                      <a:pt x="9" y="330"/>
                    </a:lnTo>
                    <a:lnTo>
                      <a:pt x="9" y="313"/>
                    </a:lnTo>
                    <a:lnTo>
                      <a:pt x="18" y="304"/>
                    </a:lnTo>
                    <a:lnTo>
                      <a:pt x="18" y="277"/>
                    </a:lnTo>
                    <a:lnTo>
                      <a:pt x="18" y="259"/>
                    </a:lnTo>
                    <a:lnTo>
                      <a:pt x="36" y="259"/>
                    </a:lnTo>
                    <a:lnTo>
                      <a:pt x="45" y="250"/>
                    </a:lnTo>
                    <a:lnTo>
                      <a:pt x="45" y="232"/>
                    </a:lnTo>
                    <a:lnTo>
                      <a:pt x="45" y="214"/>
                    </a:lnTo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1" name="Freeform 60">
                <a:extLst>
                  <a:ext uri="{FF2B5EF4-FFF2-40B4-BE49-F238E27FC236}">
                    <a16:creationId xmlns:a16="http://schemas.microsoft.com/office/drawing/2014/main" id="{00000000-0008-0000-1A00-00002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950" y="7030"/>
                <a:ext cx="1051" cy="1547"/>
              </a:xfrm>
              <a:custGeom>
                <a:avLst/>
                <a:gdLst>
                  <a:gd name="T0" fmla="*/ 161 w 474"/>
                  <a:gd name="T1" fmla="*/ 553 h 652"/>
                  <a:gd name="T2" fmla="*/ 98 w 474"/>
                  <a:gd name="T3" fmla="*/ 482 h 652"/>
                  <a:gd name="T4" fmla="*/ 63 w 474"/>
                  <a:gd name="T5" fmla="*/ 384 h 652"/>
                  <a:gd name="T6" fmla="*/ 98 w 474"/>
                  <a:gd name="T7" fmla="*/ 312 h 652"/>
                  <a:gd name="T8" fmla="*/ 36 w 474"/>
                  <a:gd name="T9" fmla="*/ 250 h 652"/>
                  <a:gd name="T10" fmla="*/ 18 w 474"/>
                  <a:gd name="T11" fmla="*/ 196 h 652"/>
                  <a:gd name="T12" fmla="*/ 0 w 474"/>
                  <a:gd name="T13" fmla="*/ 143 h 652"/>
                  <a:gd name="T14" fmla="*/ 81 w 474"/>
                  <a:gd name="T15" fmla="*/ 125 h 652"/>
                  <a:gd name="T16" fmla="*/ 143 w 474"/>
                  <a:gd name="T17" fmla="*/ 89 h 652"/>
                  <a:gd name="T18" fmla="*/ 179 w 474"/>
                  <a:gd name="T19" fmla="*/ 18 h 652"/>
                  <a:gd name="T20" fmla="*/ 197 w 474"/>
                  <a:gd name="T21" fmla="*/ 0 h 652"/>
                  <a:gd name="T22" fmla="*/ 206 w 474"/>
                  <a:gd name="T23" fmla="*/ 0 h 652"/>
                  <a:gd name="T24" fmla="*/ 215 w 474"/>
                  <a:gd name="T25" fmla="*/ 0 h 652"/>
                  <a:gd name="T26" fmla="*/ 215 w 474"/>
                  <a:gd name="T27" fmla="*/ 9 h 652"/>
                  <a:gd name="T28" fmla="*/ 215 w 474"/>
                  <a:gd name="T29" fmla="*/ 26 h 652"/>
                  <a:gd name="T30" fmla="*/ 215 w 474"/>
                  <a:gd name="T31" fmla="*/ 35 h 652"/>
                  <a:gd name="T32" fmla="*/ 223 w 474"/>
                  <a:gd name="T33" fmla="*/ 53 h 652"/>
                  <a:gd name="T34" fmla="*/ 232 w 474"/>
                  <a:gd name="T35" fmla="*/ 44 h 652"/>
                  <a:gd name="T36" fmla="*/ 241 w 474"/>
                  <a:gd name="T37" fmla="*/ 53 h 652"/>
                  <a:gd name="T38" fmla="*/ 241 w 474"/>
                  <a:gd name="T39" fmla="*/ 62 h 652"/>
                  <a:gd name="T40" fmla="*/ 241 w 474"/>
                  <a:gd name="T41" fmla="*/ 80 h 652"/>
                  <a:gd name="T42" fmla="*/ 241 w 474"/>
                  <a:gd name="T43" fmla="*/ 89 h 652"/>
                  <a:gd name="T44" fmla="*/ 250 w 474"/>
                  <a:gd name="T45" fmla="*/ 89 h 652"/>
                  <a:gd name="T46" fmla="*/ 268 w 474"/>
                  <a:gd name="T47" fmla="*/ 89 h 652"/>
                  <a:gd name="T48" fmla="*/ 268 w 474"/>
                  <a:gd name="T49" fmla="*/ 89 h 652"/>
                  <a:gd name="T50" fmla="*/ 286 w 474"/>
                  <a:gd name="T51" fmla="*/ 98 h 652"/>
                  <a:gd name="T52" fmla="*/ 295 w 474"/>
                  <a:gd name="T53" fmla="*/ 98 h 652"/>
                  <a:gd name="T54" fmla="*/ 295 w 474"/>
                  <a:gd name="T55" fmla="*/ 107 h 652"/>
                  <a:gd name="T56" fmla="*/ 295 w 474"/>
                  <a:gd name="T57" fmla="*/ 125 h 652"/>
                  <a:gd name="T58" fmla="*/ 304 w 474"/>
                  <a:gd name="T59" fmla="*/ 125 h 652"/>
                  <a:gd name="T60" fmla="*/ 313 w 474"/>
                  <a:gd name="T61" fmla="*/ 116 h 652"/>
                  <a:gd name="T62" fmla="*/ 322 w 474"/>
                  <a:gd name="T63" fmla="*/ 116 h 652"/>
                  <a:gd name="T64" fmla="*/ 331 w 474"/>
                  <a:gd name="T65" fmla="*/ 116 h 652"/>
                  <a:gd name="T66" fmla="*/ 340 w 474"/>
                  <a:gd name="T67" fmla="*/ 134 h 652"/>
                  <a:gd name="T68" fmla="*/ 340 w 474"/>
                  <a:gd name="T69" fmla="*/ 143 h 652"/>
                  <a:gd name="T70" fmla="*/ 349 w 474"/>
                  <a:gd name="T71" fmla="*/ 152 h 652"/>
                  <a:gd name="T72" fmla="*/ 357 w 474"/>
                  <a:gd name="T73" fmla="*/ 160 h 652"/>
                  <a:gd name="T74" fmla="*/ 375 w 474"/>
                  <a:gd name="T75" fmla="*/ 160 h 652"/>
                  <a:gd name="T76" fmla="*/ 384 w 474"/>
                  <a:gd name="T77" fmla="*/ 169 h 652"/>
                  <a:gd name="T78" fmla="*/ 393 w 474"/>
                  <a:gd name="T79" fmla="*/ 178 h 652"/>
                  <a:gd name="T80" fmla="*/ 402 w 474"/>
                  <a:gd name="T81" fmla="*/ 196 h 652"/>
                  <a:gd name="T82" fmla="*/ 402 w 474"/>
                  <a:gd name="T83" fmla="*/ 205 h 652"/>
                  <a:gd name="T84" fmla="*/ 402 w 474"/>
                  <a:gd name="T85" fmla="*/ 214 h 652"/>
                  <a:gd name="T86" fmla="*/ 402 w 474"/>
                  <a:gd name="T87" fmla="*/ 223 h 652"/>
                  <a:gd name="T88" fmla="*/ 411 w 474"/>
                  <a:gd name="T89" fmla="*/ 232 h 652"/>
                  <a:gd name="T90" fmla="*/ 429 w 474"/>
                  <a:gd name="T91" fmla="*/ 232 h 652"/>
                  <a:gd name="T92" fmla="*/ 447 w 474"/>
                  <a:gd name="T93" fmla="*/ 232 h 652"/>
                  <a:gd name="T94" fmla="*/ 456 w 474"/>
                  <a:gd name="T95" fmla="*/ 241 h 652"/>
                  <a:gd name="T96" fmla="*/ 456 w 474"/>
                  <a:gd name="T97" fmla="*/ 241 h 652"/>
                  <a:gd name="T98" fmla="*/ 465 w 474"/>
                  <a:gd name="T99" fmla="*/ 250 h 652"/>
                  <a:gd name="T100" fmla="*/ 465 w 474"/>
                  <a:gd name="T101" fmla="*/ 250 h 652"/>
                  <a:gd name="T102" fmla="*/ 474 w 474"/>
                  <a:gd name="T103" fmla="*/ 250 h 652"/>
                  <a:gd name="T104" fmla="*/ 474 w 474"/>
                  <a:gd name="T105" fmla="*/ 268 h 652"/>
                  <a:gd name="T106" fmla="*/ 474 w 474"/>
                  <a:gd name="T107" fmla="*/ 277 h 652"/>
                  <a:gd name="T108" fmla="*/ 429 w 474"/>
                  <a:gd name="T109" fmla="*/ 294 h 652"/>
                  <a:gd name="T110" fmla="*/ 375 w 474"/>
                  <a:gd name="T111" fmla="*/ 375 h 652"/>
                  <a:gd name="T112" fmla="*/ 340 w 474"/>
                  <a:gd name="T113" fmla="*/ 473 h 652"/>
                  <a:gd name="T114" fmla="*/ 277 w 474"/>
                  <a:gd name="T115" fmla="*/ 544 h 652"/>
                  <a:gd name="T116" fmla="*/ 250 w 474"/>
                  <a:gd name="T117" fmla="*/ 607 h 652"/>
                  <a:gd name="T118" fmla="*/ 215 w 474"/>
                  <a:gd name="T119" fmla="*/ 652 h 65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474" h="652">
                    <a:moveTo>
                      <a:pt x="197" y="634"/>
                    </a:moveTo>
                    <a:lnTo>
                      <a:pt x="188" y="616"/>
                    </a:lnTo>
                    <a:lnTo>
                      <a:pt x="188" y="598"/>
                    </a:lnTo>
                    <a:lnTo>
                      <a:pt x="188" y="580"/>
                    </a:lnTo>
                    <a:lnTo>
                      <a:pt x="179" y="562"/>
                    </a:lnTo>
                    <a:lnTo>
                      <a:pt x="161" y="553"/>
                    </a:lnTo>
                    <a:lnTo>
                      <a:pt x="143" y="535"/>
                    </a:lnTo>
                    <a:lnTo>
                      <a:pt x="143" y="527"/>
                    </a:lnTo>
                    <a:lnTo>
                      <a:pt x="143" y="500"/>
                    </a:lnTo>
                    <a:lnTo>
                      <a:pt x="134" y="491"/>
                    </a:lnTo>
                    <a:lnTo>
                      <a:pt x="116" y="482"/>
                    </a:lnTo>
                    <a:lnTo>
                      <a:pt x="98" y="482"/>
                    </a:lnTo>
                    <a:lnTo>
                      <a:pt x="89" y="473"/>
                    </a:lnTo>
                    <a:lnTo>
                      <a:pt x="72" y="464"/>
                    </a:lnTo>
                    <a:lnTo>
                      <a:pt x="54" y="455"/>
                    </a:lnTo>
                    <a:lnTo>
                      <a:pt x="54" y="437"/>
                    </a:lnTo>
                    <a:lnTo>
                      <a:pt x="54" y="410"/>
                    </a:lnTo>
                    <a:lnTo>
                      <a:pt x="63" y="384"/>
                    </a:lnTo>
                    <a:lnTo>
                      <a:pt x="72" y="375"/>
                    </a:lnTo>
                    <a:lnTo>
                      <a:pt x="81" y="375"/>
                    </a:lnTo>
                    <a:lnTo>
                      <a:pt x="81" y="366"/>
                    </a:lnTo>
                    <a:lnTo>
                      <a:pt x="89" y="357"/>
                    </a:lnTo>
                    <a:lnTo>
                      <a:pt x="98" y="339"/>
                    </a:lnTo>
                    <a:lnTo>
                      <a:pt x="98" y="312"/>
                    </a:lnTo>
                    <a:lnTo>
                      <a:pt x="98" y="294"/>
                    </a:lnTo>
                    <a:lnTo>
                      <a:pt x="81" y="277"/>
                    </a:lnTo>
                    <a:lnTo>
                      <a:pt x="72" y="268"/>
                    </a:lnTo>
                    <a:lnTo>
                      <a:pt x="63" y="268"/>
                    </a:lnTo>
                    <a:lnTo>
                      <a:pt x="54" y="259"/>
                    </a:lnTo>
                    <a:lnTo>
                      <a:pt x="36" y="250"/>
                    </a:lnTo>
                    <a:lnTo>
                      <a:pt x="36" y="232"/>
                    </a:lnTo>
                    <a:lnTo>
                      <a:pt x="45" y="214"/>
                    </a:lnTo>
                    <a:lnTo>
                      <a:pt x="36" y="214"/>
                    </a:lnTo>
                    <a:lnTo>
                      <a:pt x="27" y="214"/>
                    </a:lnTo>
                    <a:lnTo>
                      <a:pt x="18" y="205"/>
                    </a:lnTo>
                    <a:lnTo>
                      <a:pt x="18" y="196"/>
                    </a:lnTo>
                    <a:lnTo>
                      <a:pt x="18" y="187"/>
                    </a:lnTo>
                    <a:lnTo>
                      <a:pt x="9" y="178"/>
                    </a:lnTo>
                    <a:lnTo>
                      <a:pt x="18" y="169"/>
                    </a:lnTo>
                    <a:lnTo>
                      <a:pt x="9" y="160"/>
                    </a:lnTo>
                    <a:lnTo>
                      <a:pt x="0" y="160"/>
                    </a:lnTo>
                    <a:lnTo>
                      <a:pt x="0" y="143"/>
                    </a:lnTo>
                    <a:lnTo>
                      <a:pt x="9" y="143"/>
                    </a:lnTo>
                    <a:lnTo>
                      <a:pt x="27" y="143"/>
                    </a:lnTo>
                    <a:lnTo>
                      <a:pt x="45" y="143"/>
                    </a:lnTo>
                    <a:lnTo>
                      <a:pt x="54" y="134"/>
                    </a:lnTo>
                    <a:lnTo>
                      <a:pt x="63" y="125"/>
                    </a:lnTo>
                    <a:lnTo>
                      <a:pt x="81" y="125"/>
                    </a:lnTo>
                    <a:lnTo>
                      <a:pt x="81" y="143"/>
                    </a:lnTo>
                    <a:lnTo>
                      <a:pt x="98" y="143"/>
                    </a:lnTo>
                    <a:lnTo>
                      <a:pt x="116" y="143"/>
                    </a:lnTo>
                    <a:lnTo>
                      <a:pt x="125" y="134"/>
                    </a:lnTo>
                    <a:lnTo>
                      <a:pt x="143" y="107"/>
                    </a:lnTo>
                    <a:lnTo>
                      <a:pt x="143" y="89"/>
                    </a:lnTo>
                    <a:lnTo>
                      <a:pt x="143" y="62"/>
                    </a:lnTo>
                    <a:lnTo>
                      <a:pt x="143" y="53"/>
                    </a:lnTo>
                    <a:lnTo>
                      <a:pt x="143" y="35"/>
                    </a:lnTo>
                    <a:lnTo>
                      <a:pt x="161" y="26"/>
                    </a:lnTo>
                    <a:lnTo>
                      <a:pt x="179" y="26"/>
                    </a:lnTo>
                    <a:lnTo>
                      <a:pt x="179" y="18"/>
                    </a:lnTo>
                    <a:lnTo>
                      <a:pt x="188" y="18"/>
                    </a:lnTo>
                    <a:lnTo>
                      <a:pt x="197" y="9"/>
                    </a:lnTo>
                    <a:lnTo>
                      <a:pt x="197" y="9"/>
                    </a:lnTo>
                    <a:lnTo>
                      <a:pt x="197" y="9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197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06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0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9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18"/>
                    </a:lnTo>
                    <a:lnTo>
                      <a:pt x="215" y="26"/>
                    </a:lnTo>
                    <a:lnTo>
                      <a:pt x="215" y="26"/>
                    </a:lnTo>
                    <a:lnTo>
                      <a:pt x="215" y="26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15" y="35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44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32" y="44"/>
                    </a:lnTo>
                    <a:lnTo>
                      <a:pt x="232" y="44"/>
                    </a:lnTo>
                    <a:lnTo>
                      <a:pt x="241" y="44"/>
                    </a:lnTo>
                    <a:lnTo>
                      <a:pt x="241" y="44"/>
                    </a:lnTo>
                    <a:lnTo>
                      <a:pt x="241" y="44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62"/>
                    </a:lnTo>
                    <a:lnTo>
                      <a:pt x="241" y="62"/>
                    </a:lnTo>
                    <a:lnTo>
                      <a:pt x="241" y="62"/>
                    </a:lnTo>
                    <a:lnTo>
                      <a:pt x="241" y="71"/>
                    </a:lnTo>
                    <a:lnTo>
                      <a:pt x="241" y="71"/>
                    </a:lnTo>
                    <a:lnTo>
                      <a:pt x="241" y="71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0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41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0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59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68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77" y="89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86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98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07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16"/>
                    </a:lnTo>
                    <a:lnTo>
                      <a:pt x="295" y="125"/>
                    </a:lnTo>
                    <a:lnTo>
                      <a:pt x="295" y="125"/>
                    </a:lnTo>
                    <a:lnTo>
                      <a:pt x="295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25"/>
                    </a:lnTo>
                    <a:lnTo>
                      <a:pt x="304" y="116"/>
                    </a:lnTo>
                    <a:lnTo>
                      <a:pt x="304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13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22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16"/>
                    </a:lnTo>
                    <a:lnTo>
                      <a:pt x="331" y="125"/>
                    </a:lnTo>
                    <a:lnTo>
                      <a:pt x="331" y="125"/>
                    </a:lnTo>
                    <a:lnTo>
                      <a:pt x="340" y="125"/>
                    </a:lnTo>
                    <a:lnTo>
                      <a:pt x="340" y="125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34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43"/>
                    </a:lnTo>
                    <a:lnTo>
                      <a:pt x="340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49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60"/>
                    </a:lnTo>
                    <a:lnTo>
                      <a:pt x="357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66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0"/>
                    </a:lnTo>
                    <a:lnTo>
                      <a:pt x="375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69"/>
                    </a:lnTo>
                    <a:lnTo>
                      <a:pt x="384" y="178"/>
                    </a:lnTo>
                    <a:lnTo>
                      <a:pt x="393" y="178"/>
                    </a:lnTo>
                    <a:lnTo>
                      <a:pt x="393" y="178"/>
                    </a:lnTo>
                    <a:lnTo>
                      <a:pt x="393" y="178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393" y="187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05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14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02" y="223"/>
                    </a:lnTo>
                    <a:lnTo>
                      <a:pt x="411" y="223"/>
                    </a:lnTo>
                    <a:lnTo>
                      <a:pt x="411" y="223"/>
                    </a:lnTo>
                    <a:lnTo>
                      <a:pt x="411" y="223"/>
                    </a:lnTo>
                    <a:lnTo>
                      <a:pt x="411" y="232"/>
                    </a:lnTo>
                    <a:lnTo>
                      <a:pt x="411" y="232"/>
                    </a:lnTo>
                    <a:lnTo>
                      <a:pt x="411" y="232"/>
                    </a:lnTo>
                    <a:lnTo>
                      <a:pt x="420" y="232"/>
                    </a:lnTo>
                    <a:lnTo>
                      <a:pt x="420" y="232"/>
                    </a:lnTo>
                    <a:lnTo>
                      <a:pt x="420" y="232"/>
                    </a:lnTo>
                    <a:lnTo>
                      <a:pt x="429" y="232"/>
                    </a:lnTo>
                    <a:lnTo>
                      <a:pt x="429" y="232"/>
                    </a:lnTo>
                    <a:lnTo>
                      <a:pt x="429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38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47" y="232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41"/>
                    </a:lnTo>
                    <a:lnTo>
                      <a:pt x="456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65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0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59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68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74" y="277"/>
                    </a:lnTo>
                    <a:lnTo>
                      <a:pt x="456" y="285"/>
                    </a:lnTo>
                    <a:lnTo>
                      <a:pt x="438" y="285"/>
                    </a:lnTo>
                    <a:lnTo>
                      <a:pt x="429" y="294"/>
                    </a:lnTo>
                    <a:lnTo>
                      <a:pt x="429" y="312"/>
                    </a:lnTo>
                    <a:lnTo>
                      <a:pt x="411" y="321"/>
                    </a:lnTo>
                    <a:lnTo>
                      <a:pt x="384" y="321"/>
                    </a:lnTo>
                    <a:lnTo>
                      <a:pt x="384" y="339"/>
                    </a:lnTo>
                    <a:lnTo>
                      <a:pt x="366" y="339"/>
                    </a:lnTo>
                    <a:lnTo>
                      <a:pt x="375" y="375"/>
                    </a:lnTo>
                    <a:lnTo>
                      <a:pt x="375" y="393"/>
                    </a:lnTo>
                    <a:lnTo>
                      <a:pt x="357" y="402"/>
                    </a:lnTo>
                    <a:lnTo>
                      <a:pt x="331" y="402"/>
                    </a:lnTo>
                    <a:lnTo>
                      <a:pt x="331" y="428"/>
                    </a:lnTo>
                    <a:lnTo>
                      <a:pt x="331" y="455"/>
                    </a:lnTo>
                    <a:lnTo>
                      <a:pt x="340" y="473"/>
                    </a:lnTo>
                    <a:lnTo>
                      <a:pt x="331" y="491"/>
                    </a:lnTo>
                    <a:lnTo>
                      <a:pt x="304" y="500"/>
                    </a:lnTo>
                    <a:lnTo>
                      <a:pt x="286" y="509"/>
                    </a:lnTo>
                    <a:lnTo>
                      <a:pt x="277" y="518"/>
                    </a:lnTo>
                    <a:lnTo>
                      <a:pt x="268" y="527"/>
                    </a:lnTo>
                    <a:lnTo>
                      <a:pt x="277" y="544"/>
                    </a:lnTo>
                    <a:lnTo>
                      <a:pt x="286" y="562"/>
                    </a:lnTo>
                    <a:lnTo>
                      <a:pt x="286" y="580"/>
                    </a:lnTo>
                    <a:lnTo>
                      <a:pt x="286" y="607"/>
                    </a:lnTo>
                    <a:lnTo>
                      <a:pt x="277" y="616"/>
                    </a:lnTo>
                    <a:lnTo>
                      <a:pt x="268" y="616"/>
                    </a:lnTo>
                    <a:lnTo>
                      <a:pt x="250" y="607"/>
                    </a:lnTo>
                    <a:lnTo>
                      <a:pt x="241" y="616"/>
                    </a:lnTo>
                    <a:lnTo>
                      <a:pt x="241" y="625"/>
                    </a:lnTo>
                    <a:lnTo>
                      <a:pt x="241" y="643"/>
                    </a:lnTo>
                    <a:lnTo>
                      <a:pt x="241" y="652"/>
                    </a:lnTo>
                    <a:lnTo>
                      <a:pt x="232" y="652"/>
                    </a:lnTo>
                    <a:lnTo>
                      <a:pt x="215" y="652"/>
                    </a:lnTo>
                    <a:lnTo>
                      <a:pt x="215" y="643"/>
                    </a:lnTo>
                    <a:lnTo>
                      <a:pt x="206" y="634"/>
                    </a:lnTo>
                    <a:lnTo>
                      <a:pt x="197" y="634"/>
                    </a:lnTo>
                  </a:path>
                </a:pathLst>
              </a:custGeom>
              <a:solidFill>
                <a:schemeClr val="accent2">
                  <a:lumMod val="20000"/>
                  <a:lumOff val="8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2" name="Freeform 61">
                <a:extLst>
                  <a:ext uri="{FF2B5EF4-FFF2-40B4-BE49-F238E27FC236}">
                    <a16:creationId xmlns:a16="http://schemas.microsoft.com/office/drawing/2014/main" id="{00000000-0008-0000-1A00-00002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7" y="9784"/>
                <a:ext cx="2025" cy="3113"/>
              </a:xfrm>
              <a:custGeom>
                <a:avLst/>
                <a:gdLst>
                  <a:gd name="T0" fmla="*/ 661 w 912"/>
                  <a:gd name="T1" fmla="*/ 187 h 1312"/>
                  <a:gd name="T2" fmla="*/ 644 w 912"/>
                  <a:gd name="T3" fmla="*/ 241 h 1312"/>
                  <a:gd name="T4" fmla="*/ 608 w 912"/>
                  <a:gd name="T5" fmla="*/ 285 h 1312"/>
                  <a:gd name="T6" fmla="*/ 635 w 912"/>
                  <a:gd name="T7" fmla="*/ 321 h 1312"/>
                  <a:gd name="T8" fmla="*/ 688 w 912"/>
                  <a:gd name="T9" fmla="*/ 366 h 1312"/>
                  <a:gd name="T10" fmla="*/ 697 w 912"/>
                  <a:gd name="T11" fmla="*/ 428 h 1312"/>
                  <a:gd name="T12" fmla="*/ 706 w 912"/>
                  <a:gd name="T13" fmla="*/ 509 h 1312"/>
                  <a:gd name="T14" fmla="*/ 724 w 912"/>
                  <a:gd name="T15" fmla="*/ 571 h 1312"/>
                  <a:gd name="T16" fmla="*/ 733 w 912"/>
                  <a:gd name="T17" fmla="*/ 660 h 1312"/>
                  <a:gd name="T18" fmla="*/ 733 w 912"/>
                  <a:gd name="T19" fmla="*/ 741 h 1312"/>
                  <a:gd name="T20" fmla="*/ 733 w 912"/>
                  <a:gd name="T21" fmla="*/ 821 h 1312"/>
                  <a:gd name="T22" fmla="*/ 697 w 912"/>
                  <a:gd name="T23" fmla="*/ 848 h 1312"/>
                  <a:gd name="T24" fmla="*/ 697 w 912"/>
                  <a:gd name="T25" fmla="*/ 884 h 1312"/>
                  <a:gd name="T26" fmla="*/ 733 w 912"/>
                  <a:gd name="T27" fmla="*/ 901 h 1312"/>
                  <a:gd name="T28" fmla="*/ 697 w 912"/>
                  <a:gd name="T29" fmla="*/ 946 h 1312"/>
                  <a:gd name="T30" fmla="*/ 688 w 912"/>
                  <a:gd name="T31" fmla="*/ 1000 h 1312"/>
                  <a:gd name="T32" fmla="*/ 724 w 912"/>
                  <a:gd name="T33" fmla="*/ 973 h 1312"/>
                  <a:gd name="T34" fmla="*/ 733 w 912"/>
                  <a:gd name="T35" fmla="*/ 982 h 1312"/>
                  <a:gd name="T36" fmla="*/ 751 w 912"/>
                  <a:gd name="T37" fmla="*/ 1026 h 1312"/>
                  <a:gd name="T38" fmla="*/ 778 w 912"/>
                  <a:gd name="T39" fmla="*/ 1018 h 1312"/>
                  <a:gd name="T40" fmla="*/ 795 w 912"/>
                  <a:gd name="T41" fmla="*/ 1044 h 1312"/>
                  <a:gd name="T42" fmla="*/ 831 w 912"/>
                  <a:gd name="T43" fmla="*/ 1080 h 1312"/>
                  <a:gd name="T44" fmla="*/ 867 w 912"/>
                  <a:gd name="T45" fmla="*/ 1089 h 1312"/>
                  <a:gd name="T46" fmla="*/ 876 w 912"/>
                  <a:gd name="T47" fmla="*/ 1116 h 1312"/>
                  <a:gd name="T48" fmla="*/ 912 w 912"/>
                  <a:gd name="T49" fmla="*/ 1125 h 1312"/>
                  <a:gd name="T50" fmla="*/ 903 w 912"/>
                  <a:gd name="T51" fmla="*/ 1160 h 1312"/>
                  <a:gd name="T52" fmla="*/ 894 w 912"/>
                  <a:gd name="T53" fmla="*/ 1214 h 1312"/>
                  <a:gd name="T54" fmla="*/ 903 w 912"/>
                  <a:gd name="T55" fmla="*/ 1259 h 1312"/>
                  <a:gd name="T56" fmla="*/ 912 w 912"/>
                  <a:gd name="T57" fmla="*/ 1294 h 1312"/>
                  <a:gd name="T58" fmla="*/ 894 w 912"/>
                  <a:gd name="T59" fmla="*/ 1303 h 1312"/>
                  <a:gd name="T60" fmla="*/ 858 w 912"/>
                  <a:gd name="T61" fmla="*/ 1303 h 1312"/>
                  <a:gd name="T62" fmla="*/ 822 w 912"/>
                  <a:gd name="T63" fmla="*/ 1268 h 1312"/>
                  <a:gd name="T64" fmla="*/ 787 w 912"/>
                  <a:gd name="T65" fmla="*/ 1241 h 1312"/>
                  <a:gd name="T66" fmla="*/ 769 w 912"/>
                  <a:gd name="T67" fmla="*/ 1223 h 1312"/>
                  <a:gd name="T68" fmla="*/ 715 w 912"/>
                  <a:gd name="T69" fmla="*/ 1223 h 1312"/>
                  <a:gd name="T70" fmla="*/ 670 w 912"/>
                  <a:gd name="T71" fmla="*/ 1214 h 1312"/>
                  <a:gd name="T72" fmla="*/ 653 w 912"/>
                  <a:gd name="T73" fmla="*/ 1250 h 1312"/>
                  <a:gd name="T74" fmla="*/ 617 w 912"/>
                  <a:gd name="T75" fmla="*/ 1223 h 1312"/>
                  <a:gd name="T76" fmla="*/ 581 w 912"/>
                  <a:gd name="T77" fmla="*/ 1187 h 1312"/>
                  <a:gd name="T78" fmla="*/ 545 w 912"/>
                  <a:gd name="T79" fmla="*/ 1151 h 1312"/>
                  <a:gd name="T80" fmla="*/ 519 w 912"/>
                  <a:gd name="T81" fmla="*/ 1134 h 1312"/>
                  <a:gd name="T82" fmla="*/ 483 w 912"/>
                  <a:gd name="T83" fmla="*/ 1143 h 1312"/>
                  <a:gd name="T84" fmla="*/ 456 w 912"/>
                  <a:gd name="T85" fmla="*/ 1125 h 1312"/>
                  <a:gd name="T86" fmla="*/ 420 w 912"/>
                  <a:gd name="T87" fmla="*/ 1134 h 1312"/>
                  <a:gd name="T88" fmla="*/ 394 w 912"/>
                  <a:gd name="T89" fmla="*/ 1143 h 1312"/>
                  <a:gd name="T90" fmla="*/ 367 w 912"/>
                  <a:gd name="T91" fmla="*/ 1107 h 1312"/>
                  <a:gd name="T92" fmla="*/ 322 w 912"/>
                  <a:gd name="T93" fmla="*/ 1116 h 1312"/>
                  <a:gd name="T94" fmla="*/ 286 w 912"/>
                  <a:gd name="T95" fmla="*/ 1089 h 1312"/>
                  <a:gd name="T96" fmla="*/ 268 w 912"/>
                  <a:gd name="T97" fmla="*/ 1080 h 1312"/>
                  <a:gd name="T98" fmla="*/ 260 w 912"/>
                  <a:gd name="T99" fmla="*/ 1044 h 1312"/>
                  <a:gd name="T100" fmla="*/ 215 w 912"/>
                  <a:gd name="T101" fmla="*/ 1026 h 1312"/>
                  <a:gd name="T102" fmla="*/ 179 w 912"/>
                  <a:gd name="T103" fmla="*/ 1053 h 1312"/>
                  <a:gd name="T104" fmla="*/ 143 w 912"/>
                  <a:gd name="T105" fmla="*/ 1035 h 1312"/>
                  <a:gd name="T106" fmla="*/ 81 w 912"/>
                  <a:gd name="T107" fmla="*/ 1026 h 1312"/>
                  <a:gd name="T108" fmla="*/ 54 w 912"/>
                  <a:gd name="T109" fmla="*/ 982 h 1312"/>
                  <a:gd name="T110" fmla="*/ 72 w 912"/>
                  <a:gd name="T111" fmla="*/ 937 h 1312"/>
                  <a:gd name="T112" fmla="*/ 63 w 912"/>
                  <a:gd name="T113" fmla="*/ 660 h 1312"/>
                  <a:gd name="T114" fmla="*/ 152 w 912"/>
                  <a:gd name="T115" fmla="*/ 428 h 1312"/>
                  <a:gd name="T116" fmla="*/ 322 w 912"/>
                  <a:gd name="T117" fmla="*/ 241 h 1312"/>
                  <a:gd name="T118" fmla="*/ 411 w 912"/>
                  <a:gd name="T119" fmla="*/ 116 h 1312"/>
                  <a:gd name="T120" fmla="*/ 545 w 912"/>
                  <a:gd name="T121" fmla="*/ 35 h 1312"/>
                  <a:gd name="T122" fmla="*/ 653 w 912"/>
                  <a:gd name="T123" fmla="*/ 151 h 13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912" h="1312">
                    <a:moveTo>
                      <a:pt x="679" y="187"/>
                    </a:moveTo>
                    <a:lnTo>
                      <a:pt x="679" y="187"/>
                    </a:lnTo>
                    <a:lnTo>
                      <a:pt x="679" y="187"/>
                    </a:lnTo>
                    <a:lnTo>
                      <a:pt x="679" y="187"/>
                    </a:lnTo>
                    <a:lnTo>
                      <a:pt x="679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87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53" y="196"/>
                    </a:lnTo>
                    <a:lnTo>
                      <a:pt x="653" y="205"/>
                    </a:lnTo>
                    <a:lnTo>
                      <a:pt x="653" y="214"/>
                    </a:lnTo>
                    <a:lnTo>
                      <a:pt x="653" y="214"/>
                    </a:lnTo>
                    <a:lnTo>
                      <a:pt x="653" y="223"/>
                    </a:lnTo>
                    <a:lnTo>
                      <a:pt x="653" y="223"/>
                    </a:lnTo>
                    <a:lnTo>
                      <a:pt x="653" y="232"/>
                    </a:lnTo>
                    <a:lnTo>
                      <a:pt x="644" y="241"/>
                    </a:lnTo>
                    <a:lnTo>
                      <a:pt x="644" y="241"/>
                    </a:lnTo>
                    <a:lnTo>
                      <a:pt x="635" y="250"/>
                    </a:lnTo>
                    <a:lnTo>
                      <a:pt x="635" y="250"/>
                    </a:lnTo>
                    <a:lnTo>
                      <a:pt x="626" y="259"/>
                    </a:lnTo>
                    <a:lnTo>
                      <a:pt x="626" y="259"/>
                    </a:lnTo>
                    <a:lnTo>
                      <a:pt x="626" y="267"/>
                    </a:lnTo>
                    <a:lnTo>
                      <a:pt x="617" y="267"/>
                    </a:lnTo>
                    <a:lnTo>
                      <a:pt x="617" y="267"/>
                    </a:lnTo>
                    <a:lnTo>
                      <a:pt x="617" y="276"/>
                    </a:lnTo>
                    <a:lnTo>
                      <a:pt x="608" y="276"/>
                    </a:lnTo>
                    <a:lnTo>
                      <a:pt x="608" y="276"/>
                    </a:lnTo>
                    <a:lnTo>
                      <a:pt x="608" y="276"/>
                    </a:lnTo>
                    <a:lnTo>
                      <a:pt x="608" y="285"/>
                    </a:lnTo>
                    <a:lnTo>
                      <a:pt x="608" y="285"/>
                    </a:lnTo>
                    <a:lnTo>
                      <a:pt x="608" y="285"/>
                    </a:lnTo>
                    <a:lnTo>
                      <a:pt x="608" y="294"/>
                    </a:lnTo>
                    <a:lnTo>
                      <a:pt x="608" y="294"/>
                    </a:lnTo>
                    <a:lnTo>
                      <a:pt x="608" y="303"/>
                    </a:lnTo>
                    <a:lnTo>
                      <a:pt x="617" y="303"/>
                    </a:lnTo>
                    <a:lnTo>
                      <a:pt x="617" y="303"/>
                    </a:lnTo>
                    <a:lnTo>
                      <a:pt x="617" y="312"/>
                    </a:lnTo>
                    <a:lnTo>
                      <a:pt x="626" y="312"/>
                    </a:lnTo>
                    <a:lnTo>
                      <a:pt x="626" y="312"/>
                    </a:lnTo>
                    <a:lnTo>
                      <a:pt x="626" y="321"/>
                    </a:lnTo>
                    <a:lnTo>
                      <a:pt x="635" y="321"/>
                    </a:lnTo>
                    <a:lnTo>
                      <a:pt x="635" y="321"/>
                    </a:lnTo>
                    <a:lnTo>
                      <a:pt x="644" y="321"/>
                    </a:lnTo>
                    <a:lnTo>
                      <a:pt x="644" y="321"/>
                    </a:lnTo>
                    <a:lnTo>
                      <a:pt x="653" y="330"/>
                    </a:lnTo>
                    <a:lnTo>
                      <a:pt x="653" y="330"/>
                    </a:lnTo>
                    <a:lnTo>
                      <a:pt x="661" y="330"/>
                    </a:lnTo>
                    <a:lnTo>
                      <a:pt x="661" y="339"/>
                    </a:lnTo>
                    <a:lnTo>
                      <a:pt x="670" y="339"/>
                    </a:lnTo>
                    <a:lnTo>
                      <a:pt x="670" y="339"/>
                    </a:lnTo>
                    <a:lnTo>
                      <a:pt x="679" y="348"/>
                    </a:lnTo>
                    <a:lnTo>
                      <a:pt x="679" y="348"/>
                    </a:lnTo>
                    <a:lnTo>
                      <a:pt x="688" y="357"/>
                    </a:lnTo>
                    <a:lnTo>
                      <a:pt x="688" y="357"/>
                    </a:lnTo>
                    <a:lnTo>
                      <a:pt x="688" y="366"/>
                    </a:lnTo>
                    <a:lnTo>
                      <a:pt x="688" y="366"/>
                    </a:lnTo>
                    <a:lnTo>
                      <a:pt x="697" y="375"/>
                    </a:lnTo>
                    <a:lnTo>
                      <a:pt x="697" y="375"/>
                    </a:lnTo>
                    <a:lnTo>
                      <a:pt x="697" y="384"/>
                    </a:lnTo>
                    <a:lnTo>
                      <a:pt x="697" y="384"/>
                    </a:lnTo>
                    <a:lnTo>
                      <a:pt x="697" y="392"/>
                    </a:lnTo>
                    <a:lnTo>
                      <a:pt x="697" y="392"/>
                    </a:lnTo>
                    <a:lnTo>
                      <a:pt x="697" y="401"/>
                    </a:lnTo>
                    <a:lnTo>
                      <a:pt x="697" y="401"/>
                    </a:lnTo>
                    <a:lnTo>
                      <a:pt x="697" y="410"/>
                    </a:lnTo>
                    <a:lnTo>
                      <a:pt x="697" y="419"/>
                    </a:lnTo>
                    <a:lnTo>
                      <a:pt x="697" y="428"/>
                    </a:lnTo>
                    <a:lnTo>
                      <a:pt x="697" y="428"/>
                    </a:lnTo>
                    <a:lnTo>
                      <a:pt x="697" y="437"/>
                    </a:lnTo>
                    <a:lnTo>
                      <a:pt x="697" y="446"/>
                    </a:lnTo>
                    <a:lnTo>
                      <a:pt x="697" y="455"/>
                    </a:lnTo>
                    <a:lnTo>
                      <a:pt x="697" y="455"/>
                    </a:lnTo>
                    <a:lnTo>
                      <a:pt x="697" y="464"/>
                    </a:lnTo>
                    <a:lnTo>
                      <a:pt x="697" y="473"/>
                    </a:lnTo>
                    <a:lnTo>
                      <a:pt x="697" y="473"/>
                    </a:lnTo>
                    <a:lnTo>
                      <a:pt x="697" y="482"/>
                    </a:lnTo>
                    <a:lnTo>
                      <a:pt x="706" y="482"/>
                    </a:lnTo>
                    <a:lnTo>
                      <a:pt x="706" y="491"/>
                    </a:lnTo>
                    <a:lnTo>
                      <a:pt x="706" y="500"/>
                    </a:lnTo>
                    <a:lnTo>
                      <a:pt x="706" y="500"/>
                    </a:lnTo>
                    <a:lnTo>
                      <a:pt x="706" y="509"/>
                    </a:lnTo>
                    <a:lnTo>
                      <a:pt x="715" y="509"/>
                    </a:lnTo>
                    <a:lnTo>
                      <a:pt x="715" y="517"/>
                    </a:lnTo>
                    <a:lnTo>
                      <a:pt x="715" y="517"/>
                    </a:lnTo>
                    <a:lnTo>
                      <a:pt x="724" y="526"/>
                    </a:lnTo>
                    <a:lnTo>
                      <a:pt x="724" y="526"/>
                    </a:lnTo>
                    <a:lnTo>
                      <a:pt x="724" y="535"/>
                    </a:lnTo>
                    <a:lnTo>
                      <a:pt x="724" y="544"/>
                    </a:lnTo>
                    <a:lnTo>
                      <a:pt x="724" y="544"/>
                    </a:lnTo>
                    <a:lnTo>
                      <a:pt x="724" y="553"/>
                    </a:lnTo>
                    <a:lnTo>
                      <a:pt x="724" y="553"/>
                    </a:lnTo>
                    <a:lnTo>
                      <a:pt x="724" y="562"/>
                    </a:lnTo>
                    <a:lnTo>
                      <a:pt x="724" y="571"/>
                    </a:lnTo>
                    <a:lnTo>
                      <a:pt x="724" y="571"/>
                    </a:lnTo>
                    <a:lnTo>
                      <a:pt x="724" y="580"/>
                    </a:lnTo>
                    <a:lnTo>
                      <a:pt x="733" y="589"/>
                    </a:lnTo>
                    <a:lnTo>
                      <a:pt x="733" y="589"/>
                    </a:lnTo>
                    <a:lnTo>
                      <a:pt x="733" y="598"/>
                    </a:lnTo>
                    <a:lnTo>
                      <a:pt x="733" y="607"/>
                    </a:lnTo>
                    <a:lnTo>
                      <a:pt x="733" y="616"/>
                    </a:lnTo>
                    <a:lnTo>
                      <a:pt x="733" y="625"/>
                    </a:lnTo>
                    <a:lnTo>
                      <a:pt x="733" y="625"/>
                    </a:lnTo>
                    <a:lnTo>
                      <a:pt x="742" y="634"/>
                    </a:lnTo>
                    <a:lnTo>
                      <a:pt x="742" y="642"/>
                    </a:lnTo>
                    <a:lnTo>
                      <a:pt x="742" y="651"/>
                    </a:lnTo>
                    <a:lnTo>
                      <a:pt x="733" y="660"/>
                    </a:lnTo>
                    <a:lnTo>
                      <a:pt x="733" y="660"/>
                    </a:lnTo>
                    <a:lnTo>
                      <a:pt x="733" y="669"/>
                    </a:lnTo>
                    <a:lnTo>
                      <a:pt x="733" y="678"/>
                    </a:lnTo>
                    <a:lnTo>
                      <a:pt x="733" y="687"/>
                    </a:lnTo>
                    <a:lnTo>
                      <a:pt x="733" y="687"/>
                    </a:lnTo>
                    <a:lnTo>
                      <a:pt x="733" y="696"/>
                    </a:lnTo>
                    <a:lnTo>
                      <a:pt x="733" y="705"/>
                    </a:lnTo>
                    <a:lnTo>
                      <a:pt x="733" y="705"/>
                    </a:lnTo>
                    <a:lnTo>
                      <a:pt x="733" y="714"/>
                    </a:lnTo>
                    <a:lnTo>
                      <a:pt x="733" y="723"/>
                    </a:lnTo>
                    <a:lnTo>
                      <a:pt x="733" y="723"/>
                    </a:lnTo>
                    <a:lnTo>
                      <a:pt x="733" y="732"/>
                    </a:lnTo>
                    <a:lnTo>
                      <a:pt x="733" y="732"/>
                    </a:lnTo>
                    <a:lnTo>
                      <a:pt x="733" y="741"/>
                    </a:lnTo>
                    <a:lnTo>
                      <a:pt x="733" y="750"/>
                    </a:lnTo>
                    <a:lnTo>
                      <a:pt x="733" y="759"/>
                    </a:lnTo>
                    <a:lnTo>
                      <a:pt x="733" y="767"/>
                    </a:lnTo>
                    <a:lnTo>
                      <a:pt x="733" y="767"/>
                    </a:lnTo>
                    <a:lnTo>
                      <a:pt x="733" y="776"/>
                    </a:lnTo>
                    <a:lnTo>
                      <a:pt x="733" y="785"/>
                    </a:lnTo>
                    <a:lnTo>
                      <a:pt x="733" y="794"/>
                    </a:lnTo>
                    <a:lnTo>
                      <a:pt x="733" y="794"/>
                    </a:lnTo>
                    <a:lnTo>
                      <a:pt x="733" y="803"/>
                    </a:lnTo>
                    <a:lnTo>
                      <a:pt x="733" y="812"/>
                    </a:lnTo>
                    <a:lnTo>
                      <a:pt x="733" y="812"/>
                    </a:lnTo>
                    <a:lnTo>
                      <a:pt x="733" y="821"/>
                    </a:lnTo>
                    <a:lnTo>
                      <a:pt x="733" y="821"/>
                    </a:lnTo>
                    <a:lnTo>
                      <a:pt x="733" y="830"/>
                    </a:lnTo>
                    <a:lnTo>
                      <a:pt x="733" y="830"/>
                    </a:lnTo>
                    <a:lnTo>
                      <a:pt x="733" y="839"/>
                    </a:lnTo>
                    <a:lnTo>
                      <a:pt x="724" y="839"/>
                    </a:lnTo>
                    <a:lnTo>
                      <a:pt x="724" y="839"/>
                    </a:lnTo>
                    <a:lnTo>
                      <a:pt x="715" y="839"/>
                    </a:lnTo>
                    <a:lnTo>
                      <a:pt x="715" y="839"/>
                    </a:lnTo>
                    <a:lnTo>
                      <a:pt x="715" y="839"/>
                    </a:lnTo>
                    <a:lnTo>
                      <a:pt x="706" y="839"/>
                    </a:lnTo>
                    <a:lnTo>
                      <a:pt x="706" y="848"/>
                    </a:lnTo>
                    <a:lnTo>
                      <a:pt x="706" y="848"/>
                    </a:lnTo>
                    <a:lnTo>
                      <a:pt x="697" y="848"/>
                    </a:lnTo>
                    <a:lnTo>
                      <a:pt x="697" y="848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57"/>
                    </a:lnTo>
                    <a:lnTo>
                      <a:pt x="697" y="866"/>
                    </a:lnTo>
                    <a:lnTo>
                      <a:pt x="697" y="866"/>
                    </a:lnTo>
                    <a:lnTo>
                      <a:pt x="697" y="866"/>
                    </a:lnTo>
                    <a:lnTo>
                      <a:pt x="697" y="875"/>
                    </a:lnTo>
                    <a:lnTo>
                      <a:pt x="697" y="875"/>
                    </a:lnTo>
                    <a:lnTo>
                      <a:pt x="697" y="875"/>
                    </a:lnTo>
                    <a:lnTo>
                      <a:pt x="697" y="884"/>
                    </a:lnTo>
                    <a:lnTo>
                      <a:pt x="697" y="884"/>
                    </a:lnTo>
                    <a:lnTo>
                      <a:pt x="697" y="884"/>
                    </a:lnTo>
                    <a:lnTo>
                      <a:pt x="706" y="884"/>
                    </a:lnTo>
                    <a:lnTo>
                      <a:pt x="706" y="893"/>
                    </a:lnTo>
                    <a:lnTo>
                      <a:pt x="706" y="893"/>
                    </a:lnTo>
                    <a:lnTo>
                      <a:pt x="715" y="893"/>
                    </a:lnTo>
                    <a:lnTo>
                      <a:pt x="715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24" y="893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33" y="901"/>
                    </a:lnTo>
                    <a:lnTo>
                      <a:pt x="724" y="910"/>
                    </a:lnTo>
                    <a:lnTo>
                      <a:pt x="724" y="910"/>
                    </a:lnTo>
                    <a:lnTo>
                      <a:pt x="724" y="910"/>
                    </a:lnTo>
                    <a:lnTo>
                      <a:pt x="724" y="919"/>
                    </a:lnTo>
                    <a:lnTo>
                      <a:pt x="715" y="919"/>
                    </a:lnTo>
                    <a:lnTo>
                      <a:pt x="715" y="919"/>
                    </a:lnTo>
                    <a:lnTo>
                      <a:pt x="715" y="928"/>
                    </a:lnTo>
                    <a:lnTo>
                      <a:pt x="706" y="928"/>
                    </a:lnTo>
                    <a:lnTo>
                      <a:pt x="706" y="928"/>
                    </a:lnTo>
                    <a:lnTo>
                      <a:pt x="697" y="937"/>
                    </a:lnTo>
                    <a:lnTo>
                      <a:pt x="697" y="937"/>
                    </a:lnTo>
                    <a:lnTo>
                      <a:pt x="697" y="946"/>
                    </a:lnTo>
                    <a:lnTo>
                      <a:pt x="697" y="946"/>
                    </a:lnTo>
                    <a:lnTo>
                      <a:pt x="697" y="946"/>
                    </a:lnTo>
                    <a:lnTo>
                      <a:pt x="688" y="955"/>
                    </a:lnTo>
                    <a:lnTo>
                      <a:pt x="688" y="955"/>
                    </a:lnTo>
                    <a:lnTo>
                      <a:pt x="688" y="964"/>
                    </a:lnTo>
                    <a:lnTo>
                      <a:pt x="688" y="964"/>
                    </a:lnTo>
                    <a:lnTo>
                      <a:pt x="688" y="973"/>
                    </a:lnTo>
                    <a:lnTo>
                      <a:pt x="688" y="973"/>
                    </a:lnTo>
                    <a:lnTo>
                      <a:pt x="688" y="982"/>
                    </a:lnTo>
                    <a:lnTo>
                      <a:pt x="688" y="982"/>
                    </a:lnTo>
                    <a:lnTo>
                      <a:pt x="688" y="991"/>
                    </a:lnTo>
                    <a:lnTo>
                      <a:pt x="688" y="991"/>
                    </a:lnTo>
                    <a:lnTo>
                      <a:pt x="688" y="1000"/>
                    </a:lnTo>
                    <a:lnTo>
                      <a:pt x="697" y="1000"/>
                    </a:lnTo>
                    <a:lnTo>
                      <a:pt x="697" y="1000"/>
                    </a:lnTo>
                    <a:lnTo>
                      <a:pt x="697" y="1000"/>
                    </a:lnTo>
                    <a:lnTo>
                      <a:pt x="706" y="1000"/>
                    </a:lnTo>
                    <a:lnTo>
                      <a:pt x="706" y="1000"/>
                    </a:lnTo>
                    <a:lnTo>
                      <a:pt x="706" y="991"/>
                    </a:lnTo>
                    <a:lnTo>
                      <a:pt x="706" y="991"/>
                    </a:lnTo>
                    <a:lnTo>
                      <a:pt x="715" y="991"/>
                    </a:lnTo>
                    <a:lnTo>
                      <a:pt x="715" y="991"/>
                    </a:lnTo>
                    <a:lnTo>
                      <a:pt x="715" y="982"/>
                    </a:lnTo>
                    <a:lnTo>
                      <a:pt x="724" y="982"/>
                    </a:lnTo>
                    <a:lnTo>
                      <a:pt x="724" y="982"/>
                    </a:lnTo>
                    <a:lnTo>
                      <a:pt x="724" y="973"/>
                    </a:lnTo>
                    <a:lnTo>
                      <a:pt x="724" y="973"/>
                    </a:lnTo>
                    <a:lnTo>
                      <a:pt x="724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64"/>
                    </a:lnTo>
                    <a:lnTo>
                      <a:pt x="733" y="973"/>
                    </a:lnTo>
                    <a:lnTo>
                      <a:pt x="733" y="973"/>
                    </a:lnTo>
                    <a:lnTo>
                      <a:pt x="733" y="973"/>
                    </a:lnTo>
                    <a:lnTo>
                      <a:pt x="733" y="982"/>
                    </a:lnTo>
                    <a:lnTo>
                      <a:pt x="733" y="982"/>
                    </a:lnTo>
                    <a:lnTo>
                      <a:pt x="733" y="982"/>
                    </a:lnTo>
                    <a:lnTo>
                      <a:pt x="733" y="991"/>
                    </a:lnTo>
                    <a:lnTo>
                      <a:pt x="733" y="991"/>
                    </a:lnTo>
                    <a:lnTo>
                      <a:pt x="733" y="1000"/>
                    </a:lnTo>
                    <a:lnTo>
                      <a:pt x="733" y="1000"/>
                    </a:lnTo>
                    <a:lnTo>
                      <a:pt x="733" y="1009"/>
                    </a:lnTo>
                    <a:lnTo>
                      <a:pt x="733" y="1009"/>
                    </a:lnTo>
                    <a:lnTo>
                      <a:pt x="733" y="1009"/>
                    </a:lnTo>
                    <a:lnTo>
                      <a:pt x="733" y="1018"/>
                    </a:lnTo>
                    <a:lnTo>
                      <a:pt x="742" y="1018"/>
                    </a:lnTo>
                    <a:lnTo>
                      <a:pt x="742" y="1018"/>
                    </a:lnTo>
                    <a:lnTo>
                      <a:pt x="742" y="1026"/>
                    </a:lnTo>
                    <a:lnTo>
                      <a:pt x="751" y="1026"/>
                    </a:lnTo>
                    <a:lnTo>
                      <a:pt x="751" y="1026"/>
                    </a:lnTo>
                    <a:lnTo>
                      <a:pt x="751" y="1026"/>
                    </a:lnTo>
                    <a:lnTo>
                      <a:pt x="760" y="1026"/>
                    </a:lnTo>
                    <a:lnTo>
                      <a:pt x="760" y="1026"/>
                    </a:lnTo>
                    <a:lnTo>
                      <a:pt x="760" y="1026"/>
                    </a:lnTo>
                    <a:lnTo>
                      <a:pt x="769" y="1026"/>
                    </a:lnTo>
                    <a:lnTo>
                      <a:pt x="769" y="1026"/>
                    </a:lnTo>
                    <a:lnTo>
                      <a:pt x="769" y="1026"/>
                    </a:lnTo>
                    <a:lnTo>
                      <a:pt x="769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78" y="1018"/>
                    </a:lnTo>
                    <a:lnTo>
                      <a:pt x="787" y="1018"/>
                    </a:lnTo>
                    <a:lnTo>
                      <a:pt x="787" y="1018"/>
                    </a:lnTo>
                    <a:lnTo>
                      <a:pt x="787" y="1018"/>
                    </a:lnTo>
                    <a:lnTo>
                      <a:pt x="795" y="1018"/>
                    </a:lnTo>
                    <a:lnTo>
                      <a:pt x="795" y="1018"/>
                    </a:lnTo>
                    <a:lnTo>
                      <a:pt x="795" y="1026"/>
                    </a:lnTo>
                    <a:lnTo>
                      <a:pt x="795" y="1026"/>
                    </a:lnTo>
                    <a:lnTo>
                      <a:pt x="795" y="1026"/>
                    </a:lnTo>
                    <a:lnTo>
                      <a:pt x="795" y="1035"/>
                    </a:lnTo>
                    <a:lnTo>
                      <a:pt x="795" y="1035"/>
                    </a:lnTo>
                    <a:lnTo>
                      <a:pt x="795" y="1035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795" y="1044"/>
                    </a:lnTo>
                    <a:lnTo>
                      <a:pt x="804" y="1044"/>
                    </a:lnTo>
                    <a:lnTo>
                      <a:pt x="804" y="1053"/>
                    </a:lnTo>
                    <a:lnTo>
                      <a:pt x="804" y="1053"/>
                    </a:lnTo>
                    <a:lnTo>
                      <a:pt x="804" y="1053"/>
                    </a:lnTo>
                    <a:lnTo>
                      <a:pt x="813" y="1053"/>
                    </a:lnTo>
                    <a:lnTo>
                      <a:pt x="813" y="1062"/>
                    </a:lnTo>
                    <a:lnTo>
                      <a:pt x="813" y="1062"/>
                    </a:lnTo>
                    <a:lnTo>
                      <a:pt x="822" y="1062"/>
                    </a:lnTo>
                    <a:lnTo>
                      <a:pt x="822" y="1071"/>
                    </a:lnTo>
                    <a:lnTo>
                      <a:pt x="822" y="1071"/>
                    </a:lnTo>
                    <a:lnTo>
                      <a:pt x="831" y="1080"/>
                    </a:lnTo>
                    <a:lnTo>
                      <a:pt x="831" y="1080"/>
                    </a:lnTo>
                    <a:lnTo>
                      <a:pt x="840" y="1080"/>
                    </a:lnTo>
                    <a:lnTo>
                      <a:pt x="840" y="1089"/>
                    </a:lnTo>
                    <a:lnTo>
                      <a:pt x="840" y="1089"/>
                    </a:lnTo>
                    <a:lnTo>
                      <a:pt x="849" y="1089"/>
                    </a:lnTo>
                    <a:lnTo>
                      <a:pt x="849" y="1089"/>
                    </a:lnTo>
                    <a:lnTo>
                      <a:pt x="858" y="1089"/>
                    </a:lnTo>
                    <a:lnTo>
                      <a:pt x="858" y="1089"/>
                    </a:lnTo>
                    <a:lnTo>
                      <a:pt x="858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67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76" y="1089"/>
                    </a:lnTo>
                    <a:lnTo>
                      <a:pt x="885" y="1098"/>
                    </a:lnTo>
                    <a:lnTo>
                      <a:pt x="876" y="1098"/>
                    </a:lnTo>
                    <a:lnTo>
                      <a:pt x="876" y="1098"/>
                    </a:lnTo>
                    <a:lnTo>
                      <a:pt x="876" y="1107"/>
                    </a:lnTo>
                    <a:lnTo>
                      <a:pt x="876" y="1107"/>
                    </a:lnTo>
                    <a:lnTo>
                      <a:pt x="876" y="1107"/>
                    </a:lnTo>
                    <a:lnTo>
                      <a:pt x="876" y="1116"/>
                    </a:lnTo>
                    <a:lnTo>
                      <a:pt x="876" y="1116"/>
                    </a:lnTo>
                    <a:lnTo>
                      <a:pt x="876" y="1116"/>
                    </a:lnTo>
                    <a:lnTo>
                      <a:pt x="885" y="1116"/>
                    </a:lnTo>
                    <a:lnTo>
                      <a:pt x="885" y="1116"/>
                    </a:lnTo>
                    <a:lnTo>
                      <a:pt x="885" y="1116"/>
                    </a:lnTo>
                    <a:lnTo>
                      <a:pt x="894" y="1116"/>
                    </a:lnTo>
                    <a:lnTo>
                      <a:pt x="894" y="1116"/>
                    </a:lnTo>
                    <a:lnTo>
                      <a:pt x="894" y="1116"/>
                    </a:lnTo>
                    <a:lnTo>
                      <a:pt x="903" y="1116"/>
                    </a:lnTo>
                    <a:lnTo>
                      <a:pt x="903" y="1116"/>
                    </a:lnTo>
                    <a:lnTo>
                      <a:pt x="903" y="1125"/>
                    </a:lnTo>
                    <a:lnTo>
                      <a:pt x="903" y="1125"/>
                    </a:lnTo>
                    <a:lnTo>
                      <a:pt x="912" y="1125"/>
                    </a:lnTo>
                    <a:lnTo>
                      <a:pt x="912" y="1125"/>
                    </a:lnTo>
                    <a:lnTo>
                      <a:pt x="912" y="1134"/>
                    </a:lnTo>
                    <a:lnTo>
                      <a:pt x="912" y="1134"/>
                    </a:lnTo>
                    <a:lnTo>
                      <a:pt x="912" y="1134"/>
                    </a:lnTo>
                    <a:lnTo>
                      <a:pt x="912" y="1143"/>
                    </a:lnTo>
                    <a:lnTo>
                      <a:pt x="912" y="1143"/>
                    </a:lnTo>
                    <a:lnTo>
                      <a:pt x="912" y="1143"/>
                    </a:lnTo>
                    <a:lnTo>
                      <a:pt x="912" y="1151"/>
                    </a:lnTo>
                    <a:lnTo>
                      <a:pt x="903" y="1151"/>
                    </a:lnTo>
                    <a:lnTo>
                      <a:pt x="903" y="1151"/>
                    </a:lnTo>
                    <a:lnTo>
                      <a:pt x="903" y="1160"/>
                    </a:lnTo>
                    <a:lnTo>
                      <a:pt x="903" y="1160"/>
                    </a:lnTo>
                    <a:lnTo>
                      <a:pt x="903" y="1160"/>
                    </a:lnTo>
                    <a:lnTo>
                      <a:pt x="894" y="1169"/>
                    </a:lnTo>
                    <a:lnTo>
                      <a:pt x="894" y="1169"/>
                    </a:lnTo>
                    <a:lnTo>
                      <a:pt x="894" y="1169"/>
                    </a:lnTo>
                    <a:lnTo>
                      <a:pt x="894" y="1178"/>
                    </a:lnTo>
                    <a:lnTo>
                      <a:pt x="894" y="1178"/>
                    </a:lnTo>
                    <a:lnTo>
                      <a:pt x="894" y="1187"/>
                    </a:lnTo>
                    <a:lnTo>
                      <a:pt x="894" y="1187"/>
                    </a:lnTo>
                    <a:lnTo>
                      <a:pt x="885" y="1187"/>
                    </a:lnTo>
                    <a:lnTo>
                      <a:pt x="885" y="1196"/>
                    </a:lnTo>
                    <a:lnTo>
                      <a:pt x="894" y="1196"/>
                    </a:lnTo>
                    <a:lnTo>
                      <a:pt x="894" y="1205"/>
                    </a:lnTo>
                    <a:lnTo>
                      <a:pt x="894" y="1205"/>
                    </a:lnTo>
                    <a:lnTo>
                      <a:pt x="894" y="1214"/>
                    </a:lnTo>
                    <a:lnTo>
                      <a:pt x="894" y="1214"/>
                    </a:lnTo>
                    <a:lnTo>
                      <a:pt x="894" y="1223"/>
                    </a:lnTo>
                    <a:lnTo>
                      <a:pt x="894" y="1223"/>
                    </a:lnTo>
                    <a:lnTo>
                      <a:pt x="894" y="1232"/>
                    </a:lnTo>
                    <a:lnTo>
                      <a:pt x="894" y="1232"/>
                    </a:lnTo>
                    <a:lnTo>
                      <a:pt x="894" y="1232"/>
                    </a:lnTo>
                    <a:lnTo>
                      <a:pt x="903" y="1241"/>
                    </a:lnTo>
                    <a:lnTo>
                      <a:pt x="903" y="1241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0"/>
                    </a:lnTo>
                    <a:lnTo>
                      <a:pt x="903" y="1259"/>
                    </a:lnTo>
                    <a:lnTo>
                      <a:pt x="903" y="1259"/>
                    </a:lnTo>
                    <a:lnTo>
                      <a:pt x="912" y="1259"/>
                    </a:lnTo>
                    <a:lnTo>
                      <a:pt x="912" y="1259"/>
                    </a:lnTo>
                    <a:lnTo>
                      <a:pt x="912" y="1268"/>
                    </a:lnTo>
                    <a:lnTo>
                      <a:pt x="912" y="1268"/>
                    </a:lnTo>
                    <a:lnTo>
                      <a:pt x="912" y="1268"/>
                    </a:lnTo>
                    <a:lnTo>
                      <a:pt x="912" y="1276"/>
                    </a:lnTo>
                    <a:lnTo>
                      <a:pt x="912" y="1276"/>
                    </a:lnTo>
                    <a:lnTo>
                      <a:pt x="912" y="1276"/>
                    </a:lnTo>
                    <a:lnTo>
                      <a:pt x="912" y="1285"/>
                    </a:lnTo>
                    <a:lnTo>
                      <a:pt x="912" y="1285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12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903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294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03"/>
                    </a:lnTo>
                    <a:lnTo>
                      <a:pt x="894" y="1312"/>
                    </a:lnTo>
                    <a:lnTo>
                      <a:pt x="894" y="1312"/>
                    </a:lnTo>
                    <a:lnTo>
                      <a:pt x="885" y="1312"/>
                    </a:lnTo>
                    <a:lnTo>
                      <a:pt x="885" y="1312"/>
                    </a:lnTo>
                    <a:lnTo>
                      <a:pt x="885" y="1312"/>
                    </a:lnTo>
                    <a:lnTo>
                      <a:pt x="876" y="1312"/>
                    </a:lnTo>
                    <a:lnTo>
                      <a:pt x="876" y="1312"/>
                    </a:lnTo>
                    <a:lnTo>
                      <a:pt x="876" y="1312"/>
                    </a:lnTo>
                    <a:lnTo>
                      <a:pt x="867" y="1312"/>
                    </a:lnTo>
                    <a:lnTo>
                      <a:pt x="867" y="1312"/>
                    </a:lnTo>
                    <a:lnTo>
                      <a:pt x="867" y="1312"/>
                    </a:lnTo>
                    <a:lnTo>
                      <a:pt x="858" y="1303"/>
                    </a:lnTo>
                    <a:lnTo>
                      <a:pt x="858" y="1303"/>
                    </a:lnTo>
                    <a:lnTo>
                      <a:pt x="858" y="1294"/>
                    </a:lnTo>
                    <a:lnTo>
                      <a:pt x="858" y="1285"/>
                    </a:lnTo>
                    <a:lnTo>
                      <a:pt x="858" y="1285"/>
                    </a:lnTo>
                    <a:lnTo>
                      <a:pt x="849" y="1276"/>
                    </a:lnTo>
                    <a:lnTo>
                      <a:pt x="849" y="1276"/>
                    </a:lnTo>
                    <a:lnTo>
                      <a:pt x="849" y="1276"/>
                    </a:lnTo>
                    <a:lnTo>
                      <a:pt x="840" y="1268"/>
                    </a:lnTo>
                    <a:lnTo>
                      <a:pt x="840" y="1268"/>
                    </a:lnTo>
                    <a:lnTo>
                      <a:pt x="831" y="1268"/>
                    </a:lnTo>
                    <a:lnTo>
                      <a:pt x="831" y="1268"/>
                    </a:lnTo>
                    <a:lnTo>
                      <a:pt x="822" y="1268"/>
                    </a:lnTo>
                    <a:lnTo>
                      <a:pt x="822" y="1268"/>
                    </a:lnTo>
                    <a:lnTo>
                      <a:pt x="822" y="1268"/>
                    </a:lnTo>
                    <a:lnTo>
                      <a:pt x="813" y="1268"/>
                    </a:lnTo>
                    <a:lnTo>
                      <a:pt x="813" y="1259"/>
                    </a:lnTo>
                    <a:lnTo>
                      <a:pt x="813" y="1259"/>
                    </a:lnTo>
                    <a:lnTo>
                      <a:pt x="813" y="1259"/>
                    </a:lnTo>
                    <a:lnTo>
                      <a:pt x="813" y="1250"/>
                    </a:lnTo>
                    <a:lnTo>
                      <a:pt x="813" y="1250"/>
                    </a:lnTo>
                    <a:lnTo>
                      <a:pt x="804" y="1241"/>
                    </a:lnTo>
                    <a:lnTo>
                      <a:pt x="804" y="1241"/>
                    </a:lnTo>
                    <a:lnTo>
                      <a:pt x="804" y="1241"/>
                    </a:lnTo>
                    <a:lnTo>
                      <a:pt x="795" y="1241"/>
                    </a:lnTo>
                    <a:lnTo>
                      <a:pt x="795" y="1241"/>
                    </a:lnTo>
                    <a:lnTo>
                      <a:pt x="787" y="1241"/>
                    </a:lnTo>
                    <a:lnTo>
                      <a:pt x="787" y="1241"/>
                    </a:lnTo>
                    <a:lnTo>
                      <a:pt x="787" y="1241"/>
                    </a:lnTo>
                    <a:lnTo>
                      <a:pt x="778" y="1241"/>
                    </a:lnTo>
                    <a:lnTo>
                      <a:pt x="778" y="1241"/>
                    </a:lnTo>
                    <a:lnTo>
                      <a:pt x="778" y="1241"/>
                    </a:lnTo>
                    <a:lnTo>
                      <a:pt x="769" y="1241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32"/>
                    </a:lnTo>
                    <a:lnTo>
                      <a:pt x="769" y="1223"/>
                    </a:lnTo>
                    <a:lnTo>
                      <a:pt x="769" y="1223"/>
                    </a:lnTo>
                    <a:lnTo>
                      <a:pt x="769" y="1223"/>
                    </a:lnTo>
                    <a:lnTo>
                      <a:pt x="760" y="1223"/>
                    </a:lnTo>
                    <a:lnTo>
                      <a:pt x="760" y="1223"/>
                    </a:lnTo>
                    <a:lnTo>
                      <a:pt x="751" y="1223"/>
                    </a:lnTo>
                    <a:lnTo>
                      <a:pt x="751" y="1232"/>
                    </a:lnTo>
                    <a:lnTo>
                      <a:pt x="742" y="1232"/>
                    </a:lnTo>
                    <a:lnTo>
                      <a:pt x="733" y="1232"/>
                    </a:lnTo>
                    <a:lnTo>
                      <a:pt x="733" y="1232"/>
                    </a:lnTo>
                    <a:lnTo>
                      <a:pt x="733" y="1232"/>
                    </a:lnTo>
                    <a:lnTo>
                      <a:pt x="724" y="1232"/>
                    </a:lnTo>
                    <a:lnTo>
                      <a:pt x="724" y="1223"/>
                    </a:lnTo>
                    <a:lnTo>
                      <a:pt x="715" y="1223"/>
                    </a:lnTo>
                    <a:lnTo>
                      <a:pt x="715" y="1223"/>
                    </a:lnTo>
                    <a:lnTo>
                      <a:pt x="715" y="1223"/>
                    </a:lnTo>
                    <a:lnTo>
                      <a:pt x="706" y="1223"/>
                    </a:lnTo>
                    <a:lnTo>
                      <a:pt x="706" y="1223"/>
                    </a:lnTo>
                    <a:lnTo>
                      <a:pt x="706" y="1223"/>
                    </a:lnTo>
                    <a:lnTo>
                      <a:pt x="697" y="1223"/>
                    </a:lnTo>
                    <a:lnTo>
                      <a:pt x="697" y="1214"/>
                    </a:lnTo>
                    <a:lnTo>
                      <a:pt x="697" y="1214"/>
                    </a:lnTo>
                    <a:lnTo>
                      <a:pt x="688" y="1214"/>
                    </a:lnTo>
                    <a:lnTo>
                      <a:pt x="688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9" y="1214"/>
                    </a:lnTo>
                    <a:lnTo>
                      <a:pt x="670" y="1214"/>
                    </a:lnTo>
                    <a:lnTo>
                      <a:pt x="670" y="1214"/>
                    </a:lnTo>
                    <a:lnTo>
                      <a:pt x="670" y="1214"/>
                    </a:lnTo>
                    <a:lnTo>
                      <a:pt x="661" y="1214"/>
                    </a:lnTo>
                    <a:lnTo>
                      <a:pt x="661" y="1214"/>
                    </a:lnTo>
                    <a:lnTo>
                      <a:pt x="661" y="1223"/>
                    </a:lnTo>
                    <a:lnTo>
                      <a:pt x="661" y="1223"/>
                    </a:lnTo>
                    <a:lnTo>
                      <a:pt x="661" y="1223"/>
                    </a:lnTo>
                    <a:lnTo>
                      <a:pt x="661" y="1232"/>
                    </a:lnTo>
                    <a:lnTo>
                      <a:pt x="661" y="1232"/>
                    </a:lnTo>
                    <a:lnTo>
                      <a:pt x="653" y="1241"/>
                    </a:lnTo>
                    <a:lnTo>
                      <a:pt x="653" y="1241"/>
                    </a:lnTo>
                    <a:lnTo>
                      <a:pt x="653" y="1241"/>
                    </a:lnTo>
                    <a:lnTo>
                      <a:pt x="653" y="1250"/>
                    </a:lnTo>
                    <a:lnTo>
                      <a:pt x="644" y="1250"/>
                    </a:lnTo>
                    <a:lnTo>
                      <a:pt x="644" y="1250"/>
                    </a:lnTo>
                    <a:lnTo>
                      <a:pt x="644" y="1241"/>
                    </a:lnTo>
                    <a:lnTo>
                      <a:pt x="635" y="1241"/>
                    </a:lnTo>
                    <a:lnTo>
                      <a:pt x="635" y="1241"/>
                    </a:lnTo>
                    <a:lnTo>
                      <a:pt x="635" y="1232"/>
                    </a:lnTo>
                    <a:lnTo>
                      <a:pt x="635" y="1232"/>
                    </a:lnTo>
                    <a:lnTo>
                      <a:pt x="626" y="1232"/>
                    </a:lnTo>
                    <a:lnTo>
                      <a:pt x="626" y="1232"/>
                    </a:lnTo>
                    <a:lnTo>
                      <a:pt x="626" y="1223"/>
                    </a:lnTo>
                    <a:lnTo>
                      <a:pt x="617" y="1223"/>
                    </a:lnTo>
                    <a:lnTo>
                      <a:pt x="617" y="1223"/>
                    </a:lnTo>
                    <a:lnTo>
                      <a:pt x="617" y="1223"/>
                    </a:lnTo>
                    <a:lnTo>
                      <a:pt x="617" y="1214"/>
                    </a:lnTo>
                    <a:lnTo>
                      <a:pt x="608" y="1214"/>
                    </a:lnTo>
                    <a:lnTo>
                      <a:pt x="608" y="1214"/>
                    </a:lnTo>
                    <a:lnTo>
                      <a:pt x="608" y="1214"/>
                    </a:lnTo>
                    <a:lnTo>
                      <a:pt x="599" y="1205"/>
                    </a:lnTo>
                    <a:lnTo>
                      <a:pt x="599" y="1205"/>
                    </a:lnTo>
                    <a:lnTo>
                      <a:pt x="599" y="1205"/>
                    </a:lnTo>
                    <a:lnTo>
                      <a:pt x="590" y="1205"/>
                    </a:lnTo>
                    <a:lnTo>
                      <a:pt x="590" y="1196"/>
                    </a:lnTo>
                    <a:lnTo>
                      <a:pt x="590" y="1196"/>
                    </a:lnTo>
                    <a:lnTo>
                      <a:pt x="590" y="1196"/>
                    </a:lnTo>
                    <a:lnTo>
                      <a:pt x="581" y="1187"/>
                    </a:lnTo>
                    <a:lnTo>
                      <a:pt x="581" y="1187"/>
                    </a:lnTo>
                    <a:lnTo>
                      <a:pt x="581" y="1178"/>
                    </a:lnTo>
                    <a:lnTo>
                      <a:pt x="581" y="1178"/>
                    </a:lnTo>
                    <a:lnTo>
                      <a:pt x="581" y="1169"/>
                    </a:lnTo>
                    <a:lnTo>
                      <a:pt x="581" y="1169"/>
                    </a:lnTo>
                    <a:lnTo>
                      <a:pt x="581" y="1160"/>
                    </a:lnTo>
                    <a:lnTo>
                      <a:pt x="572" y="1160"/>
                    </a:lnTo>
                    <a:lnTo>
                      <a:pt x="572" y="1160"/>
                    </a:lnTo>
                    <a:lnTo>
                      <a:pt x="572" y="1160"/>
                    </a:lnTo>
                    <a:lnTo>
                      <a:pt x="563" y="1151"/>
                    </a:lnTo>
                    <a:lnTo>
                      <a:pt x="563" y="1151"/>
                    </a:lnTo>
                    <a:lnTo>
                      <a:pt x="554" y="1151"/>
                    </a:lnTo>
                    <a:lnTo>
                      <a:pt x="554" y="1151"/>
                    </a:lnTo>
                    <a:lnTo>
                      <a:pt x="545" y="1151"/>
                    </a:lnTo>
                    <a:lnTo>
                      <a:pt x="545" y="1151"/>
                    </a:lnTo>
                    <a:lnTo>
                      <a:pt x="545" y="1143"/>
                    </a:lnTo>
                    <a:lnTo>
                      <a:pt x="545" y="1143"/>
                    </a:lnTo>
                    <a:lnTo>
                      <a:pt x="536" y="1143"/>
                    </a:lnTo>
                    <a:lnTo>
                      <a:pt x="536" y="1134"/>
                    </a:lnTo>
                    <a:lnTo>
                      <a:pt x="536" y="1134"/>
                    </a:lnTo>
                    <a:lnTo>
                      <a:pt x="536" y="1134"/>
                    </a:lnTo>
                    <a:lnTo>
                      <a:pt x="536" y="1125"/>
                    </a:lnTo>
                    <a:lnTo>
                      <a:pt x="527" y="1125"/>
                    </a:lnTo>
                    <a:lnTo>
                      <a:pt x="527" y="1125"/>
                    </a:lnTo>
                    <a:lnTo>
                      <a:pt x="527" y="1134"/>
                    </a:lnTo>
                    <a:lnTo>
                      <a:pt x="519" y="1134"/>
                    </a:lnTo>
                    <a:lnTo>
                      <a:pt x="519" y="1134"/>
                    </a:lnTo>
                    <a:lnTo>
                      <a:pt x="519" y="1134"/>
                    </a:lnTo>
                    <a:lnTo>
                      <a:pt x="510" y="1143"/>
                    </a:lnTo>
                    <a:lnTo>
                      <a:pt x="510" y="1143"/>
                    </a:lnTo>
                    <a:lnTo>
                      <a:pt x="510" y="1143"/>
                    </a:lnTo>
                    <a:lnTo>
                      <a:pt x="501" y="1143"/>
                    </a:lnTo>
                    <a:lnTo>
                      <a:pt x="501" y="1143"/>
                    </a:lnTo>
                    <a:lnTo>
                      <a:pt x="501" y="1143"/>
                    </a:lnTo>
                    <a:lnTo>
                      <a:pt x="492" y="1143"/>
                    </a:lnTo>
                    <a:lnTo>
                      <a:pt x="492" y="1143"/>
                    </a:lnTo>
                    <a:lnTo>
                      <a:pt x="492" y="1143"/>
                    </a:lnTo>
                    <a:lnTo>
                      <a:pt x="483" y="1143"/>
                    </a:lnTo>
                    <a:lnTo>
                      <a:pt x="483" y="1143"/>
                    </a:lnTo>
                    <a:lnTo>
                      <a:pt x="483" y="1143"/>
                    </a:lnTo>
                    <a:lnTo>
                      <a:pt x="483" y="1134"/>
                    </a:lnTo>
                    <a:lnTo>
                      <a:pt x="474" y="1134"/>
                    </a:lnTo>
                    <a:lnTo>
                      <a:pt x="474" y="1134"/>
                    </a:lnTo>
                    <a:lnTo>
                      <a:pt x="474" y="1125"/>
                    </a:lnTo>
                    <a:lnTo>
                      <a:pt x="474" y="1125"/>
                    </a:lnTo>
                    <a:lnTo>
                      <a:pt x="474" y="1125"/>
                    </a:lnTo>
                    <a:lnTo>
                      <a:pt x="465" y="1125"/>
                    </a:lnTo>
                    <a:lnTo>
                      <a:pt x="465" y="1125"/>
                    </a:lnTo>
                    <a:lnTo>
                      <a:pt x="465" y="1116"/>
                    </a:lnTo>
                    <a:lnTo>
                      <a:pt x="465" y="1116"/>
                    </a:lnTo>
                    <a:lnTo>
                      <a:pt x="456" y="1116"/>
                    </a:lnTo>
                    <a:lnTo>
                      <a:pt x="456" y="1125"/>
                    </a:lnTo>
                    <a:lnTo>
                      <a:pt x="456" y="1125"/>
                    </a:lnTo>
                    <a:lnTo>
                      <a:pt x="456" y="1125"/>
                    </a:lnTo>
                    <a:lnTo>
                      <a:pt x="447" y="1125"/>
                    </a:lnTo>
                    <a:lnTo>
                      <a:pt x="447" y="1125"/>
                    </a:lnTo>
                    <a:lnTo>
                      <a:pt x="447" y="1125"/>
                    </a:lnTo>
                    <a:lnTo>
                      <a:pt x="438" y="1125"/>
                    </a:lnTo>
                    <a:lnTo>
                      <a:pt x="438" y="1125"/>
                    </a:lnTo>
                    <a:lnTo>
                      <a:pt x="429" y="1125"/>
                    </a:lnTo>
                    <a:lnTo>
                      <a:pt x="429" y="1125"/>
                    </a:lnTo>
                    <a:lnTo>
                      <a:pt x="429" y="1125"/>
                    </a:lnTo>
                    <a:lnTo>
                      <a:pt x="420" y="1125"/>
                    </a:lnTo>
                    <a:lnTo>
                      <a:pt x="420" y="1125"/>
                    </a:lnTo>
                    <a:lnTo>
                      <a:pt x="420" y="1134"/>
                    </a:lnTo>
                    <a:lnTo>
                      <a:pt x="420" y="1134"/>
                    </a:lnTo>
                    <a:lnTo>
                      <a:pt x="420" y="1134"/>
                    </a:lnTo>
                    <a:lnTo>
                      <a:pt x="411" y="1134"/>
                    </a:lnTo>
                    <a:lnTo>
                      <a:pt x="411" y="1134"/>
                    </a:lnTo>
                    <a:lnTo>
                      <a:pt x="411" y="1143"/>
                    </a:lnTo>
                    <a:lnTo>
                      <a:pt x="411" y="1143"/>
                    </a:lnTo>
                    <a:lnTo>
                      <a:pt x="411" y="1143"/>
                    </a:lnTo>
                    <a:lnTo>
                      <a:pt x="402" y="1143"/>
                    </a:lnTo>
                    <a:lnTo>
                      <a:pt x="402" y="1143"/>
                    </a:lnTo>
                    <a:lnTo>
                      <a:pt x="402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94" y="1143"/>
                    </a:lnTo>
                    <a:lnTo>
                      <a:pt x="385" y="1134"/>
                    </a:lnTo>
                    <a:lnTo>
                      <a:pt x="385" y="1134"/>
                    </a:lnTo>
                    <a:lnTo>
                      <a:pt x="385" y="1125"/>
                    </a:lnTo>
                    <a:lnTo>
                      <a:pt x="385" y="1125"/>
                    </a:lnTo>
                    <a:lnTo>
                      <a:pt x="385" y="1116"/>
                    </a:lnTo>
                    <a:lnTo>
                      <a:pt x="385" y="1116"/>
                    </a:lnTo>
                    <a:lnTo>
                      <a:pt x="385" y="1116"/>
                    </a:lnTo>
                    <a:lnTo>
                      <a:pt x="376" y="1107"/>
                    </a:lnTo>
                    <a:lnTo>
                      <a:pt x="376" y="1107"/>
                    </a:lnTo>
                    <a:lnTo>
                      <a:pt x="376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67" y="1107"/>
                    </a:lnTo>
                    <a:lnTo>
                      <a:pt x="358" y="1107"/>
                    </a:lnTo>
                    <a:lnTo>
                      <a:pt x="358" y="1107"/>
                    </a:lnTo>
                    <a:lnTo>
                      <a:pt x="358" y="1107"/>
                    </a:lnTo>
                    <a:lnTo>
                      <a:pt x="349" y="1107"/>
                    </a:lnTo>
                    <a:lnTo>
                      <a:pt x="349" y="1116"/>
                    </a:lnTo>
                    <a:lnTo>
                      <a:pt x="349" y="1116"/>
                    </a:lnTo>
                    <a:lnTo>
                      <a:pt x="340" y="1116"/>
                    </a:lnTo>
                    <a:lnTo>
                      <a:pt x="340" y="1116"/>
                    </a:lnTo>
                    <a:lnTo>
                      <a:pt x="340" y="1116"/>
                    </a:lnTo>
                    <a:lnTo>
                      <a:pt x="331" y="1116"/>
                    </a:lnTo>
                    <a:lnTo>
                      <a:pt x="331" y="1116"/>
                    </a:lnTo>
                    <a:lnTo>
                      <a:pt x="322" y="1116"/>
                    </a:lnTo>
                    <a:lnTo>
                      <a:pt x="322" y="1116"/>
                    </a:lnTo>
                    <a:lnTo>
                      <a:pt x="322" y="1116"/>
                    </a:lnTo>
                    <a:lnTo>
                      <a:pt x="322" y="1107"/>
                    </a:lnTo>
                    <a:lnTo>
                      <a:pt x="313" y="1107"/>
                    </a:lnTo>
                    <a:lnTo>
                      <a:pt x="313" y="1107"/>
                    </a:lnTo>
                    <a:lnTo>
                      <a:pt x="313" y="1107"/>
                    </a:lnTo>
                    <a:lnTo>
                      <a:pt x="304" y="1107"/>
                    </a:lnTo>
                    <a:lnTo>
                      <a:pt x="304" y="1098"/>
                    </a:lnTo>
                    <a:lnTo>
                      <a:pt x="304" y="1098"/>
                    </a:lnTo>
                    <a:lnTo>
                      <a:pt x="295" y="1098"/>
                    </a:lnTo>
                    <a:lnTo>
                      <a:pt x="295" y="1098"/>
                    </a:lnTo>
                    <a:lnTo>
                      <a:pt x="295" y="1098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86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77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9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80"/>
                    </a:lnTo>
                    <a:lnTo>
                      <a:pt x="268" y="1071"/>
                    </a:lnTo>
                    <a:lnTo>
                      <a:pt x="268" y="1071"/>
                    </a:lnTo>
                    <a:lnTo>
                      <a:pt x="268" y="1071"/>
                    </a:lnTo>
                    <a:lnTo>
                      <a:pt x="268" y="1062"/>
                    </a:lnTo>
                    <a:lnTo>
                      <a:pt x="268" y="1062"/>
                    </a:lnTo>
                    <a:lnTo>
                      <a:pt x="268" y="1062"/>
                    </a:lnTo>
                    <a:lnTo>
                      <a:pt x="260" y="1053"/>
                    </a:lnTo>
                    <a:lnTo>
                      <a:pt x="260" y="1053"/>
                    </a:lnTo>
                    <a:lnTo>
                      <a:pt x="260" y="1053"/>
                    </a:lnTo>
                    <a:lnTo>
                      <a:pt x="260" y="1044"/>
                    </a:lnTo>
                    <a:lnTo>
                      <a:pt x="260" y="1044"/>
                    </a:lnTo>
                    <a:lnTo>
                      <a:pt x="260" y="1035"/>
                    </a:lnTo>
                    <a:lnTo>
                      <a:pt x="251" y="1035"/>
                    </a:lnTo>
                    <a:lnTo>
                      <a:pt x="251" y="1035"/>
                    </a:lnTo>
                    <a:lnTo>
                      <a:pt x="251" y="1026"/>
                    </a:lnTo>
                    <a:lnTo>
                      <a:pt x="242" y="1026"/>
                    </a:lnTo>
                    <a:lnTo>
                      <a:pt x="242" y="1026"/>
                    </a:lnTo>
                    <a:lnTo>
                      <a:pt x="242" y="1026"/>
                    </a:lnTo>
                    <a:lnTo>
                      <a:pt x="233" y="1026"/>
                    </a:lnTo>
                    <a:lnTo>
                      <a:pt x="233" y="1026"/>
                    </a:lnTo>
                    <a:lnTo>
                      <a:pt x="224" y="1026"/>
                    </a:lnTo>
                    <a:lnTo>
                      <a:pt x="224" y="1026"/>
                    </a:lnTo>
                    <a:lnTo>
                      <a:pt x="215" y="1026"/>
                    </a:lnTo>
                    <a:lnTo>
                      <a:pt x="215" y="1026"/>
                    </a:lnTo>
                    <a:lnTo>
                      <a:pt x="206" y="1026"/>
                    </a:lnTo>
                    <a:lnTo>
                      <a:pt x="206" y="1026"/>
                    </a:lnTo>
                    <a:lnTo>
                      <a:pt x="197" y="1026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97" y="1035"/>
                    </a:lnTo>
                    <a:lnTo>
                      <a:pt x="188" y="1044"/>
                    </a:lnTo>
                    <a:lnTo>
                      <a:pt x="188" y="1044"/>
                    </a:lnTo>
                    <a:lnTo>
                      <a:pt x="188" y="1044"/>
                    </a:lnTo>
                    <a:lnTo>
                      <a:pt x="179" y="1044"/>
                    </a:lnTo>
                    <a:lnTo>
                      <a:pt x="179" y="1053"/>
                    </a:lnTo>
                    <a:lnTo>
                      <a:pt x="179" y="1053"/>
                    </a:lnTo>
                    <a:lnTo>
                      <a:pt x="170" y="1053"/>
                    </a:lnTo>
                    <a:lnTo>
                      <a:pt x="170" y="1053"/>
                    </a:lnTo>
                    <a:lnTo>
                      <a:pt x="170" y="1053"/>
                    </a:lnTo>
                    <a:lnTo>
                      <a:pt x="161" y="1053"/>
                    </a:lnTo>
                    <a:lnTo>
                      <a:pt x="161" y="1053"/>
                    </a:lnTo>
                    <a:lnTo>
                      <a:pt x="161" y="1053"/>
                    </a:lnTo>
                    <a:lnTo>
                      <a:pt x="152" y="1044"/>
                    </a:lnTo>
                    <a:lnTo>
                      <a:pt x="152" y="1044"/>
                    </a:lnTo>
                    <a:lnTo>
                      <a:pt x="152" y="1044"/>
                    </a:lnTo>
                    <a:lnTo>
                      <a:pt x="143" y="1035"/>
                    </a:lnTo>
                    <a:lnTo>
                      <a:pt x="143" y="1035"/>
                    </a:lnTo>
                    <a:lnTo>
                      <a:pt x="143" y="1035"/>
                    </a:lnTo>
                    <a:lnTo>
                      <a:pt x="134" y="1035"/>
                    </a:lnTo>
                    <a:lnTo>
                      <a:pt x="134" y="1035"/>
                    </a:lnTo>
                    <a:lnTo>
                      <a:pt x="126" y="1026"/>
                    </a:lnTo>
                    <a:lnTo>
                      <a:pt x="126" y="1026"/>
                    </a:lnTo>
                    <a:lnTo>
                      <a:pt x="117" y="1026"/>
                    </a:lnTo>
                    <a:lnTo>
                      <a:pt x="108" y="1026"/>
                    </a:lnTo>
                    <a:lnTo>
                      <a:pt x="108" y="1026"/>
                    </a:lnTo>
                    <a:lnTo>
                      <a:pt x="99" y="1026"/>
                    </a:lnTo>
                    <a:lnTo>
                      <a:pt x="99" y="1026"/>
                    </a:lnTo>
                    <a:lnTo>
                      <a:pt x="90" y="1026"/>
                    </a:lnTo>
                    <a:lnTo>
                      <a:pt x="90" y="1026"/>
                    </a:lnTo>
                    <a:lnTo>
                      <a:pt x="81" y="1026"/>
                    </a:lnTo>
                    <a:lnTo>
                      <a:pt x="81" y="1026"/>
                    </a:lnTo>
                    <a:lnTo>
                      <a:pt x="72" y="1026"/>
                    </a:lnTo>
                    <a:lnTo>
                      <a:pt x="72" y="1026"/>
                    </a:lnTo>
                    <a:lnTo>
                      <a:pt x="72" y="1018"/>
                    </a:lnTo>
                    <a:lnTo>
                      <a:pt x="63" y="1018"/>
                    </a:lnTo>
                    <a:lnTo>
                      <a:pt x="63" y="1018"/>
                    </a:lnTo>
                    <a:lnTo>
                      <a:pt x="63" y="1009"/>
                    </a:lnTo>
                    <a:lnTo>
                      <a:pt x="63" y="1009"/>
                    </a:lnTo>
                    <a:lnTo>
                      <a:pt x="63" y="1000"/>
                    </a:lnTo>
                    <a:lnTo>
                      <a:pt x="54" y="1000"/>
                    </a:lnTo>
                    <a:lnTo>
                      <a:pt x="54" y="1000"/>
                    </a:lnTo>
                    <a:lnTo>
                      <a:pt x="54" y="991"/>
                    </a:lnTo>
                    <a:lnTo>
                      <a:pt x="54" y="991"/>
                    </a:lnTo>
                    <a:lnTo>
                      <a:pt x="54" y="982"/>
                    </a:lnTo>
                    <a:lnTo>
                      <a:pt x="54" y="973"/>
                    </a:lnTo>
                    <a:lnTo>
                      <a:pt x="54" y="973"/>
                    </a:lnTo>
                    <a:lnTo>
                      <a:pt x="54" y="964"/>
                    </a:lnTo>
                    <a:lnTo>
                      <a:pt x="54" y="964"/>
                    </a:lnTo>
                    <a:lnTo>
                      <a:pt x="45" y="955"/>
                    </a:lnTo>
                    <a:lnTo>
                      <a:pt x="45" y="955"/>
                    </a:lnTo>
                    <a:lnTo>
                      <a:pt x="45" y="955"/>
                    </a:lnTo>
                    <a:lnTo>
                      <a:pt x="45" y="946"/>
                    </a:lnTo>
                    <a:lnTo>
                      <a:pt x="54" y="946"/>
                    </a:lnTo>
                    <a:lnTo>
                      <a:pt x="54" y="946"/>
                    </a:lnTo>
                    <a:lnTo>
                      <a:pt x="63" y="937"/>
                    </a:lnTo>
                    <a:lnTo>
                      <a:pt x="72" y="937"/>
                    </a:lnTo>
                    <a:lnTo>
                      <a:pt x="72" y="937"/>
                    </a:lnTo>
                    <a:lnTo>
                      <a:pt x="72" y="937"/>
                    </a:lnTo>
                    <a:lnTo>
                      <a:pt x="90" y="901"/>
                    </a:lnTo>
                    <a:lnTo>
                      <a:pt x="90" y="848"/>
                    </a:lnTo>
                    <a:lnTo>
                      <a:pt x="81" y="821"/>
                    </a:lnTo>
                    <a:lnTo>
                      <a:pt x="72" y="803"/>
                    </a:lnTo>
                    <a:lnTo>
                      <a:pt x="54" y="803"/>
                    </a:lnTo>
                    <a:lnTo>
                      <a:pt x="36" y="794"/>
                    </a:lnTo>
                    <a:lnTo>
                      <a:pt x="9" y="785"/>
                    </a:lnTo>
                    <a:lnTo>
                      <a:pt x="0" y="750"/>
                    </a:lnTo>
                    <a:lnTo>
                      <a:pt x="9" y="714"/>
                    </a:lnTo>
                    <a:lnTo>
                      <a:pt x="18" y="696"/>
                    </a:lnTo>
                    <a:lnTo>
                      <a:pt x="45" y="678"/>
                    </a:lnTo>
                    <a:lnTo>
                      <a:pt x="63" y="660"/>
                    </a:lnTo>
                    <a:lnTo>
                      <a:pt x="63" y="651"/>
                    </a:lnTo>
                    <a:lnTo>
                      <a:pt x="63" y="634"/>
                    </a:lnTo>
                    <a:lnTo>
                      <a:pt x="54" y="616"/>
                    </a:lnTo>
                    <a:lnTo>
                      <a:pt x="63" y="607"/>
                    </a:lnTo>
                    <a:lnTo>
                      <a:pt x="72" y="598"/>
                    </a:lnTo>
                    <a:lnTo>
                      <a:pt x="90" y="562"/>
                    </a:lnTo>
                    <a:lnTo>
                      <a:pt x="99" y="544"/>
                    </a:lnTo>
                    <a:lnTo>
                      <a:pt x="117" y="535"/>
                    </a:lnTo>
                    <a:lnTo>
                      <a:pt x="108" y="509"/>
                    </a:lnTo>
                    <a:lnTo>
                      <a:pt x="126" y="509"/>
                    </a:lnTo>
                    <a:lnTo>
                      <a:pt x="126" y="482"/>
                    </a:lnTo>
                    <a:lnTo>
                      <a:pt x="134" y="455"/>
                    </a:lnTo>
                    <a:lnTo>
                      <a:pt x="152" y="428"/>
                    </a:lnTo>
                    <a:lnTo>
                      <a:pt x="152" y="384"/>
                    </a:lnTo>
                    <a:lnTo>
                      <a:pt x="152" y="357"/>
                    </a:lnTo>
                    <a:lnTo>
                      <a:pt x="161" y="321"/>
                    </a:lnTo>
                    <a:lnTo>
                      <a:pt x="161" y="303"/>
                    </a:lnTo>
                    <a:lnTo>
                      <a:pt x="179" y="285"/>
                    </a:lnTo>
                    <a:lnTo>
                      <a:pt x="206" y="276"/>
                    </a:lnTo>
                    <a:lnTo>
                      <a:pt x="233" y="259"/>
                    </a:lnTo>
                    <a:lnTo>
                      <a:pt x="242" y="250"/>
                    </a:lnTo>
                    <a:lnTo>
                      <a:pt x="251" y="232"/>
                    </a:lnTo>
                    <a:lnTo>
                      <a:pt x="268" y="241"/>
                    </a:lnTo>
                    <a:lnTo>
                      <a:pt x="295" y="250"/>
                    </a:lnTo>
                    <a:lnTo>
                      <a:pt x="313" y="250"/>
                    </a:lnTo>
                    <a:lnTo>
                      <a:pt x="322" y="241"/>
                    </a:lnTo>
                    <a:lnTo>
                      <a:pt x="322" y="223"/>
                    </a:lnTo>
                    <a:lnTo>
                      <a:pt x="340" y="223"/>
                    </a:lnTo>
                    <a:lnTo>
                      <a:pt x="331" y="196"/>
                    </a:lnTo>
                    <a:lnTo>
                      <a:pt x="322" y="178"/>
                    </a:lnTo>
                    <a:lnTo>
                      <a:pt x="322" y="160"/>
                    </a:lnTo>
                    <a:lnTo>
                      <a:pt x="331" y="151"/>
                    </a:lnTo>
                    <a:lnTo>
                      <a:pt x="340" y="142"/>
                    </a:lnTo>
                    <a:lnTo>
                      <a:pt x="358" y="151"/>
                    </a:lnTo>
                    <a:lnTo>
                      <a:pt x="376" y="151"/>
                    </a:lnTo>
                    <a:lnTo>
                      <a:pt x="394" y="151"/>
                    </a:lnTo>
                    <a:lnTo>
                      <a:pt x="394" y="142"/>
                    </a:lnTo>
                    <a:lnTo>
                      <a:pt x="394" y="133"/>
                    </a:lnTo>
                    <a:lnTo>
                      <a:pt x="411" y="116"/>
                    </a:lnTo>
                    <a:lnTo>
                      <a:pt x="429" y="116"/>
                    </a:lnTo>
                    <a:lnTo>
                      <a:pt x="438" y="116"/>
                    </a:lnTo>
                    <a:lnTo>
                      <a:pt x="447" y="98"/>
                    </a:lnTo>
                    <a:lnTo>
                      <a:pt x="465" y="89"/>
                    </a:lnTo>
                    <a:lnTo>
                      <a:pt x="465" y="80"/>
                    </a:lnTo>
                    <a:lnTo>
                      <a:pt x="474" y="53"/>
                    </a:lnTo>
                    <a:lnTo>
                      <a:pt x="474" y="35"/>
                    </a:lnTo>
                    <a:lnTo>
                      <a:pt x="483" y="17"/>
                    </a:lnTo>
                    <a:lnTo>
                      <a:pt x="501" y="0"/>
                    </a:lnTo>
                    <a:lnTo>
                      <a:pt x="519" y="0"/>
                    </a:lnTo>
                    <a:lnTo>
                      <a:pt x="536" y="0"/>
                    </a:lnTo>
                    <a:lnTo>
                      <a:pt x="536" y="17"/>
                    </a:lnTo>
                    <a:lnTo>
                      <a:pt x="545" y="35"/>
                    </a:lnTo>
                    <a:lnTo>
                      <a:pt x="536" y="53"/>
                    </a:lnTo>
                    <a:lnTo>
                      <a:pt x="545" y="71"/>
                    </a:lnTo>
                    <a:lnTo>
                      <a:pt x="545" y="98"/>
                    </a:lnTo>
                    <a:lnTo>
                      <a:pt x="545" y="107"/>
                    </a:lnTo>
                    <a:lnTo>
                      <a:pt x="554" y="116"/>
                    </a:lnTo>
                    <a:lnTo>
                      <a:pt x="563" y="125"/>
                    </a:lnTo>
                    <a:lnTo>
                      <a:pt x="581" y="116"/>
                    </a:lnTo>
                    <a:lnTo>
                      <a:pt x="581" y="125"/>
                    </a:lnTo>
                    <a:lnTo>
                      <a:pt x="590" y="133"/>
                    </a:lnTo>
                    <a:lnTo>
                      <a:pt x="599" y="142"/>
                    </a:lnTo>
                    <a:lnTo>
                      <a:pt x="626" y="142"/>
                    </a:lnTo>
                    <a:lnTo>
                      <a:pt x="644" y="142"/>
                    </a:lnTo>
                    <a:lnTo>
                      <a:pt x="653" y="151"/>
                    </a:lnTo>
                    <a:lnTo>
                      <a:pt x="661" y="169"/>
                    </a:lnTo>
                    <a:lnTo>
                      <a:pt x="679" y="187"/>
                    </a:lnTo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3" name="Freeform 62">
                <a:extLst>
                  <a:ext uri="{FF2B5EF4-FFF2-40B4-BE49-F238E27FC236}">
                    <a16:creationId xmlns:a16="http://schemas.microsoft.com/office/drawing/2014/main" id="{00000000-0008-0000-1A00-00002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919" y="7219"/>
                <a:ext cx="2082" cy="1737"/>
              </a:xfrm>
              <a:custGeom>
                <a:avLst/>
                <a:gdLst>
                  <a:gd name="T0" fmla="*/ 893 w 938"/>
                  <a:gd name="T1" fmla="*/ 527 h 732"/>
                  <a:gd name="T2" fmla="*/ 938 w 938"/>
                  <a:gd name="T3" fmla="*/ 464 h 732"/>
                  <a:gd name="T4" fmla="*/ 902 w 938"/>
                  <a:gd name="T5" fmla="*/ 464 h 732"/>
                  <a:gd name="T6" fmla="*/ 804 w 938"/>
                  <a:gd name="T7" fmla="*/ 447 h 732"/>
                  <a:gd name="T8" fmla="*/ 777 w 938"/>
                  <a:gd name="T9" fmla="*/ 411 h 732"/>
                  <a:gd name="T10" fmla="*/ 831 w 938"/>
                  <a:gd name="T11" fmla="*/ 330 h 732"/>
                  <a:gd name="T12" fmla="*/ 777 w 938"/>
                  <a:gd name="T13" fmla="*/ 304 h 732"/>
                  <a:gd name="T14" fmla="*/ 741 w 938"/>
                  <a:gd name="T15" fmla="*/ 277 h 732"/>
                  <a:gd name="T16" fmla="*/ 670 w 938"/>
                  <a:gd name="T17" fmla="*/ 259 h 732"/>
                  <a:gd name="T18" fmla="*/ 643 w 938"/>
                  <a:gd name="T19" fmla="*/ 223 h 732"/>
                  <a:gd name="T20" fmla="*/ 616 w 938"/>
                  <a:gd name="T21" fmla="*/ 205 h 732"/>
                  <a:gd name="T22" fmla="*/ 652 w 938"/>
                  <a:gd name="T23" fmla="*/ 125 h 732"/>
                  <a:gd name="T24" fmla="*/ 661 w 938"/>
                  <a:gd name="T25" fmla="*/ 89 h 732"/>
                  <a:gd name="T26" fmla="*/ 616 w 938"/>
                  <a:gd name="T27" fmla="*/ 98 h 732"/>
                  <a:gd name="T28" fmla="*/ 598 w 938"/>
                  <a:gd name="T29" fmla="*/ 134 h 732"/>
                  <a:gd name="T30" fmla="*/ 572 w 938"/>
                  <a:gd name="T31" fmla="*/ 72 h 732"/>
                  <a:gd name="T32" fmla="*/ 554 w 938"/>
                  <a:gd name="T33" fmla="*/ 27 h 732"/>
                  <a:gd name="T34" fmla="*/ 518 w 938"/>
                  <a:gd name="T35" fmla="*/ 9 h 732"/>
                  <a:gd name="T36" fmla="*/ 464 w 938"/>
                  <a:gd name="T37" fmla="*/ 0 h 732"/>
                  <a:gd name="T38" fmla="*/ 402 w 938"/>
                  <a:gd name="T39" fmla="*/ 9 h 732"/>
                  <a:gd name="T40" fmla="*/ 420 w 938"/>
                  <a:gd name="T41" fmla="*/ 45 h 732"/>
                  <a:gd name="T42" fmla="*/ 455 w 938"/>
                  <a:gd name="T43" fmla="*/ 72 h 732"/>
                  <a:gd name="T44" fmla="*/ 438 w 938"/>
                  <a:gd name="T45" fmla="*/ 98 h 732"/>
                  <a:gd name="T46" fmla="*/ 402 w 938"/>
                  <a:gd name="T47" fmla="*/ 143 h 732"/>
                  <a:gd name="T48" fmla="*/ 357 w 938"/>
                  <a:gd name="T49" fmla="*/ 152 h 732"/>
                  <a:gd name="T50" fmla="*/ 295 w 938"/>
                  <a:gd name="T51" fmla="*/ 170 h 732"/>
                  <a:gd name="T52" fmla="*/ 223 w 938"/>
                  <a:gd name="T53" fmla="*/ 179 h 732"/>
                  <a:gd name="T54" fmla="*/ 232 w 938"/>
                  <a:gd name="T55" fmla="*/ 232 h 732"/>
                  <a:gd name="T56" fmla="*/ 241 w 938"/>
                  <a:gd name="T57" fmla="*/ 286 h 732"/>
                  <a:gd name="T58" fmla="*/ 214 w 938"/>
                  <a:gd name="T59" fmla="*/ 366 h 732"/>
                  <a:gd name="T60" fmla="*/ 178 w 938"/>
                  <a:gd name="T61" fmla="*/ 393 h 732"/>
                  <a:gd name="T62" fmla="*/ 196 w 938"/>
                  <a:gd name="T63" fmla="*/ 429 h 732"/>
                  <a:gd name="T64" fmla="*/ 178 w 938"/>
                  <a:gd name="T65" fmla="*/ 464 h 732"/>
                  <a:gd name="T66" fmla="*/ 178 w 938"/>
                  <a:gd name="T67" fmla="*/ 509 h 732"/>
                  <a:gd name="T68" fmla="*/ 116 w 938"/>
                  <a:gd name="T69" fmla="*/ 509 h 732"/>
                  <a:gd name="T70" fmla="*/ 80 w 938"/>
                  <a:gd name="T71" fmla="*/ 518 h 732"/>
                  <a:gd name="T72" fmla="*/ 53 w 938"/>
                  <a:gd name="T73" fmla="*/ 536 h 732"/>
                  <a:gd name="T74" fmla="*/ 18 w 938"/>
                  <a:gd name="T75" fmla="*/ 580 h 732"/>
                  <a:gd name="T76" fmla="*/ 0 w 938"/>
                  <a:gd name="T77" fmla="*/ 625 h 732"/>
                  <a:gd name="T78" fmla="*/ 36 w 938"/>
                  <a:gd name="T79" fmla="*/ 670 h 732"/>
                  <a:gd name="T80" fmla="*/ 36 w 938"/>
                  <a:gd name="T81" fmla="*/ 688 h 732"/>
                  <a:gd name="T82" fmla="*/ 62 w 938"/>
                  <a:gd name="T83" fmla="*/ 714 h 732"/>
                  <a:gd name="T84" fmla="*/ 134 w 938"/>
                  <a:gd name="T85" fmla="*/ 732 h 732"/>
                  <a:gd name="T86" fmla="*/ 214 w 938"/>
                  <a:gd name="T87" fmla="*/ 732 h 732"/>
                  <a:gd name="T88" fmla="*/ 295 w 938"/>
                  <a:gd name="T89" fmla="*/ 697 h 732"/>
                  <a:gd name="T90" fmla="*/ 330 w 938"/>
                  <a:gd name="T91" fmla="*/ 670 h 732"/>
                  <a:gd name="T92" fmla="*/ 348 w 938"/>
                  <a:gd name="T93" fmla="*/ 607 h 732"/>
                  <a:gd name="T94" fmla="*/ 366 w 938"/>
                  <a:gd name="T95" fmla="*/ 580 h 732"/>
                  <a:gd name="T96" fmla="*/ 411 w 938"/>
                  <a:gd name="T97" fmla="*/ 580 h 732"/>
                  <a:gd name="T98" fmla="*/ 420 w 938"/>
                  <a:gd name="T99" fmla="*/ 607 h 732"/>
                  <a:gd name="T100" fmla="*/ 455 w 938"/>
                  <a:gd name="T101" fmla="*/ 607 h 732"/>
                  <a:gd name="T102" fmla="*/ 527 w 938"/>
                  <a:gd name="T103" fmla="*/ 607 h 732"/>
                  <a:gd name="T104" fmla="*/ 563 w 938"/>
                  <a:gd name="T105" fmla="*/ 616 h 732"/>
                  <a:gd name="T106" fmla="*/ 589 w 938"/>
                  <a:gd name="T107" fmla="*/ 625 h 732"/>
                  <a:gd name="T108" fmla="*/ 616 w 938"/>
                  <a:gd name="T109" fmla="*/ 616 h 732"/>
                  <a:gd name="T110" fmla="*/ 616 w 938"/>
                  <a:gd name="T111" fmla="*/ 598 h 732"/>
                  <a:gd name="T112" fmla="*/ 625 w 938"/>
                  <a:gd name="T113" fmla="*/ 572 h 732"/>
                  <a:gd name="T114" fmla="*/ 652 w 938"/>
                  <a:gd name="T115" fmla="*/ 572 h 732"/>
                  <a:gd name="T116" fmla="*/ 679 w 938"/>
                  <a:gd name="T117" fmla="*/ 580 h 732"/>
                  <a:gd name="T118" fmla="*/ 697 w 938"/>
                  <a:gd name="T119" fmla="*/ 545 h 732"/>
                  <a:gd name="T120" fmla="*/ 741 w 938"/>
                  <a:gd name="T121" fmla="*/ 536 h 732"/>
                  <a:gd name="T122" fmla="*/ 795 w 938"/>
                  <a:gd name="T123" fmla="*/ 545 h 732"/>
                  <a:gd name="T124" fmla="*/ 831 w 938"/>
                  <a:gd name="T125" fmla="*/ 563 h 7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938" h="732">
                    <a:moveTo>
                      <a:pt x="848" y="580"/>
                    </a:moveTo>
                    <a:lnTo>
                      <a:pt x="848" y="580"/>
                    </a:lnTo>
                    <a:lnTo>
                      <a:pt x="848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57" y="580"/>
                    </a:lnTo>
                    <a:lnTo>
                      <a:pt x="866" y="580"/>
                    </a:lnTo>
                    <a:lnTo>
                      <a:pt x="866" y="572"/>
                    </a:lnTo>
                    <a:lnTo>
                      <a:pt x="866" y="572"/>
                    </a:lnTo>
                    <a:lnTo>
                      <a:pt x="866" y="572"/>
                    </a:lnTo>
                    <a:lnTo>
                      <a:pt x="866" y="563"/>
                    </a:lnTo>
                    <a:lnTo>
                      <a:pt x="866" y="563"/>
                    </a:lnTo>
                    <a:lnTo>
                      <a:pt x="866" y="563"/>
                    </a:lnTo>
                    <a:lnTo>
                      <a:pt x="866" y="554"/>
                    </a:lnTo>
                    <a:lnTo>
                      <a:pt x="866" y="554"/>
                    </a:lnTo>
                    <a:lnTo>
                      <a:pt x="866" y="554"/>
                    </a:lnTo>
                    <a:lnTo>
                      <a:pt x="875" y="545"/>
                    </a:lnTo>
                    <a:lnTo>
                      <a:pt x="875" y="545"/>
                    </a:lnTo>
                    <a:lnTo>
                      <a:pt x="875" y="545"/>
                    </a:lnTo>
                    <a:lnTo>
                      <a:pt x="884" y="536"/>
                    </a:lnTo>
                    <a:lnTo>
                      <a:pt x="884" y="536"/>
                    </a:lnTo>
                    <a:lnTo>
                      <a:pt x="884" y="536"/>
                    </a:lnTo>
                    <a:lnTo>
                      <a:pt x="893" y="536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93" y="527"/>
                    </a:lnTo>
                    <a:lnTo>
                      <a:pt x="884" y="518"/>
                    </a:lnTo>
                    <a:lnTo>
                      <a:pt x="884" y="518"/>
                    </a:lnTo>
                    <a:lnTo>
                      <a:pt x="884" y="518"/>
                    </a:lnTo>
                    <a:lnTo>
                      <a:pt x="893" y="518"/>
                    </a:lnTo>
                    <a:lnTo>
                      <a:pt x="893" y="518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893" y="509"/>
                    </a:lnTo>
                    <a:lnTo>
                      <a:pt x="902" y="509"/>
                    </a:lnTo>
                    <a:lnTo>
                      <a:pt x="902" y="509"/>
                    </a:lnTo>
                    <a:lnTo>
                      <a:pt x="902" y="500"/>
                    </a:lnTo>
                    <a:lnTo>
                      <a:pt x="911" y="500"/>
                    </a:lnTo>
                    <a:lnTo>
                      <a:pt x="911" y="500"/>
                    </a:lnTo>
                    <a:lnTo>
                      <a:pt x="911" y="491"/>
                    </a:lnTo>
                    <a:lnTo>
                      <a:pt x="920" y="491"/>
                    </a:lnTo>
                    <a:lnTo>
                      <a:pt x="920" y="491"/>
                    </a:lnTo>
                    <a:lnTo>
                      <a:pt x="920" y="482"/>
                    </a:lnTo>
                    <a:lnTo>
                      <a:pt x="929" y="482"/>
                    </a:lnTo>
                    <a:lnTo>
                      <a:pt x="929" y="473"/>
                    </a:lnTo>
                    <a:lnTo>
                      <a:pt x="929" y="473"/>
                    </a:lnTo>
                    <a:lnTo>
                      <a:pt x="929" y="473"/>
                    </a:lnTo>
                    <a:lnTo>
                      <a:pt x="938" y="473"/>
                    </a:lnTo>
                    <a:lnTo>
                      <a:pt x="938" y="473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38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9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20" y="464"/>
                    </a:lnTo>
                    <a:lnTo>
                      <a:pt x="911" y="464"/>
                    </a:lnTo>
                    <a:lnTo>
                      <a:pt x="911" y="464"/>
                    </a:lnTo>
                    <a:lnTo>
                      <a:pt x="911" y="464"/>
                    </a:lnTo>
                    <a:lnTo>
                      <a:pt x="902" y="464"/>
                    </a:lnTo>
                    <a:lnTo>
                      <a:pt x="902" y="464"/>
                    </a:lnTo>
                    <a:lnTo>
                      <a:pt x="902" y="464"/>
                    </a:lnTo>
                    <a:lnTo>
                      <a:pt x="893" y="464"/>
                    </a:lnTo>
                    <a:lnTo>
                      <a:pt x="893" y="464"/>
                    </a:lnTo>
                    <a:lnTo>
                      <a:pt x="884" y="464"/>
                    </a:lnTo>
                    <a:lnTo>
                      <a:pt x="884" y="455"/>
                    </a:lnTo>
                    <a:lnTo>
                      <a:pt x="875" y="455"/>
                    </a:lnTo>
                    <a:lnTo>
                      <a:pt x="875" y="455"/>
                    </a:lnTo>
                    <a:lnTo>
                      <a:pt x="866" y="455"/>
                    </a:lnTo>
                    <a:lnTo>
                      <a:pt x="866" y="455"/>
                    </a:lnTo>
                    <a:lnTo>
                      <a:pt x="866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55"/>
                    </a:lnTo>
                    <a:lnTo>
                      <a:pt x="857" y="447"/>
                    </a:lnTo>
                    <a:lnTo>
                      <a:pt x="848" y="447"/>
                    </a:lnTo>
                    <a:lnTo>
                      <a:pt x="848" y="447"/>
                    </a:lnTo>
                    <a:lnTo>
                      <a:pt x="848" y="447"/>
                    </a:lnTo>
                    <a:lnTo>
                      <a:pt x="839" y="447"/>
                    </a:lnTo>
                    <a:lnTo>
                      <a:pt x="839" y="447"/>
                    </a:lnTo>
                    <a:lnTo>
                      <a:pt x="831" y="447"/>
                    </a:lnTo>
                    <a:lnTo>
                      <a:pt x="831" y="447"/>
                    </a:lnTo>
                    <a:lnTo>
                      <a:pt x="822" y="447"/>
                    </a:lnTo>
                    <a:lnTo>
                      <a:pt x="822" y="447"/>
                    </a:lnTo>
                    <a:lnTo>
                      <a:pt x="822" y="447"/>
                    </a:lnTo>
                    <a:lnTo>
                      <a:pt x="813" y="447"/>
                    </a:lnTo>
                    <a:lnTo>
                      <a:pt x="813" y="447"/>
                    </a:lnTo>
                    <a:lnTo>
                      <a:pt x="804" y="447"/>
                    </a:lnTo>
                    <a:lnTo>
                      <a:pt x="804" y="447"/>
                    </a:lnTo>
                    <a:lnTo>
                      <a:pt x="795" y="447"/>
                    </a:lnTo>
                    <a:lnTo>
                      <a:pt x="795" y="447"/>
                    </a:lnTo>
                    <a:lnTo>
                      <a:pt x="786" y="447"/>
                    </a:lnTo>
                    <a:lnTo>
                      <a:pt x="786" y="447"/>
                    </a:lnTo>
                    <a:lnTo>
                      <a:pt x="777" y="447"/>
                    </a:lnTo>
                    <a:lnTo>
                      <a:pt x="777" y="447"/>
                    </a:lnTo>
                    <a:lnTo>
                      <a:pt x="777" y="438"/>
                    </a:lnTo>
                    <a:lnTo>
                      <a:pt x="777" y="438"/>
                    </a:lnTo>
                    <a:lnTo>
                      <a:pt x="777" y="438"/>
                    </a:lnTo>
                    <a:lnTo>
                      <a:pt x="768" y="438"/>
                    </a:lnTo>
                    <a:lnTo>
                      <a:pt x="768" y="438"/>
                    </a:lnTo>
                    <a:lnTo>
                      <a:pt x="768" y="438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9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20"/>
                    </a:lnTo>
                    <a:lnTo>
                      <a:pt x="768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11"/>
                    </a:lnTo>
                    <a:lnTo>
                      <a:pt x="777" y="402"/>
                    </a:lnTo>
                    <a:lnTo>
                      <a:pt x="777" y="402"/>
                    </a:lnTo>
                    <a:lnTo>
                      <a:pt x="786" y="402"/>
                    </a:lnTo>
                    <a:lnTo>
                      <a:pt x="786" y="393"/>
                    </a:lnTo>
                    <a:lnTo>
                      <a:pt x="786" y="393"/>
                    </a:lnTo>
                    <a:lnTo>
                      <a:pt x="795" y="393"/>
                    </a:lnTo>
                    <a:lnTo>
                      <a:pt x="795" y="384"/>
                    </a:lnTo>
                    <a:lnTo>
                      <a:pt x="795" y="384"/>
                    </a:lnTo>
                    <a:lnTo>
                      <a:pt x="795" y="375"/>
                    </a:lnTo>
                    <a:lnTo>
                      <a:pt x="804" y="375"/>
                    </a:lnTo>
                    <a:lnTo>
                      <a:pt x="804" y="375"/>
                    </a:lnTo>
                    <a:lnTo>
                      <a:pt x="804" y="366"/>
                    </a:lnTo>
                    <a:lnTo>
                      <a:pt x="804" y="366"/>
                    </a:lnTo>
                    <a:lnTo>
                      <a:pt x="804" y="366"/>
                    </a:lnTo>
                    <a:lnTo>
                      <a:pt x="804" y="357"/>
                    </a:lnTo>
                    <a:lnTo>
                      <a:pt x="804" y="357"/>
                    </a:lnTo>
                    <a:lnTo>
                      <a:pt x="813" y="357"/>
                    </a:lnTo>
                    <a:lnTo>
                      <a:pt x="813" y="357"/>
                    </a:lnTo>
                    <a:lnTo>
                      <a:pt x="813" y="348"/>
                    </a:lnTo>
                    <a:lnTo>
                      <a:pt x="813" y="348"/>
                    </a:lnTo>
                    <a:lnTo>
                      <a:pt x="813" y="348"/>
                    </a:lnTo>
                    <a:lnTo>
                      <a:pt x="822" y="348"/>
                    </a:lnTo>
                    <a:lnTo>
                      <a:pt x="822" y="339"/>
                    </a:lnTo>
                    <a:lnTo>
                      <a:pt x="822" y="339"/>
                    </a:lnTo>
                    <a:lnTo>
                      <a:pt x="822" y="339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31" y="330"/>
                    </a:lnTo>
                    <a:lnTo>
                      <a:pt x="822" y="330"/>
                    </a:lnTo>
                    <a:lnTo>
                      <a:pt x="822" y="330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22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13" y="322"/>
                    </a:lnTo>
                    <a:lnTo>
                      <a:pt x="804" y="313"/>
                    </a:lnTo>
                    <a:lnTo>
                      <a:pt x="804" y="313"/>
                    </a:lnTo>
                    <a:lnTo>
                      <a:pt x="804" y="313"/>
                    </a:lnTo>
                    <a:lnTo>
                      <a:pt x="795" y="313"/>
                    </a:lnTo>
                    <a:lnTo>
                      <a:pt x="795" y="313"/>
                    </a:lnTo>
                    <a:lnTo>
                      <a:pt x="795" y="313"/>
                    </a:lnTo>
                    <a:lnTo>
                      <a:pt x="786" y="313"/>
                    </a:lnTo>
                    <a:lnTo>
                      <a:pt x="786" y="313"/>
                    </a:lnTo>
                    <a:lnTo>
                      <a:pt x="777" y="313"/>
                    </a:lnTo>
                    <a:lnTo>
                      <a:pt x="777" y="304"/>
                    </a:lnTo>
                    <a:lnTo>
                      <a:pt x="777" y="304"/>
                    </a:lnTo>
                    <a:lnTo>
                      <a:pt x="777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304"/>
                    </a:lnTo>
                    <a:lnTo>
                      <a:pt x="768" y="295"/>
                    </a:lnTo>
                    <a:lnTo>
                      <a:pt x="759" y="295"/>
                    </a:lnTo>
                    <a:lnTo>
                      <a:pt x="759" y="295"/>
                    </a:lnTo>
                    <a:lnTo>
                      <a:pt x="759" y="295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9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50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86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41" y="277"/>
                    </a:lnTo>
                    <a:lnTo>
                      <a:pt x="732" y="277"/>
                    </a:lnTo>
                    <a:lnTo>
                      <a:pt x="732" y="277"/>
                    </a:lnTo>
                    <a:lnTo>
                      <a:pt x="723" y="277"/>
                    </a:lnTo>
                    <a:lnTo>
                      <a:pt x="714" y="277"/>
                    </a:lnTo>
                    <a:lnTo>
                      <a:pt x="714" y="277"/>
                    </a:lnTo>
                    <a:lnTo>
                      <a:pt x="705" y="277"/>
                    </a:lnTo>
                    <a:lnTo>
                      <a:pt x="705" y="277"/>
                    </a:lnTo>
                    <a:lnTo>
                      <a:pt x="697" y="277"/>
                    </a:lnTo>
                    <a:lnTo>
                      <a:pt x="697" y="277"/>
                    </a:lnTo>
                    <a:lnTo>
                      <a:pt x="697" y="277"/>
                    </a:lnTo>
                    <a:lnTo>
                      <a:pt x="688" y="277"/>
                    </a:lnTo>
                    <a:lnTo>
                      <a:pt x="688" y="277"/>
                    </a:lnTo>
                    <a:lnTo>
                      <a:pt x="688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9" y="277"/>
                    </a:lnTo>
                    <a:lnTo>
                      <a:pt x="670" y="277"/>
                    </a:lnTo>
                    <a:lnTo>
                      <a:pt x="670" y="277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68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9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70" y="250"/>
                    </a:lnTo>
                    <a:lnTo>
                      <a:pt x="661" y="250"/>
                    </a:lnTo>
                    <a:lnTo>
                      <a:pt x="661" y="250"/>
                    </a:lnTo>
                    <a:lnTo>
                      <a:pt x="661" y="250"/>
                    </a:lnTo>
                    <a:lnTo>
                      <a:pt x="661" y="241"/>
                    </a:lnTo>
                    <a:lnTo>
                      <a:pt x="661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41"/>
                    </a:lnTo>
                    <a:lnTo>
                      <a:pt x="652" y="232"/>
                    </a:lnTo>
                    <a:lnTo>
                      <a:pt x="652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32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23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34" y="205"/>
                    </a:lnTo>
                    <a:lnTo>
                      <a:pt x="634" y="205"/>
                    </a:lnTo>
                    <a:lnTo>
                      <a:pt x="625" y="205"/>
                    </a:lnTo>
                    <a:lnTo>
                      <a:pt x="625" y="205"/>
                    </a:lnTo>
                    <a:lnTo>
                      <a:pt x="625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205"/>
                    </a:lnTo>
                    <a:lnTo>
                      <a:pt x="616" y="197"/>
                    </a:lnTo>
                    <a:lnTo>
                      <a:pt x="625" y="197"/>
                    </a:lnTo>
                    <a:lnTo>
                      <a:pt x="625" y="197"/>
                    </a:lnTo>
                    <a:lnTo>
                      <a:pt x="625" y="197"/>
                    </a:lnTo>
                    <a:lnTo>
                      <a:pt x="634" y="197"/>
                    </a:lnTo>
                    <a:lnTo>
                      <a:pt x="634" y="197"/>
                    </a:lnTo>
                    <a:lnTo>
                      <a:pt x="634" y="197"/>
                    </a:lnTo>
                    <a:lnTo>
                      <a:pt x="643" y="197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88"/>
                    </a:lnTo>
                    <a:lnTo>
                      <a:pt x="643" y="179"/>
                    </a:lnTo>
                    <a:lnTo>
                      <a:pt x="643" y="179"/>
                    </a:lnTo>
                    <a:lnTo>
                      <a:pt x="643" y="179"/>
                    </a:lnTo>
                    <a:lnTo>
                      <a:pt x="652" y="179"/>
                    </a:lnTo>
                    <a:lnTo>
                      <a:pt x="652" y="170"/>
                    </a:lnTo>
                    <a:lnTo>
                      <a:pt x="652" y="161"/>
                    </a:lnTo>
                    <a:lnTo>
                      <a:pt x="652" y="161"/>
                    </a:lnTo>
                    <a:lnTo>
                      <a:pt x="652" y="152"/>
                    </a:lnTo>
                    <a:lnTo>
                      <a:pt x="652" y="152"/>
                    </a:lnTo>
                    <a:lnTo>
                      <a:pt x="652" y="143"/>
                    </a:lnTo>
                    <a:lnTo>
                      <a:pt x="652" y="134"/>
                    </a:lnTo>
                    <a:lnTo>
                      <a:pt x="652" y="134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25"/>
                    </a:lnTo>
                    <a:lnTo>
                      <a:pt x="652" y="116"/>
                    </a:lnTo>
                    <a:lnTo>
                      <a:pt x="652" y="116"/>
                    </a:lnTo>
                    <a:lnTo>
                      <a:pt x="652" y="116"/>
                    </a:lnTo>
                    <a:lnTo>
                      <a:pt x="661" y="116"/>
                    </a:lnTo>
                    <a:lnTo>
                      <a:pt x="661" y="116"/>
                    </a:lnTo>
                    <a:lnTo>
                      <a:pt x="661" y="116"/>
                    </a:lnTo>
                    <a:lnTo>
                      <a:pt x="661" y="107"/>
                    </a:lnTo>
                    <a:lnTo>
                      <a:pt x="661" y="107"/>
                    </a:lnTo>
                    <a:lnTo>
                      <a:pt x="661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107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98"/>
                    </a:lnTo>
                    <a:lnTo>
                      <a:pt x="670" y="89"/>
                    </a:lnTo>
                    <a:lnTo>
                      <a:pt x="670" y="89"/>
                    </a:lnTo>
                    <a:lnTo>
                      <a:pt x="670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0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61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52" y="89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43" y="98"/>
                    </a:lnTo>
                    <a:lnTo>
                      <a:pt x="634" y="98"/>
                    </a:lnTo>
                    <a:lnTo>
                      <a:pt x="634" y="98"/>
                    </a:lnTo>
                    <a:lnTo>
                      <a:pt x="634" y="98"/>
                    </a:lnTo>
                    <a:lnTo>
                      <a:pt x="625" y="98"/>
                    </a:lnTo>
                    <a:lnTo>
                      <a:pt x="625" y="98"/>
                    </a:lnTo>
                    <a:lnTo>
                      <a:pt x="625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98"/>
                    </a:lnTo>
                    <a:lnTo>
                      <a:pt x="616" y="107"/>
                    </a:lnTo>
                    <a:lnTo>
                      <a:pt x="616" y="107"/>
                    </a:lnTo>
                    <a:lnTo>
                      <a:pt x="616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07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16"/>
                    </a:lnTo>
                    <a:lnTo>
                      <a:pt x="607" y="125"/>
                    </a:lnTo>
                    <a:lnTo>
                      <a:pt x="607" y="125"/>
                    </a:lnTo>
                    <a:lnTo>
                      <a:pt x="607" y="125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34"/>
                    </a:lnTo>
                    <a:lnTo>
                      <a:pt x="607" y="143"/>
                    </a:lnTo>
                    <a:lnTo>
                      <a:pt x="607" y="143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98" y="134"/>
                    </a:lnTo>
                    <a:lnTo>
                      <a:pt x="589" y="134"/>
                    </a:lnTo>
                    <a:lnTo>
                      <a:pt x="589" y="134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9" y="125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16"/>
                    </a:lnTo>
                    <a:lnTo>
                      <a:pt x="580" y="107"/>
                    </a:lnTo>
                    <a:lnTo>
                      <a:pt x="580" y="107"/>
                    </a:lnTo>
                    <a:lnTo>
                      <a:pt x="580" y="107"/>
                    </a:lnTo>
                    <a:lnTo>
                      <a:pt x="580" y="98"/>
                    </a:lnTo>
                    <a:lnTo>
                      <a:pt x="580" y="98"/>
                    </a:lnTo>
                    <a:lnTo>
                      <a:pt x="580" y="98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9"/>
                    </a:lnTo>
                    <a:lnTo>
                      <a:pt x="580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80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72"/>
                    </a:lnTo>
                    <a:lnTo>
                      <a:pt x="572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63"/>
                    </a:lnTo>
                    <a:lnTo>
                      <a:pt x="563" y="54"/>
                    </a:lnTo>
                    <a:lnTo>
                      <a:pt x="563" y="54"/>
                    </a:lnTo>
                    <a:lnTo>
                      <a:pt x="563" y="54"/>
                    </a:lnTo>
                    <a:lnTo>
                      <a:pt x="563" y="45"/>
                    </a:lnTo>
                    <a:lnTo>
                      <a:pt x="563" y="45"/>
                    </a:lnTo>
                    <a:lnTo>
                      <a:pt x="563" y="45"/>
                    </a:lnTo>
                    <a:lnTo>
                      <a:pt x="572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63" y="36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27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54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45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27" y="18"/>
                    </a:lnTo>
                    <a:lnTo>
                      <a:pt x="527" y="18"/>
                    </a:lnTo>
                    <a:lnTo>
                      <a:pt x="527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18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18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9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500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91" y="9"/>
                    </a:lnTo>
                    <a:lnTo>
                      <a:pt x="482" y="9"/>
                    </a:lnTo>
                    <a:lnTo>
                      <a:pt x="482" y="9"/>
                    </a:lnTo>
                    <a:lnTo>
                      <a:pt x="482" y="9"/>
                    </a:lnTo>
                    <a:lnTo>
                      <a:pt x="473" y="9"/>
                    </a:lnTo>
                    <a:lnTo>
                      <a:pt x="473" y="0"/>
                    </a:lnTo>
                    <a:lnTo>
                      <a:pt x="473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64" y="0"/>
                    </a:lnTo>
                    <a:lnTo>
                      <a:pt x="455" y="0"/>
                    </a:lnTo>
                    <a:lnTo>
                      <a:pt x="455" y="0"/>
                    </a:lnTo>
                    <a:lnTo>
                      <a:pt x="455" y="0"/>
                    </a:lnTo>
                    <a:lnTo>
                      <a:pt x="446" y="0"/>
                    </a:lnTo>
                    <a:lnTo>
                      <a:pt x="446" y="0"/>
                    </a:lnTo>
                    <a:lnTo>
                      <a:pt x="446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38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9" y="0"/>
                    </a:lnTo>
                    <a:lnTo>
                      <a:pt x="420" y="0"/>
                    </a:lnTo>
                    <a:lnTo>
                      <a:pt x="420" y="0"/>
                    </a:lnTo>
                    <a:lnTo>
                      <a:pt x="420" y="9"/>
                    </a:lnTo>
                    <a:lnTo>
                      <a:pt x="420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11" y="9"/>
                    </a:lnTo>
                    <a:lnTo>
                      <a:pt x="402" y="9"/>
                    </a:lnTo>
                    <a:lnTo>
                      <a:pt x="402" y="9"/>
                    </a:lnTo>
                    <a:lnTo>
                      <a:pt x="402" y="9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18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27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02" y="36"/>
                    </a:lnTo>
                    <a:lnTo>
                      <a:pt x="411" y="36"/>
                    </a:lnTo>
                    <a:lnTo>
                      <a:pt x="411" y="36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45"/>
                    </a:lnTo>
                    <a:lnTo>
                      <a:pt x="411" y="54"/>
                    </a:lnTo>
                    <a:lnTo>
                      <a:pt x="411" y="54"/>
                    </a:lnTo>
                    <a:lnTo>
                      <a:pt x="411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0" y="45"/>
                    </a:lnTo>
                    <a:lnTo>
                      <a:pt x="429" y="45"/>
                    </a:lnTo>
                    <a:lnTo>
                      <a:pt x="429" y="45"/>
                    </a:lnTo>
                    <a:lnTo>
                      <a:pt x="429" y="45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29" y="54"/>
                    </a:lnTo>
                    <a:lnTo>
                      <a:pt x="438" y="54"/>
                    </a:lnTo>
                    <a:lnTo>
                      <a:pt x="438" y="54"/>
                    </a:lnTo>
                    <a:lnTo>
                      <a:pt x="438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54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46" y="63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72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64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0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55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89"/>
                    </a:lnTo>
                    <a:lnTo>
                      <a:pt x="446" y="98"/>
                    </a:lnTo>
                    <a:lnTo>
                      <a:pt x="446" y="98"/>
                    </a:lnTo>
                    <a:lnTo>
                      <a:pt x="446" y="98"/>
                    </a:lnTo>
                    <a:lnTo>
                      <a:pt x="438" y="98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07"/>
                    </a:lnTo>
                    <a:lnTo>
                      <a:pt x="438" y="116"/>
                    </a:lnTo>
                    <a:lnTo>
                      <a:pt x="438" y="116"/>
                    </a:lnTo>
                    <a:lnTo>
                      <a:pt x="438" y="116"/>
                    </a:lnTo>
                    <a:lnTo>
                      <a:pt x="438" y="125"/>
                    </a:lnTo>
                    <a:lnTo>
                      <a:pt x="438" y="125"/>
                    </a:lnTo>
                    <a:lnTo>
                      <a:pt x="438" y="125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38" y="134"/>
                    </a:lnTo>
                    <a:lnTo>
                      <a:pt x="429" y="134"/>
                    </a:lnTo>
                    <a:lnTo>
                      <a:pt x="429" y="134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20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11" y="134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402" y="143"/>
                    </a:lnTo>
                    <a:lnTo>
                      <a:pt x="393" y="143"/>
                    </a:lnTo>
                    <a:lnTo>
                      <a:pt x="393" y="143"/>
                    </a:lnTo>
                    <a:lnTo>
                      <a:pt x="393" y="143"/>
                    </a:lnTo>
                    <a:lnTo>
                      <a:pt x="393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34"/>
                    </a:lnTo>
                    <a:lnTo>
                      <a:pt x="384" y="143"/>
                    </a:lnTo>
                    <a:lnTo>
                      <a:pt x="384" y="143"/>
                    </a:lnTo>
                    <a:lnTo>
                      <a:pt x="384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75" y="143"/>
                    </a:lnTo>
                    <a:lnTo>
                      <a:pt x="366" y="143"/>
                    </a:lnTo>
                    <a:lnTo>
                      <a:pt x="366" y="143"/>
                    </a:lnTo>
                    <a:lnTo>
                      <a:pt x="366" y="143"/>
                    </a:lnTo>
                    <a:lnTo>
                      <a:pt x="366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57" y="152"/>
                    </a:lnTo>
                    <a:lnTo>
                      <a:pt x="348" y="152"/>
                    </a:lnTo>
                    <a:lnTo>
                      <a:pt x="348" y="152"/>
                    </a:lnTo>
                    <a:lnTo>
                      <a:pt x="348" y="161"/>
                    </a:lnTo>
                    <a:lnTo>
                      <a:pt x="348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9" y="161"/>
                    </a:lnTo>
                    <a:lnTo>
                      <a:pt x="330" y="161"/>
                    </a:lnTo>
                    <a:lnTo>
                      <a:pt x="330" y="170"/>
                    </a:lnTo>
                    <a:lnTo>
                      <a:pt x="330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21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12" y="170"/>
                    </a:lnTo>
                    <a:lnTo>
                      <a:pt x="304" y="170"/>
                    </a:lnTo>
                    <a:lnTo>
                      <a:pt x="304" y="161"/>
                    </a:lnTo>
                    <a:lnTo>
                      <a:pt x="304" y="170"/>
                    </a:lnTo>
                    <a:lnTo>
                      <a:pt x="304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95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0"/>
                    </a:lnTo>
                    <a:lnTo>
                      <a:pt x="286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77" y="179"/>
                    </a:lnTo>
                    <a:lnTo>
                      <a:pt x="268" y="179"/>
                    </a:lnTo>
                    <a:lnTo>
                      <a:pt x="268" y="179"/>
                    </a:lnTo>
                    <a:lnTo>
                      <a:pt x="259" y="179"/>
                    </a:lnTo>
                    <a:lnTo>
                      <a:pt x="259" y="179"/>
                    </a:lnTo>
                    <a:lnTo>
                      <a:pt x="259" y="179"/>
                    </a:lnTo>
                    <a:lnTo>
                      <a:pt x="250" y="179"/>
                    </a:lnTo>
                    <a:lnTo>
                      <a:pt x="250" y="179"/>
                    </a:lnTo>
                    <a:lnTo>
                      <a:pt x="250" y="179"/>
                    </a:lnTo>
                    <a:lnTo>
                      <a:pt x="241" y="179"/>
                    </a:lnTo>
                    <a:lnTo>
                      <a:pt x="241" y="179"/>
                    </a:lnTo>
                    <a:lnTo>
                      <a:pt x="232" y="179"/>
                    </a:lnTo>
                    <a:lnTo>
                      <a:pt x="232" y="179"/>
                    </a:lnTo>
                    <a:lnTo>
                      <a:pt x="232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79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88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197"/>
                    </a:lnTo>
                    <a:lnTo>
                      <a:pt x="223" y="205"/>
                    </a:lnTo>
                    <a:lnTo>
                      <a:pt x="223" y="205"/>
                    </a:lnTo>
                    <a:lnTo>
                      <a:pt x="223" y="205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14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23"/>
                    </a:lnTo>
                    <a:lnTo>
                      <a:pt x="223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41"/>
                    </a:lnTo>
                    <a:lnTo>
                      <a:pt x="232" y="241"/>
                    </a:lnTo>
                    <a:lnTo>
                      <a:pt x="232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50" y="268"/>
                    </a:lnTo>
                    <a:lnTo>
                      <a:pt x="250" y="268"/>
                    </a:lnTo>
                    <a:lnTo>
                      <a:pt x="250" y="268"/>
                    </a:lnTo>
                    <a:lnTo>
                      <a:pt x="250" y="277"/>
                    </a:lnTo>
                    <a:lnTo>
                      <a:pt x="241" y="277"/>
                    </a:lnTo>
                    <a:lnTo>
                      <a:pt x="241" y="286"/>
                    </a:lnTo>
                    <a:lnTo>
                      <a:pt x="241" y="286"/>
                    </a:lnTo>
                    <a:lnTo>
                      <a:pt x="241" y="286"/>
                    </a:lnTo>
                    <a:lnTo>
                      <a:pt x="241" y="295"/>
                    </a:lnTo>
                    <a:lnTo>
                      <a:pt x="241" y="295"/>
                    </a:lnTo>
                    <a:lnTo>
                      <a:pt x="241" y="304"/>
                    </a:lnTo>
                    <a:lnTo>
                      <a:pt x="241" y="304"/>
                    </a:lnTo>
                    <a:lnTo>
                      <a:pt x="241" y="304"/>
                    </a:lnTo>
                    <a:lnTo>
                      <a:pt x="241" y="313"/>
                    </a:lnTo>
                    <a:lnTo>
                      <a:pt x="241" y="313"/>
                    </a:lnTo>
                    <a:lnTo>
                      <a:pt x="232" y="322"/>
                    </a:lnTo>
                    <a:lnTo>
                      <a:pt x="232" y="322"/>
                    </a:lnTo>
                    <a:lnTo>
                      <a:pt x="232" y="330"/>
                    </a:lnTo>
                    <a:lnTo>
                      <a:pt x="232" y="330"/>
                    </a:lnTo>
                    <a:lnTo>
                      <a:pt x="232" y="330"/>
                    </a:lnTo>
                    <a:lnTo>
                      <a:pt x="232" y="339"/>
                    </a:lnTo>
                    <a:lnTo>
                      <a:pt x="232" y="339"/>
                    </a:lnTo>
                    <a:lnTo>
                      <a:pt x="232" y="339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48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23" y="357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14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205" y="366"/>
                    </a:lnTo>
                    <a:lnTo>
                      <a:pt x="196" y="366"/>
                    </a:lnTo>
                    <a:lnTo>
                      <a:pt x="196" y="366"/>
                    </a:lnTo>
                    <a:lnTo>
                      <a:pt x="196" y="366"/>
                    </a:lnTo>
                    <a:lnTo>
                      <a:pt x="196" y="375"/>
                    </a:lnTo>
                    <a:lnTo>
                      <a:pt x="196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75"/>
                    </a:lnTo>
                    <a:lnTo>
                      <a:pt x="187" y="384"/>
                    </a:lnTo>
                    <a:lnTo>
                      <a:pt x="187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84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393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02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11"/>
                    </a:lnTo>
                    <a:lnTo>
                      <a:pt x="178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87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0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29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38"/>
                    </a:lnTo>
                    <a:lnTo>
                      <a:pt x="196" y="447"/>
                    </a:lnTo>
                    <a:lnTo>
                      <a:pt x="196" y="447"/>
                    </a:lnTo>
                    <a:lnTo>
                      <a:pt x="196" y="447"/>
                    </a:lnTo>
                    <a:lnTo>
                      <a:pt x="196" y="455"/>
                    </a:lnTo>
                    <a:lnTo>
                      <a:pt x="196" y="455"/>
                    </a:lnTo>
                    <a:lnTo>
                      <a:pt x="196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87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8" y="455"/>
                    </a:lnTo>
                    <a:lnTo>
                      <a:pt x="170" y="455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64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73"/>
                    </a:lnTo>
                    <a:lnTo>
                      <a:pt x="178" y="482"/>
                    </a:lnTo>
                    <a:lnTo>
                      <a:pt x="187" y="482"/>
                    </a:lnTo>
                    <a:lnTo>
                      <a:pt x="187" y="482"/>
                    </a:lnTo>
                    <a:lnTo>
                      <a:pt x="187" y="482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491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0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87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8" y="509"/>
                    </a:lnTo>
                    <a:lnTo>
                      <a:pt x="170" y="509"/>
                    </a:lnTo>
                    <a:lnTo>
                      <a:pt x="170" y="509"/>
                    </a:lnTo>
                    <a:lnTo>
                      <a:pt x="170" y="509"/>
                    </a:lnTo>
                    <a:lnTo>
                      <a:pt x="161" y="509"/>
                    </a:lnTo>
                    <a:lnTo>
                      <a:pt x="161" y="500"/>
                    </a:lnTo>
                    <a:lnTo>
                      <a:pt x="161" y="500"/>
                    </a:lnTo>
                    <a:lnTo>
                      <a:pt x="152" y="500"/>
                    </a:lnTo>
                    <a:lnTo>
                      <a:pt x="152" y="509"/>
                    </a:lnTo>
                    <a:lnTo>
                      <a:pt x="152" y="509"/>
                    </a:lnTo>
                    <a:lnTo>
                      <a:pt x="143" y="509"/>
                    </a:lnTo>
                    <a:lnTo>
                      <a:pt x="143" y="509"/>
                    </a:lnTo>
                    <a:lnTo>
                      <a:pt x="143" y="509"/>
                    </a:lnTo>
                    <a:lnTo>
                      <a:pt x="134" y="509"/>
                    </a:lnTo>
                    <a:lnTo>
                      <a:pt x="134" y="518"/>
                    </a:lnTo>
                    <a:lnTo>
                      <a:pt x="134" y="518"/>
                    </a:lnTo>
                    <a:lnTo>
                      <a:pt x="125" y="518"/>
                    </a:lnTo>
                    <a:lnTo>
                      <a:pt x="125" y="518"/>
                    </a:lnTo>
                    <a:lnTo>
                      <a:pt x="125" y="509"/>
                    </a:lnTo>
                    <a:lnTo>
                      <a:pt x="125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16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107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98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09"/>
                    </a:lnTo>
                    <a:lnTo>
                      <a:pt x="89" y="518"/>
                    </a:lnTo>
                    <a:lnTo>
                      <a:pt x="89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80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71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62" y="518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36"/>
                    </a:lnTo>
                    <a:lnTo>
                      <a:pt x="53" y="536"/>
                    </a:lnTo>
                    <a:lnTo>
                      <a:pt x="53" y="536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53" y="545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54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45" y="563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36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27" y="572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9" y="589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598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07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16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25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34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0" y="643"/>
                    </a:lnTo>
                    <a:lnTo>
                      <a:pt x="9" y="643"/>
                    </a:lnTo>
                    <a:lnTo>
                      <a:pt x="9" y="643"/>
                    </a:lnTo>
                    <a:lnTo>
                      <a:pt x="9" y="652"/>
                    </a:lnTo>
                    <a:lnTo>
                      <a:pt x="9" y="652"/>
                    </a:lnTo>
                    <a:lnTo>
                      <a:pt x="9" y="652"/>
                    </a:lnTo>
                    <a:lnTo>
                      <a:pt x="18" y="652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18" y="661"/>
                    </a:lnTo>
                    <a:lnTo>
                      <a:pt x="27" y="661"/>
                    </a:lnTo>
                    <a:lnTo>
                      <a:pt x="27" y="661"/>
                    </a:lnTo>
                    <a:lnTo>
                      <a:pt x="27" y="670"/>
                    </a:lnTo>
                    <a:lnTo>
                      <a:pt x="27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36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0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45" y="679"/>
                    </a:lnTo>
                    <a:lnTo>
                      <a:pt x="36" y="679"/>
                    </a:lnTo>
                    <a:lnTo>
                      <a:pt x="36" y="679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88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697"/>
                    </a:lnTo>
                    <a:lnTo>
                      <a:pt x="36" y="706"/>
                    </a:lnTo>
                    <a:lnTo>
                      <a:pt x="36" y="706"/>
                    </a:lnTo>
                    <a:lnTo>
                      <a:pt x="36" y="706"/>
                    </a:lnTo>
                    <a:lnTo>
                      <a:pt x="45" y="706"/>
                    </a:lnTo>
                    <a:lnTo>
                      <a:pt x="45" y="706"/>
                    </a:lnTo>
                    <a:lnTo>
                      <a:pt x="45" y="706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45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53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62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71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0" y="714"/>
                    </a:lnTo>
                    <a:lnTo>
                      <a:pt x="89" y="714"/>
                    </a:lnTo>
                    <a:lnTo>
                      <a:pt x="89" y="723"/>
                    </a:lnTo>
                    <a:lnTo>
                      <a:pt x="89" y="723"/>
                    </a:lnTo>
                    <a:lnTo>
                      <a:pt x="89" y="723"/>
                    </a:lnTo>
                    <a:lnTo>
                      <a:pt x="98" y="723"/>
                    </a:lnTo>
                    <a:lnTo>
                      <a:pt x="98" y="723"/>
                    </a:lnTo>
                    <a:lnTo>
                      <a:pt x="98" y="723"/>
                    </a:lnTo>
                    <a:lnTo>
                      <a:pt x="107" y="723"/>
                    </a:lnTo>
                    <a:lnTo>
                      <a:pt x="107" y="723"/>
                    </a:lnTo>
                    <a:lnTo>
                      <a:pt x="107" y="723"/>
                    </a:lnTo>
                    <a:lnTo>
                      <a:pt x="116" y="723"/>
                    </a:lnTo>
                    <a:lnTo>
                      <a:pt x="116" y="723"/>
                    </a:lnTo>
                    <a:lnTo>
                      <a:pt x="116" y="723"/>
                    </a:lnTo>
                    <a:lnTo>
                      <a:pt x="125" y="723"/>
                    </a:lnTo>
                    <a:lnTo>
                      <a:pt x="125" y="723"/>
                    </a:lnTo>
                    <a:lnTo>
                      <a:pt x="125" y="732"/>
                    </a:lnTo>
                    <a:lnTo>
                      <a:pt x="125" y="732"/>
                    </a:lnTo>
                    <a:lnTo>
                      <a:pt x="134" y="732"/>
                    </a:lnTo>
                    <a:lnTo>
                      <a:pt x="134" y="732"/>
                    </a:lnTo>
                    <a:lnTo>
                      <a:pt x="134" y="732"/>
                    </a:lnTo>
                    <a:lnTo>
                      <a:pt x="143" y="732"/>
                    </a:lnTo>
                    <a:lnTo>
                      <a:pt x="143" y="732"/>
                    </a:lnTo>
                    <a:lnTo>
                      <a:pt x="143" y="732"/>
                    </a:lnTo>
                    <a:lnTo>
                      <a:pt x="152" y="732"/>
                    </a:lnTo>
                    <a:lnTo>
                      <a:pt x="152" y="732"/>
                    </a:lnTo>
                    <a:lnTo>
                      <a:pt x="152" y="732"/>
                    </a:lnTo>
                    <a:lnTo>
                      <a:pt x="161" y="732"/>
                    </a:lnTo>
                    <a:lnTo>
                      <a:pt x="161" y="732"/>
                    </a:lnTo>
                    <a:lnTo>
                      <a:pt x="161" y="732"/>
                    </a:lnTo>
                    <a:lnTo>
                      <a:pt x="170" y="732"/>
                    </a:lnTo>
                    <a:lnTo>
                      <a:pt x="170" y="732"/>
                    </a:lnTo>
                    <a:lnTo>
                      <a:pt x="178" y="732"/>
                    </a:lnTo>
                    <a:lnTo>
                      <a:pt x="178" y="732"/>
                    </a:lnTo>
                    <a:lnTo>
                      <a:pt x="178" y="732"/>
                    </a:lnTo>
                    <a:lnTo>
                      <a:pt x="187" y="732"/>
                    </a:lnTo>
                    <a:lnTo>
                      <a:pt x="187" y="732"/>
                    </a:lnTo>
                    <a:lnTo>
                      <a:pt x="187" y="732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05" y="732"/>
                    </a:lnTo>
                    <a:lnTo>
                      <a:pt x="214" y="732"/>
                    </a:lnTo>
                    <a:lnTo>
                      <a:pt x="214" y="732"/>
                    </a:lnTo>
                    <a:lnTo>
                      <a:pt x="214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23" y="732"/>
                    </a:lnTo>
                    <a:lnTo>
                      <a:pt x="232" y="732"/>
                    </a:lnTo>
                    <a:lnTo>
                      <a:pt x="232" y="723"/>
                    </a:lnTo>
                    <a:lnTo>
                      <a:pt x="232" y="723"/>
                    </a:lnTo>
                    <a:lnTo>
                      <a:pt x="241" y="723"/>
                    </a:lnTo>
                    <a:lnTo>
                      <a:pt x="241" y="723"/>
                    </a:lnTo>
                    <a:lnTo>
                      <a:pt x="241" y="723"/>
                    </a:lnTo>
                    <a:lnTo>
                      <a:pt x="250" y="723"/>
                    </a:lnTo>
                    <a:lnTo>
                      <a:pt x="250" y="714"/>
                    </a:lnTo>
                    <a:lnTo>
                      <a:pt x="259" y="714"/>
                    </a:lnTo>
                    <a:lnTo>
                      <a:pt x="259" y="714"/>
                    </a:lnTo>
                    <a:lnTo>
                      <a:pt x="259" y="714"/>
                    </a:lnTo>
                    <a:lnTo>
                      <a:pt x="268" y="706"/>
                    </a:lnTo>
                    <a:lnTo>
                      <a:pt x="268" y="706"/>
                    </a:lnTo>
                    <a:lnTo>
                      <a:pt x="277" y="706"/>
                    </a:lnTo>
                    <a:lnTo>
                      <a:pt x="277" y="697"/>
                    </a:lnTo>
                    <a:lnTo>
                      <a:pt x="286" y="697"/>
                    </a:lnTo>
                    <a:lnTo>
                      <a:pt x="286" y="697"/>
                    </a:lnTo>
                    <a:lnTo>
                      <a:pt x="286" y="697"/>
                    </a:lnTo>
                    <a:lnTo>
                      <a:pt x="295" y="697"/>
                    </a:lnTo>
                    <a:lnTo>
                      <a:pt x="295" y="697"/>
                    </a:lnTo>
                    <a:lnTo>
                      <a:pt x="295" y="697"/>
                    </a:lnTo>
                    <a:lnTo>
                      <a:pt x="295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88"/>
                    </a:lnTo>
                    <a:lnTo>
                      <a:pt x="304" y="679"/>
                    </a:lnTo>
                    <a:lnTo>
                      <a:pt x="304" y="679"/>
                    </a:lnTo>
                    <a:lnTo>
                      <a:pt x="304" y="679"/>
                    </a:lnTo>
                    <a:lnTo>
                      <a:pt x="312" y="679"/>
                    </a:lnTo>
                    <a:lnTo>
                      <a:pt x="312" y="679"/>
                    </a:lnTo>
                    <a:lnTo>
                      <a:pt x="312" y="679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12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21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70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61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52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43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34"/>
                    </a:lnTo>
                    <a:lnTo>
                      <a:pt x="330" y="625"/>
                    </a:lnTo>
                    <a:lnTo>
                      <a:pt x="330" y="625"/>
                    </a:lnTo>
                    <a:lnTo>
                      <a:pt x="339" y="625"/>
                    </a:lnTo>
                    <a:lnTo>
                      <a:pt x="339" y="625"/>
                    </a:lnTo>
                    <a:lnTo>
                      <a:pt x="339" y="625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39" y="616"/>
                    </a:lnTo>
                    <a:lnTo>
                      <a:pt x="348" y="616"/>
                    </a:lnTo>
                    <a:lnTo>
                      <a:pt x="348" y="616"/>
                    </a:lnTo>
                    <a:lnTo>
                      <a:pt x="348" y="607"/>
                    </a:lnTo>
                    <a:lnTo>
                      <a:pt x="348" y="607"/>
                    </a:lnTo>
                    <a:lnTo>
                      <a:pt x="348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57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607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98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9"/>
                    </a:lnTo>
                    <a:lnTo>
                      <a:pt x="366" y="580"/>
                    </a:lnTo>
                    <a:lnTo>
                      <a:pt x="366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75" y="580"/>
                    </a:lnTo>
                    <a:lnTo>
                      <a:pt x="384" y="580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84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393" y="572"/>
                    </a:lnTo>
                    <a:lnTo>
                      <a:pt x="402" y="572"/>
                    </a:lnTo>
                    <a:lnTo>
                      <a:pt x="402" y="572"/>
                    </a:lnTo>
                    <a:lnTo>
                      <a:pt x="402" y="572"/>
                    </a:lnTo>
                    <a:lnTo>
                      <a:pt x="402" y="580"/>
                    </a:lnTo>
                    <a:lnTo>
                      <a:pt x="402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11" y="580"/>
                    </a:lnTo>
                    <a:lnTo>
                      <a:pt x="420" y="580"/>
                    </a:lnTo>
                    <a:lnTo>
                      <a:pt x="420" y="580"/>
                    </a:lnTo>
                    <a:lnTo>
                      <a:pt x="420" y="580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89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598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0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29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38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46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55" y="607"/>
                    </a:lnTo>
                    <a:lnTo>
                      <a:pt x="464" y="607"/>
                    </a:lnTo>
                    <a:lnTo>
                      <a:pt x="464" y="607"/>
                    </a:lnTo>
                    <a:lnTo>
                      <a:pt x="464" y="607"/>
                    </a:lnTo>
                    <a:lnTo>
                      <a:pt x="473" y="607"/>
                    </a:lnTo>
                    <a:lnTo>
                      <a:pt x="473" y="607"/>
                    </a:lnTo>
                    <a:lnTo>
                      <a:pt x="473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82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491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0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09" y="607"/>
                    </a:lnTo>
                    <a:lnTo>
                      <a:pt x="518" y="607"/>
                    </a:lnTo>
                    <a:lnTo>
                      <a:pt x="518" y="607"/>
                    </a:lnTo>
                    <a:lnTo>
                      <a:pt x="518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27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36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45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07"/>
                    </a:lnTo>
                    <a:lnTo>
                      <a:pt x="554" y="616"/>
                    </a:lnTo>
                    <a:lnTo>
                      <a:pt x="554" y="616"/>
                    </a:lnTo>
                    <a:lnTo>
                      <a:pt x="554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16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63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72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0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89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07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25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16" y="616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607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598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98"/>
                    </a:lnTo>
                    <a:lnTo>
                      <a:pt x="616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9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80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25" y="572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34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63"/>
                    </a:lnTo>
                    <a:lnTo>
                      <a:pt x="643" y="572"/>
                    </a:lnTo>
                    <a:lnTo>
                      <a:pt x="643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72"/>
                    </a:lnTo>
                    <a:lnTo>
                      <a:pt x="652" y="580"/>
                    </a:lnTo>
                    <a:lnTo>
                      <a:pt x="652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61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0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79" y="580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72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88" y="563"/>
                    </a:lnTo>
                    <a:lnTo>
                      <a:pt x="697" y="563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54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45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697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05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14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23" y="536"/>
                    </a:lnTo>
                    <a:lnTo>
                      <a:pt x="732" y="536"/>
                    </a:lnTo>
                    <a:lnTo>
                      <a:pt x="732" y="536"/>
                    </a:lnTo>
                    <a:lnTo>
                      <a:pt x="732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41" y="536"/>
                    </a:lnTo>
                    <a:lnTo>
                      <a:pt x="750" y="536"/>
                    </a:lnTo>
                    <a:lnTo>
                      <a:pt x="750" y="536"/>
                    </a:lnTo>
                    <a:lnTo>
                      <a:pt x="750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59" y="536"/>
                    </a:lnTo>
                    <a:lnTo>
                      <a:pt x="768" y="536"/>
                    </a:lnTo>
                    <a:lnTo>
                      <a:pt x="768" y="536"/>
                    </a:lnTo>
                    <a:lnTo>
                      <a:pt x="768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77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36"/>
                    </a:lnTo>
                    <a:lnTo>
                      <a:pt x="786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795" y="545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04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13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22" y="554"/>
                    </a:lnTo>
                    <a:lnTo>
                      <a:pt x="831" y="554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1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63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39" y="572"/>
                    </a:lnTo>
                    <a:lnTo>
                      <a:pt x="848" y="572"/>
                    </a:lnTo>
                    <a:lnTo>
                      <a:pt x="848" y="580"/>
                    </a:lnTo>
                    <a:lnTo>
                      <a:pt x="848" y="580"/>
                    </a:lnTo>
                    <a:lnTo>
                      <a:pt x="848" y="580"/>
                    </a:lnTo>
                  </a:path>
                </a:pathLst>
              </a:custGeom>
              <a:solidFill>
                <a:schemeClr val="accent2">
                  <a:lumMod val="40000"/>
                  <a:lumOff val="6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rgbClr val="360A5A">
                    <a:alpha val="50000"/>
                  </a:srgb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4" name="Freeform 63">
                <a:extLst>
                  <a:ext uri="{FF2B5EF4-FFF2-40B4-BE49-F238E27FC236}">
                    <a16:creationId xmlns:a16="http://schemas.microsoft.com/office/drawing/2014/main" id="{00000000-0008-0000-1A00-00002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466" y="8491"/>
                <a:ext cx="2337" cy="1736"/>
              </a:xfrm>
              <a:custGeom>
                <a:avLst/>
                <a:gdLst>
                  <a:gd name="T0" fmla="*/ 572 w 1054"/>
                  <a:gd name="T1" fmla="*/ 678 h 732"/>
                  <a:gd name="T2" fmla="*/ 608 w 1054"/>
                  <a:gd name="T3" fmla="*/ 625 h 732"/>
                  <a:gd name="T4" fmla="*/ 644 w 1054"/>
                  <a:gd name="T5" fmla="*/ 580 h 732"/>
                  <a:gd name="T6" fmla="*/ 670 w 1054"/>
                  <a:gd name="T7" fmla="*/ 509 h 732"/>
                  <a:gd name="T8" fmla="*/ 733 w 1054"/>
                  <a:gd name="T9" fmla="*/ 464 h 732"/>
                  <a:gd name="T10" fmla="*/ 769 w 1054"/>
                  <a:gd name="T11" fmla="*/ 420 h 732"/>
                  <a:gd name="T12" fmla="*/ 813 w 1054"/>
                  <a:gd name="T13" fmla="*/ 339 h 732"/>
                  <a:gd name="T14" fmla="*/ 876 w 1054"/>
                  <a:gd name="T15" fmla="*/ 277 h 732"/>
                  <a:gd name="T16" fmla="*/ 903 w 1054"/>
                  <a:gd name="T17" fmla="*/ 214 h 732"/>
                  <a:gd name="T18" fmla="*/ 956 w 1054"/>
                  <a:gd name="T19" fmla="*/ 187 h 732"/>
                  <a:gd name="T20" fmla="*/ 983 w 1054"/>
                  <a:gd name="T21" fmla="*/ 125 h 732"/>
                  <a:gd name="T22" fmla="*/ 1019 w 1054"/>
                  <a:gd name="T23" fmla="*/ 98 h 732"/>
                  <a:gd name="T24" fmla="*/ 1045 w 1054"/>
                  <a:gd name="T25" fmla="*/ 53 h 732"/>
                  <a:gd name="T26" fmla="*/ 1045 w 1054"/>
                  <a:gd name="T27" fmla="*/ 36 h 732"/>
                  <a:gd name="T28" fmla="*/ 1028 w 1054"/>
                  <a:gd name="T29" fmla="*/ 18 h 732"/>
                  <a:gd name="T30" fmla="*/ 1001 w 1054"/>
                  <a:gd name="T31" fmla="*/ 9 h 732"/>
                  <a:gd name="T32" fmla="*/ 965 w 1054"/>
                  <a:gd name="T33" fmla="*/ 0 h 732"/>
                  <a:gd name="T34" fmla="*/ 929 w 1054"/>
                  <a:gd name="T35" fmla="*/ 0 h 732"/>
                  <a:gd name="T36" fmla="*/ 903 w 1054"/>
                  <a:gd name="T37" fmla="*/ 0 h 732"/>
                  <a:gd name="T38" fmla="*/ 903 w 1054"/>
                  <a:gd name="T39" fmla="*/ 27 h 732"/>
                  <a:gd name="T40" fmla="*/ 885 w 1054"/>
                  <a:gd name="T41" fmla="*/ 44 h 732"/>
                  <a:gd name="T42" fmla="*/ 867 w 1054"/>
                  <a:gd name="T43" fmla="*/ 44 h 732"/>
                  <a:gd name="T44" fmla="*/ 849 w 1054"/>
                  <a:gd name="T45" fmla="*/ 27 h 732"/>
                  <a:gd name="T46" fmla="*/ 840 w 1054"/>
                  <a:gd name="T47" fmla="*/ 27 h 732"/>
                  <a:gd name="T48" fmla="*/ 831 w 1054"/>
                  <a:gd name="T49" fmla="*/ 44 h 732"/>
                  <a:gd name="T50" fmla="*/ 822 w 1054"/>
                  <a:gd name="T51" fmla="*/ 62 h 732"/>
                  <a:gd name="T52" fmla="*/ 813 w 1054"/>
                  <a:gd name="T53" fmla="*/ 62 h 732"/>
                  <a:gd name="T54" fmla="*/ 822 w 1054"/>
                  <a:gd name="T55" fmla="*/ 80 h 732"/>
                  <a:gd name="T56" fmla="*/ 813 w 1054"/>
                  <a:gd name="T57" fmla="*/ 89 h 732"/>
                  <a:gd name="T58" fmla="*/ 778 w 1054"/>
                  <a:gd name="T59" fmla="*/ 89 h 732"/>
                  <a:gd name="T60" fmla="*/ 769 w 1054"/>
                  <a:gd name="T61" fmla="*/ 89 h 732"/>
                  <a:gd name="T62" fmla="*/ 760 w 1054"/>
                  <a:gd name="T63" fmla="*/ 71 h 732"/>
                  <a:gd name="T64" fmla="*/ 733 w 1054"/>
                  <a:gd name="T65" fmla="*/ 71 h 732"/>
                  <a:gd name="T66" fmla="*/ 688 w 1054"/>
                  <a:gd name="T67" fmla="*/ 71 h 732"/>
                  <a:gd name="T68" fmla="*/ 652 w 1054"/>
                  <a:gd name="T69" fmla="*/ 71 h 732"/>
                  <a:gd name="T70" fmla="*/ 626 w 1054"/>
                  <a:gd name="T71" fmla="*/ 71 h 732"/>
                  <a:gd name="T72" fmla="*/ 626 w 1054"/>
                  <a:gd name="T73" fmla="*/ 53 h 732"/>
                  <a:gd name="T74" fmla="*/ 617 w 1054"/>
                  <a:gd name="T75" fmla="*/ 44 h 732"/>
                  <a:gd name="T76" fmla="*/ 590 w 1054"/>
                  <a:gd name="T77" fmla="*/ 36 h 732"/>
                  <a:gd name="T78" fmla="*/ 572 w 1054"/>
                  <a:gd name="T79" fmla="*/ 53 h 732"/>
                  <a:gd name="T80" fmla="*/ 563 w 1054"/>
                  <a:gd name="T81" fmla="*/ 71 h 732"/>
                  <a:gd name="T82" fmla="*/ 545 w 1054"/>
                  <a:gd name="T83" fmla="*/ 89 h 732"/>
                  <a:gd name="T84" fmla="*/ 536 w 1054"/>
                  <a:gd name="T85" fmla="*/ 134 h 732"/>
                  <a:gd name="T86" fmla="*/ 518 w 1054"/>
                  <a:gd name="T87" fmla="*/ 143 h 732"/>
                  <a:gd name="T88" fmla="*/ 492 w 1054"/>
                  <a:gd name="T89" fmla="*/ 161 h 732"/>
                  <a:gd name="T90" fmla="*/ 438 w 1054"/>
                  <a:gd name="T91" fmla="*/ 196 h 732"/>
                  <a:gd name="T92" fmla="*/ 393 w 1054"/>
                  <a:gd name="T93" fmla="*/ 196 h 732"/>
                  <a:gd name="T94" fmla="*/ 340 w 1054"/>
                  <a:gd name="T95" fmla="*/ 196 h 732"/>
                  <a:gd name="T96" fmla="*/ 295 w 1054"/>
                  <a:gd name="T97" fmla="*/ 187 h 732"/>
                  <a:gd name="T98" fmla="*/ 268 w 1054"/>
                  <a:gd name="T99" fmla="*/ 178 h 732"/>
                  <a:gd name="T100" fmla="*/ 242 w 1054"/>
                  <a:gd name="T101" fmla="*/ 170 h 732"/>
                  <a:gd name="T102" fmla="*/ 251 w 1054"/>
                  <a:gd name="T103" fmla="*/ 143 h 732"/>
                  <a:gd name="T104" fmla="*/ 242 w 1054"/>
                  <a:gd name="T105" fmla="*/ 134 h 732"/>
                  <a:gd name="T106" fmla="*/ 215 w 1054"/>
                  <a:gd name="T107" fmla="*/ 116 h 732"/>
                  <a:gd name="T108" fmla="*/ 54 w 1054"/>
                  <a:gd name="T109" fmla="*/ 98 h 732"/>
                  <a:gd name="T110" fmla="*/ 27 w 1054"/>
                  <a:gd name="T111" fmla="*/ 384 h 732"/>
                  <a:gd name="T112" fmla="*/ 72 w 1054"/>
                  <a:gd name="T113" fmla="*/ 527 h 732"/>
                  <a:gd name="T114" fmla="*/ 179 w 1054"/>
                  <a:gd name="T115" fmla="*/ 670 h 732"/>
                  <a:gd name="T116" fmla="*/ 340 w 1054"/>
                  <a:gd name="T117" fmla="*/ 562 h 732"/>
                  <a:gd name="T118" fmla="*/ 483 w 1054"/>
                  <a:gd name="T119" fmla="*/ 687 h 7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1054" h="732">
                    <a:moveTo>
                      <a:pt x="536" y="732"/>
                    </a:moveTo>
                    <a:lnTo>
                      <a:pt x="536" y="732"/>
                    </a:lnTo>
                    <a:lnTo>
                      <a:pt x="536" y="723"/>
                    </a:lnTo>
                    <a:lnTo>
                      <a:pt x="545" y="723"/>
                    </a:lnTo>
                    <a:lnTo>
                      <a:pt x="545" y="723"/>
                    </a:lnTo>
                    <a:lnTo>
                      <a:pt x="545" y="723"/>
                    </a:lnTo>
                    <a:lnTo>
                      <a:pt x="545" y="714"/>
                    </a:lnTo>
                    <a:lnTo>
                      <a:pt x="545" y="714"/>
                    </a:lnTo>
                    <a:lnTo>
                      <a:pt x="554" y="714"/>
                    </a:lnTo>
                    <a:lnTo>
                      <a:pt x="554" y="714"/>
                    </a:lnTo>
                    <a:lnTo>
                      <a:pt x="554" y="705"/>
                    </a:lnTo>
                    <a:lnTo>
                      <a:pt x="563" y="696"/>
                    </a:lnTo>
                    <a:lnTo>
                      <a:pt x="563" y="696"/>
                    </a:lnTo>
                    <a:lnTo>
                      <a:pt x="563" y="687"/>
                    </a:lnTo>
                    <a:lnTo>
                      <a:pt x="572" y="687"/>
                    </a:lnTo>
                    <a:lnTo>
                      <a:pt x="572" y="678"/>
                    </a:lnTo>
                    <a:lnTo>
                      <a:pt x="572" y="670"/>
                    </a:lnTo>
                    <a:lnTo>
                      <a:pt x="572" y="670"/>
                    </a:lnTo>
                    <a:lnTo>
                      <a:pt x="581" y="661"/>
                    </a:lnTo>
                    <a:lnTo>
                      <a:pt x="581" y="661"/>
                    </a:lnTo>
                    <a:lnTo>
                      <a:pt x="581" y="652"/>
                    </a:lnTo>
                    <a:lnTo>
                      <a:pt x="581" y="652"/>
                    </a:lnTo>
                    <a:lnTo>
                      <a:pt x="590" y="652"/>
                    </a:lnTo>
                    <a:lnTo>
                      <a:pt x="590" y="643"/>
                    </a:lnTo>
                    <a:lnTo>
                      <a:pt x="590" y="643"/>
                    </a:lnTo>
                    <a:lnTo>
                      <a:pt x="599" y="643"/>
                    </a:lnTo>
                    <a:lnTo>
                      <a:pt x="599" y="634"/>
                    </a:lnTo>
                    <a:lnTo>
                      <a:pt x="599" y="634"/>
                    </a:lnTo>
                    <a:lnTo>
                      <a:pt x="599" y="634"/>
                    </a:lnTo>
                    <a:lnTo>
                      <a:pt x="608" y="634"/>
                    </a:lnTo>
                    <a:lnTo>
                      <a:pt x="608" y="634"/>
                    </a:lnTo>
                    <a:lnTo>
                      <a:pt x="608" y="625"/>
                    </a:lnTo>
                    <a:lnTo>
                      <a:pt x="617" y="625"/>
                    </a:lnTo>
                    <a:lnTo>
                      <a:pt x="617" y="625"/>
                    </a:lnTo>
                    <a:lnTo>
                      <a:pt x="617" y="616"/>
                    </a:lnTo>
                    <a:lnTo>
                      <a:pt x="617" y="616"/>
                    </a:lnTo>
                    <a:lnTo>
                      <a:pt x="626" y="607"/>
                    </a:lnTo>
                    <a:lnTo>
                      <a:pt x="626" y="607"/>
                    </a:lnTo>
                    <a:lnTo>
                      <a:pt x="626" y="598"/>
                    </a:lnTo>
                    <a:lnTo>
                      <a:pt x="626" y="598"/>
                    </a:lnTo>
                    <a:lnTo>
                      <a:pt x="626" y="589"/>
                    </a:lnTo>
                    <a:lnTo>
                      <a:pt x="626" y="589"/>
                    </a:lnTo>
                    <a:lnTo>
                      <a:pt x="635" y="589"/>
                    </a:lnTo>
                    <a:lnTo>
                      <a:pt x="635" y="589"/>
                    </a:lnTo>
                    <a:lnTo>
                      <a:pt x="635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44" y="580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71"/>
                    </a:lnTo>
                    <a:lnTo>
                      <a:pt x="652" y="562"/>
                    </a:lnTo>
                    <a:lnTo>
                      <a:pt x="644" y="562"/>
                    </a:lnTo>
                    <a:lnTo>
                      <a:pt x="644" y="562"/>
                    </a:lnTo>
                    <a:lnTo>
                      <a:pt x="644" y="553"/>
                    </a:lnTo>
                    <a:lnTo>
                      <a:pt x="652" y="553"/>
                    </a:lnTo>
                    <a:lnTo>
                      <a:pt x="652" y="545"/>
                    </a:lnTo>
                    <a:lnTo>
                      <a:pt x="652" y="536"/>
                    </a:lnTo>
                    <a:lnTo>
                      <a:pt x="652" y="527"/>
                    </a:lnTo>
                    <a:lnTo>
                      <a:pt x="661" y="527"/>
                    </a:lnTo>
                    <a:lnTo>
                      <a:pt x="661" y="518"/>
                    </a:lnTo>
                    <a:lnTo>
                      <a:pt x="670" y="509"/>
                    </a:lnTo>
                    <a:lnTo>
                      <a:pt x="670" y="500"/>
                    </a:lnTo>
                    <a:lnTo>
                      <a:pt x="679" y="491"/>
                    </a:lnTo>
                    <a:lnTo>
                      <a:pt x="679" y="491"/>
                    </a:lnTo>
                    <a:lnTo>
                      <a:pt x="688" y="491"/>
                    </a:lnTo>
                    <a:lnTo>
                      <a:pt x="688" y="491"/>
                    </a:lnTo>
                    <a:lnTo>
                      <a:pt x="697" y="491"/>
                    </a:lnTo>
                    <a:lnTo>
                      <a:pt x="706" y="491"/>
                    </a:lnTo>
                    <a:lnTo>
                      <a:pt x="706" y="491"/>
                    </a:lnTo>
                    <a:lnTo>
                      <a:pt x="715" y="491"/>
                    </a:lnTo>
                    <a:lnTo>
                      <a:pt x="715" y="482"/>
                    </a:lnTo>
                    <a:lnTo>
                      <a:pt x="724" y="482"/>
                    </a:lnTo>
                    <a:lnTo>
                      <a:pt x="724" y="482"/>
                    </a:lnTo>
                    <a:lnTo>
                      <a:pt x="724" y="473"/>
                    </a:lnTo>
                    <a:lnTo>
                      <a:pt x="733" y="473"/>
                    </a:lnTo>
                    <a:lnTo>
                      <a:pt x="733" y="464"/>
                    </a:lnTo>
                    <a:lnTo>
                      <a:pt x="733" y="464"/>
                    </a:lnTo>
                    <a:lnTo>
                      <a:pt x="733" y="455"/>
                    </a:lnTo>
                    <a:lnTo>
                      <a:pt x="733" y="455"/>
                    </a:lnTo>
                    <a:lnTo>
                      <a:pt x="733" y="455"/>
                    </a:lnTo>
                    <a:lnTo>
                      <a:pt x="742" y="446"/>
                    </a:lnTo>
                    <a:lnTo>
                      <a:pt x="742" y="446"/>
                    </a:lnTo>
                    <a:lnTo>
                      <a:pt x="751" y="446"/>
                    </a:lnTo>
                    <a:lnTo>
                      <a:pt x="751" y="437"/>
                    </a:lnTo>
                    <a:lnTo>
                      <a:pt x="751" y="437"/>
                    </a:lnTo>
                    <a:lnTo>
                      <a:pt x="751" y="428"/>
                    </a:lnTo>
                    <a:lnTo>
                      <a:pt x="760" y="428"/>
                    </a:lnTo>
                    <a:lnTo>
                      <a:pt x="760" y="420"/>
                    </a:lnTo>
                    <a:lnTo>
                      <a:pt x="760" y="420"/>
                    </a:lnTo>
                    <a:lnTo>
                      <a:pt x="760" y="420"/>
                    </a:lnTo>
                    <a:lnTo>
                      <a:pt x="769" y="420"/>
                    </a:lnTo>
                    <a:lnTo>
                      <a:pt x="769" y="420"/>
                    </a:lnTo>
                    <a:lnTo>
                      <a:pt x="769" y="420"/>
                    </a:lnTo>
                    <a:lnTo>
                      <a:pt x="778" y="420"/>
                    </a:lnTo>
                    <a:lnTo>
                      <a:pt x="778" y="411"/>
                    </a:lnTo>
                    <a:lnTo>
                      <a:pt x="778" y="411"/>
                    </a:lnTo>
                    <a:lnTo>
                      <a:pt x="778" y="402"/>
                    </a:lnTo>
                    <a:lnTo>
                      <a:pt x="786" y="402"/>
                    </a:lnTo>
                    <a:lnTo>
                      <a:pt x="786" y="393"/>
                    </a:lnTo>
                    <a:lnTo>
                      <a:pt x="786" y="384"/>
                    </a:lnTo>
                    <a:lnTo>
                      <a:pt x="795" y="375"/>
                    </a:lnTo>
                    <a:lnTo>
                      <a:pt x="795" y="366"/>
                    </a:lnTo>
                    <a:lnTo>
                      <a:pt x="795" y="366"/>
                    </a:lnTo>
                    <a:lnTo>
                      <a:pt x="804" y="357"/>
                    </a:lnTo>
                    <a:lnTo>
                      <a:pt x="804" y="357"/>
                    </a:lnTo>
                    <a:lnTo>
                      <a:pt x="804" y="348"/>
                    </a:lnTo>
                    <a:lnTo>
                      <a:pt x="804" y="348"/>
                    </a:lnTo>
                    <a:lnTo>
                      <a:pt x="813" y="348"/>
                    </a:lnTo>
                    <a:lnTo>
                      <a:pt x="813" y="339"/>
                    </a:lnTo>
                    <a:lnTo>
                      <a:pt x="822" y="339"/>
                    </a:lnTo>
                    <a:lnTo>
                      <a:pt x="822" y="330"/>
                    </a:lnTo>
                    <a:lnTo>
                      <a:pt x="822" y="330"/>
                    </a:lnTo>
                    <a:lnTo>
                      <a:pt x="831" y="321"/>
                    </a:lnTo>
                    <a:lnTo>
                      <a:pt x="831" y="321"/>
                    </a:lnTo>
                    <a:lnTo>
                      <a:pt x="831" y="312"/>
                    </a:lnTo>
                    <a:lnTo>
                      <a:pt x="840" y="312"/>
                    </a:lnTo>
                    <a:lnTo>
                      <a:pt x="840" y="303"/>
                    </a:lnTo>
                    <a:lnTo>
                      <a:pt x="840" y="295"/>
                    </a:lnTo>
                    <a:lnTo>
                      <a:pt x="849" y="295"/>
                    </a:lnTo>
                    <a:lnTo>
                      <a:pt x="849" y="295"/>
                    </a:lnTo>
                    <a:lnTo>
                      <a:pt x="858" y="286"/>
                    </a:lnTo>
                    <a:lnTo>
                      <a:pt x="858" y="286"/>
                    </a:lnTo>
                    <a:lnTo>
                      <a:pt x="867" y="286"/>
                    </a:lnTo>
                    <a:lnTo>
                      <a:pt x="867" y="286"/>
                    </a:lnTo>
                    <a:lnTo>
                      <a:pt x="876" y="277"/>
                    </a:lnTo>
                    <a:lnTo>
                      <a:pt x="876" y="277"/>
                    </a:lnTo>
                    <a:lnTo>
                      <a:pt x="885" y="277"/>
                    </a:lnTo>
                    <a:lnTo>
                      <a:pt x="885" y="268"/>
                    </a:lnTo>
                    <a:lnTo>
                      <a:pt x="885" y="259"/>
                    </a:lnTo>
                    <a:lnTo>
                      <a:pt x="885" y="259"/>
                    </a:lnTo>
                    <a:lnTo>
                      <a:pt x="885" y="250"/>
                    </a:lnTo>
                    <a:lnTo>
                      <a:pt x="885" y="241"/>
                    </a:lnTo>
                    <a:lnTo>
                      <a:pt x="885" y="232"/>
                    </a:lnTo>
                    <a:lnTo>
                      <a:pt x="885" y="232"/>
                    </a:lnTo>
                    <a:lnTo>
                      <a:pt x="885" y="223"/>
                    </a:lnTo>
                    <a:lnTo>
                      <a:pt x="885" y="223"/>
                    </a:lnTo>
                    <a:lnTo>
                      <a:pt x="894" y="214"/>
                    </a:lnTo>
                    <a:lnTo>
                      <a:pt x="894" y="214"/>
                    </a:lnTo>
                    <a:lnTo>
                      <a:pt x="894" y="214"/>
                    </a:lnTo>
                    <a:lnTo>
                      <a:pt x="903" y="214"/>
                    </a:lnTo>
                    <a:lnTo>
                      <a:pt x="903" y="214"/>
                    </a:lnTo>
                    <a:lnTo>
                      <a:pt x="911" y="214"/>
                    </a:lnTo>
                    <a:lnTo>
                      <a:pt x="911" y="214"/>
                    </a:lnTo>
                    <a:lnTo>
                      <a:pt x="911" y="205"/>
                    </a:lnTo>
                    <a:lnTo>
                      <a:pt x="920" y="205"/>
                    </a:lnTo>
                    <a:lnTo>
                      <a:pt x="920" y="205"/>
                    </a:lnTo>
                    <a:lnTo>
                      <a:pt x="929" y="205"/>
                    </a:lnTo>
                    <a:lnTo>
                      <a:pt x="929" y="205"/>
                    </a:lnTo>
                    <a:lnTo>
                      <a:pt x="938" y="205"/>
                    </a:lnTo>
                    <a:lnTo>
                      <a:pt x="938" y="205"/>
                    </a:lnTo>
                    <a:lnTo>
                      <a:pt x="947" y="205"/>
                    </a:lnTo>
                    <a:lnTo>
                      <a:pt x="947" y="205"/>
                    </a:lnTo>
                    <a:lnTo>
                      <a:pt x="947" y="205"/>
                    </a:lnTo>
                    <a:lnTo>
                      <a:pt x="947" y="196"/>
                    </a:lnTo>
                    <a:lnTo>
                      <a:pt x="956" y="196"/>
                    </a:lnTo>
                    <a:lnTo>
                      <a:pt x="956" y="196"/>
                    </a:lnTo>
                    <a:lnTo>
                      <a:pt x="956" y="187"/>
                    </a:lnTo>
                    <a:lnTo>
                      <a:pt x="956" y="187"/>
                    </a:lnTo>
                    <a:lnTo>
                      <a:pt x="956" y="187"/>
                    </a:lnTo>
                    <a:lnTo>
                      <a:pt x="956" y="178"/>
                    </a:lnTo>
                    <a:lnTo>
                      <a:pt x="956" y="178"/>
                    </a:lnTo>
                    <a:lnTo>
                      <a:pt x="956" y="178"/>
                    </a:lnTo>
                    <a:lnTo>
                      <a:pt x="956" y="170"/>
                    </a:lnTo>
                    <a:lnTo>
                      <a:pt x="956" y="170"/>
                    </a:lnTo>
                    <a:lnTo>
                      <a:pt x="956" y="161"/>
                    </a:lnTo>
                    <a:lnTo>
                      <a:pt x="956" y="161"/>
                    </a:lnTo>
                    <a:lnTo>
                      <a:pt x="956" y="161"/>
                    </a:lnTo>
                    <a:lnTo>
                      <a:pt x="965" y="152"/>
                    </a:lnTo>
                    <a:lnTo>
                      <a:pt x="965" y="152"/>
                    </a:lnTo>
                    <a:lnTo>
                      <a:pt x="965" y="143"/>
                    </a:lnTo>
                    <a:lnTo>
                      <a:pt x="974" y="134"/>
                    </a:lnTo>
                    <a:lnTo>
                      <a:pt x="974" y="134"/>
                    </a:lnTo>
                    <a:lnTo>
                      <a:pt x="983" y="125"/>
                    </a:lnTo>
                    <a:lnTo>
                      <a:pt x="983" y="125"/>
                    </a:lnTo>
                    <a:lnTo>
                      <a:pt x="983" y="125"/>
                    </a:lnTo>
                    <a:lnTo>
                      <a:pt x="992" y="116"/>
                    </a:lnTo>
                    <a:lnTo>
                      <a:pt x="992" y="116"/>
                    </a:lnTo>
                    <a:lnTo>
                      <a:pt x="992" y="116"/>
                    </a:lnTo>
                    <a:lnTo>
                      <a:pt x="1001" y="116"/>
                    </a:lnTo>
                    <a:lnTo>
                      <a:pt x="1001" y="116"/>
                    </a:lnTo>
                    <a:lnTo>
                      <a:pt x="1001" y="107"/>
                    </a:lnTo>
                    <a:lnTo>
                      <a:pt x="1001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107"/>
                    </a:lnTo>
                    <a:lnTo>
                      <a:pt x="1010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98"/>
                    </a:lnTo>
                    <a:lnTo>
                      <a:pt x="1019" y="89"/>
                    </a:lnTo>
                    <a:lnTo>
                      <a:pt x="1019" y="89"/>
                    </a:lnTo>
                    <a:lnTo>
                      <a:pt x="1028" y="89"/>
                    </a:lnTo>
                    <a:lnTo>
                      <a:pt x="1028" y="89"/>
                    </a:lnTo>
                    <a:lnTo>
                      <a:pt x="1028" y="80"/>
                    </a:lnTo>
                    <a:lnTo>
                      <a:pt x="1028" y="80"/>
                    </a:lnTo>
                    <a:lnTo>
                      <a:pt x="1028" y="80"/>
                    </a:lnTo>
                    <a:lnTo>
                      <a:pt x="1037" y="71"/>
                    </a:lnTo>
                    <a:lnTo>
                      <a:pt x="1037" y="71"/>
                    </a:lnTo>
                    <a:lnTo>
                      <a:pt x="1037" y="71"/>
                    </a:lnTo>
                    <a:lnTo>
                      <a:pt x="1037" y="62"/>
                    </a:lnTo>
                    <a:lnTo>
                      <a:pt x="1045" y="53"/>
                    </a:lnTo>
                    <a:lnTo>
                      <a:pt x="1045" y="53"/>
                    </a:lnTo>
                    <a:lnTo>
                      <a:pt x="1045" y="53"/>
                    </a:lnTo>
                    <a:lnTo>
                      <a:pt x="1045" y="44"/>
                    </a:lnTo>
                    <a:lnTo>
                      <a:pt x="1045" y="44"/>
                    </a:lnTo>
                    <a:lnTo>
                      <a:pt x="1045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44"/>
                    </a:lnTo>
                    <a:lnTo>
                      <a:pt x="1054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36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45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27"/>
                    </a:lnTo>
                    <a:lnTo>
                      <a:pt x="1037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28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9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10" y="18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1001" y="9"/>
                    </a:lnTo>
                    <a:lnTo>
                      <a:pt x="992" y="9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92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83" y="0"/>
                    </a:lnTo>
                    <a:lnTo>
                      <a:pt x="974" y="0"/>
                    </a:lnTo>
                    <a:lnTo>
                      <a:pt x="974" y="0"/>
                    </a:lnTo>
                    <a:lnTo>
                      <a:pt x="974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65" y="0"/>
                    </a:lnTo>
                    <a:lnTo>
                      <a:pt x="956" y="0"/>
                    </a:lnTo>
                    <a:lnTo>
                      <a:pt x="956" y="0"/>
                    </a:lnTo>
                    <a:lnTo>
                      <a:pt x="956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47" y="0"/>
                    </a:lnTo>
                    <a:lnTo>
                      <a:pt x="938" y="0"/>
                    </a:lnTo>
                    <a:lnTo>
                      <a:pt x="938" y="0"/>
                    </a:lnTo>
                    <a:lnTo>
                      <a:pt x="938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9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20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11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0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9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18"/>
                    </a:lnTo>
                    <a:lnTo>
                      <a:pt x="903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27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94" y="36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85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76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67" y="44"/>
                    </a:lnTo>
                    <a:lnTo>
                      <a:pt x="858" y="44"/>
                    </a:lnTo>
                    <a:lnTo>
                      <a:pt x="858" y="44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58" y="36"/>
                    </a:lnTo>
                    <a:lnTo>
                      <a:pt x="849" y="36"/>
                    </a:lnTo>
                    <a:lnTo>
                      <a:pt x="849" y="36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9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40" y="27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36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44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31" y="53"/>
                    </a:lnTo>
                    <a:lnTo>
                      <a:pt x="822" y="53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22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04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62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13" y="71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0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22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13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804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95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86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78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9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9" y="80"/>
                    </a:lnTo>
                    <a:lnTo>
                      <a:pt x="760" y="80"/>
                    </a:lnTo>
                    <a:lnTo>
                      <a:pt x="760" y="80"/>
                    </a:lnTo>
                    <a:lnTo>
                      <a:pt x="760" y="80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60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51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42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33" y="71"/>
                    </a:lnTo>
                    <a:lnTo>
                      <a:pt x="724" y="71"/>
                    </a:lnTo>
                    <a:lnTo>
                      <a:pt x="724" y="71"/>
                    </a:lnTo>
                    <a:lnTo>
                      <a:pt x="724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15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706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97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88" y="71"/>
                    </a:lnTo>
                    <a:lnTo>
                      <a:pt x="679" y="71"/>
                    </a:lnTo>
                    <a:lnTo>
                      <a:pt x="679" y="71"/>
                    </a:lnTo>
                    <a:lnTo>
                      <a:pt x="679" y="71"/>
                    </a:lnTo>
                    <a:lnTo>
                      <a:pt x="670" y="71"/>
                    </a:lnTo>
                    <a:lnTo>
                      <a:pt x="670" y="71"/>
                    </a:lnTo>
                    <a:lnTo>
                      <a:pt x="670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61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52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44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35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71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62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53"/>
                    </a:lnTo>
                    <a:lnTo>
                      <a:pt x="626" y="44"/>
                    </a:lnTo>
                    <a:lnTo>
                      <a:pt x="626" y="44"/>
                    </a:lnTo>
                    <a:lnTo>
                      <a:pt x="626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17" y="44"/>
                    </a:lnTo>
                    <a:lnTo>
                      <a:pt x="608" y="44"/>
                    </a:lnTo>
                    <a:lnTo>
                      <a:pt x="608" y="44"/>
                    </a:lnTo>
                    <a:lnTo>
                      <a:pt x="608" y="36"/>
                    </a:lnTo>
                    <a:lnTo>
                      <a:pt x="608" y="36"/>
                    </a:lnTo>
                    <a:lnTo>
                      <a:pt x="608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9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36"/>
                    </a:lnTo>
                    <a:lnTo>
                      <a:pt x="590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81" y="44"/>
                    </a:lnTo>
                    <a:lnTo>
                      <a:pt x="572" y="44"/>
                    </a:lnTo>
                    <a:lnTo>
                      <a:pt x="572" y="44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53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62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72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63" y="71"/>
                    </a:lnTo>
                    <a:lnTo>
                      <a:pt x="554" y="71"/>
                    </a:lnTo>
                    <a:lnTo>
                      <a:pt x="554" y="71"/>
                    </a:lnTo>
                    <a:lnTo>
                      <a:pt x="554" y="71"/>
                    </a:lnTo>
                    <a:lnTo>
                      <a:pt x="554" y="80"/>
                    </a:lnTo>
                    <a:lnTo>
                      <a:pt x="554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0"/>
                    </a:lnTo>
                    <a:lnTo>
                      <a:pt x="545" y="89"/>
                    </a:lnTo>
                    <a:lnTo>
                      <a:pt x="545" y="89"/>
                    </a:lnTo>
                    <a:lnTo>
                      <a:pt x="545" y="89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36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27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34"/>
                    </a:lnTo>
                    <a:lnTo>
                      <a:pt x="518" y="143"/>
                    </a:lnTo>
                    <a:lnTo>
                      <a:pt x="518" y="143"/>
                    </a:lnTo>
                    <a:lnTo>
                      <a:pt x="518" y="143"/>
                    </a:lnTo>
                    <a:lnTo>
                      <a:pt x="510" y="143"/>
                    </a:lnTo>
                    <a:lnTo>
                      <a:pt x="510" y="143"/>
                    </a:lnTo>
                    <a:lnTo>
                      <a:pt x="510" y="143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10" y="152"/>
                    </a:lnTo>
                    <a:lnTo>
                      <a:pt x="501" y="152"/>
                    </a:lnTo>
                    <a:lnTo>
                      <a:pt x="501" y="161"/>
                    </a:lnTo>
                    <a:lnTo>
                      <a:pt x="501" y="161"/>
                    </a:lnTo>
                    <a:lnTo>
                      <a:pt x="501" y="161"/>
                    </a:lnTo>
                    <a:lnTo>
                      <a:pt x="492" y="161"/>
                    </a:lnTo>
                    <a:lnTo>
                      <a:pt x="492" y="161"/>
                    </a:lnTo>
                    <a:lnTo>
                      <a:pt x="492" y="161"/>
                    </a:lnTo>
                    <a:lnTo>
                      <a:pt x="483" y="161"/>
                    </a:lnTo>
                    <a:lnTo>
                      <a:pt x="483" y="170"/>
                    </a:lnTo>
                    <a:lnTo>
                      <a:pt x="474" y="170"/>
                    </a:lnTo>
                    <a:lnTo>
                      <a:pt x="474" y="170"/>
                    </a:lnTo>
                    <a:lnTo>
                      <a:pt x="465" y="178"/>
                    </a:lnTo>
                    <a:lnTo>
                      <a:pt x="465" y="178"/>
                    </a:lnTo>
                    <a:lnTo>
                      <a:pt x="465" y="178"/>
                    </a:lnTo>
                    <a:lnTo>
                      <a:pt x="456" y="178"/>
                    </a:lnTo>
                    <a:lnTo>
                      <a:pt x="456" y="187"/>
                    </a:lnTo>
                    <a:lnTo>
                      <a:pt x="447" y="187"/>
                    </a:lnTo>
                    <a:lnTo>
                      <a:pt x="447" y="187"/>
                    </a:lnTo>
                    <a:lnTo>
                      <a:pt x="447" y="187"/>
                    </a:lnTo>
                    <a:lnTo>
                      <a:pt x="438" y="187"/>
                    </a:lnTo>
                    <a:lnTo>
                      <a:pt x="438" y="187"/>
                    </a:lnTo>
                    <a:lnTo>
                      <a:pt x="438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9" y="196"/>
                    </a:lnTo>
                    <a:lnTo>
                      <a:pt x="420" y="196"/>
                    </a:lnTo>
                    <a:lnTo>
                      <a:pt x="420" y="196"/>
                    </a:lnTo>
                    <a:lnTo>
                      <a:pt x="420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11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402" y="196"/>
                    </a:lnTo>
                    <a:lnTo>
                      <a:pt x="393" y="196"/>
                    </a:lnTo>
                    <a:lnTo>
                      <a:pt x="393" y="196"/>
                    </a:lnTo>
                    <a:lnTo>
                      <a:pt x="393" y="196"/>
                    </a:lnTo>
                    <a:lnTo>
                      <a:pt x="384" y="196"/>
                    </a:lnTo>
                    <a:lnTo>
                      <a:pt x="384" y="196"/>
                    </a:lnTo>
                    <a:lnTo>
                      <a:pt x="384" y="196"/>
                    </a:lnTo>
                    <a:lnTo>
                      <a:pt x="376" y="196"/>
                    </a:lnTo>
                    <a:lnTo>
                      <a:pt x="376" y="196"/>
                    </a:lnTo>
                    <a:lnTo>
                      <a:pt x="367" y="196"/>
                    </a:lnTo>
                    <a:lnTo>
                      <a:pt x="367" y="196"/>
                    </a:lnTo>
                    <a:lnTo>
                      <a:pt x="367" y="196"/>
                    </a:lnTo>
                    <a:lnTo>
                      <a:pt x="358" y="196"/>
                    </a:lnTo>
                    <a:lnTo>
                      <a:pt x="358" y="196"/>
                    </a:lnTo>
                    <a:lnTo>
                      <a:pt x="358" y="196"/>
                    </a:lnTo>
                    <a:lnTo>
                      <a:pt x="349" y="196"/>
                    </a:lnTo>
                    <a:lnTo>
                      <a:pt x="349" y="196"/>
                    </a:lnTo>
                    <a:lnTo>
                      <a:pt x="349" y="196"/>
                    </a:lnTo>
                    <a:lnTo>
                      <a:pt x="340" y="196"/>
                    </a:lnTo>
                    <a:lnTo>
                      <a:pt x="340" y="196"/>
                    </a:lnTo>
                    <a:lnTo>
                      <a:pt x="340" y="196"/>
                    </a:lnTo>
                    <a:lnTo>
                      <a:pt x="331" y="196"/>
                    </a:lnTo>
                    <a:lnTo>
                      <a:pt x="331" y="196"/>
                    </a:lnTo>
                    <a:lnTo>
                      <a:pt x="331" y="187"/>
                    </a:lnTo>
                    <a:lnTo>
                      <a:pt x="331" y="187"/>
                    </a:lnTo>
                    <a:lnTo>
                      <a:pt x="322" y="187"/>
                    </a:lnTo>
                    <a:lnTo>
                      <a:pt x="322" y="187"/>
                    </a:lnTo>
                    <a:lnTo>
                      <a:pt x="322" y="187"/>
                    </a:lnTo>
                    <a:lnTo>
                      <a:pt x="313" y="187"/>
                    </a:lnTo>
                    <a:lnTo>
                      <a:pt x="313" y="187"/>
                    </a:lnTo>
                    <a:lnTo>
                      <a:pt x="313" y="187"/>
                    </a:lnTo>
                    <a:lnTo>
                      <a:pt x="304" y="187"/>
                    </a:lnTo>
                    <a:lnTo>
                      <a:pt x="304" y="187"/>
                    </a:lnTo>
                    <a:lnTo>
                      <a:pt x="304" y="187"/>
                    </a:lnTo>
                    <a:lnTo>
                      <a:pt x="295" y="187"/>
                    </a:lnTo>
                    <a:lnTo>
                      <a:pt x="295" y="187"/>
                    </a:lnTo>
                    <a:lnTo>
                      <a:pt x="295" y="187"/>
                    </a:lnTo>
                    <a:lnTo>
                      <a:pt x="295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86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77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68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9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8"/>
                    </a:lnTo>
                    <a:lnTo>
                      <a:pt x="251" y="170"/>
                    </a:lnTo>
                    <a:lnTo>
                      <a:pt x="251" y="170"/>
                    </a:lnTo>
                    <a:lnTo>
                      <a:pt x="251" y="170"/>
                    </a:lnTo>
                    <a:lnTo>
                      <a:pt x="242" y="170"/>
                    </a:lnTo>
                    <a:lnTo>
                      <a:pt x="242" y="170"/>
                    </a:lnTo>
                    <a:lnTo>
                      <a:pt x="242" y="170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61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52"/>
                    </a:lnTo>
                    <a:lnTo>
                      <a:pt x="242" y="143"/>
                    </a:lnTo>
                    <a:lnTo>
                      <a:pt x="242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43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51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42" y="134"/>
                    </a:lnTo>
                    <a:lnTo>
                      <a:pt x="233" y="134"/>
                    </a:lnTo>
                    <a:lnTo>
                      <a:pt x="233" y="134"/>
                    </a:lnTo>
                    <a:lnTo>
                      <a:pt x="233" y="125"/>
                    </a:lnTo>
                    <a:lnTo>
                      <a:pt x="233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25"/>
                    </a:lnTo>
                    <a:lnTo>
                      <a:pt x="224" y="116"/>
                    </a:lnTo>
                    <a:lnTo>
                      <a:pt x="215" y="116"/>
                    </a:lnTo>
                    <a:lnTo>
                      <a:pt x="215" y="116"/>
                    </a:lnTo>
                    <a:lnTo>
                      <a:pt x="215" y="116"/>
                    </a:lnTo>
                    <a:lnTo>
                      <a:pt x="215" y="107"/>
                    </a:lnTo>
                    <a:lnTo>
                      <a:pt x="215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107"/>
                    </a:lnTo>
                    <a:lnTo>
                      <a:pt x="206" y="98"/>
                    </a:lnTo>
                    <a:lnTo>
                      <a:pt x="206" y="98"/>
                    </a:lnTo>
                    <a:lnTo>
                      <a:pt x="188" y="98"/>
                    </a:lnTo>
                    <a:lnTo>
                      <a:pt x="161" y="98"/>
                    </a:lnTo>
                    <a:lnTo>
                      <a:pt x="134" y="98"/>
                    </a:lnTo>
                    <a:lnTo>
                      <a:pt x="108" y="98"/>
                    </a:lnTo>
                    <a:lnTo>
                      <a:pt x="81" y="98"/>
                    </a:lnTo>
                    <a:lnTo>
                      <a:pt x="54" y="98"/>
                    </a:lnTo>
                    <a:lnTo>
                      <a:pt x="45" y="107"/>
                    </a:lnTo>
                    <a:lnTo>
                      <a:pt x="45" y="116"/>
                    </a:lnTo>
                    <a:lnTo>
                      <a:pt x="36" y="125"/>
                    </a:lnTo>
                    <a:lnTo>
                      <a:pt x="45" y="125"/>
                    </a:lnTo>
                    <a:lnTo>
                      <a:pt x="45" y="152"/>
                    </a:lnTo>
                    <a:lnTo>
                      <a:pt x="45" y="178"/>
                    </a:lnTo>
                    <a:lnTo>
                      <a:pt x="36" y="277"/>
                    </a:lnTo>
                    <a:lnTo>
                      <a:pt x="45" y="295"/>
                    </a:lnTo>
                    <a:lnTo>
                      <a:pt x="63" y="303"/>
                    </a:lnTo>
                    <a:lnTo>
                      <a:pt x="81" y="321"/>
                    </a:lnTo>
                    <a:lnTo>
                      <a:pt x="90" y="339"/>
                    </a:lnTo>
                    <a:lnTo>
                      <a:pt x="81" y="357"/>
                    </a:lnTo>
                    <a:lnTo>
                      <a:pt x="81" y="375"/>
                    </a:lnTo>
                    <a:lnTo>
                      <a:pt x="72" y="384"/>
                    </a:lnTo>
                    <a:lnTo>
                      <a:pt x="45" y="384"/>
                    </a:lnTo>
                    <a:lnTo>
                      <a:pt x="27" y="384"/>
                    </a:lnTo>
                    <a:lnTo>
                      <a:pt x="27" y="384"/>
                    </a:lnTo>
                    <a:lnTo>
                      <a:pt x="18" y="393"/>
                    </a:lnTo>
                    <a:lnTo>
                      <a:pt x="0" y="393"/>
                    </a:lnTo>
                    <a:lnTo>
                      <a:pt x="0" y="411"/>
                    </a:lnTo>
                    <a:lnTo>
                      <a:pt x="0" y="446"/>
                    </a:lnTo>
                    <a:lnTo>
                      <a:pt x="0" y="455"/>
                    </a:lnTo>
                    <a:lnTo>
                      <a:pt x="0" y="464"/>
                    </a:lnTo>
                    <a:lnTo>
                      <a:pt x="18" y="473"/>
                    </a:lnTo>
                    <a:lnTo>
                      <a:pt x="36" y="482"/>
                    </a:lnTo>
                    <a:lnTo>
                      <a:pt x="54" y="482"/>
                    </a:lnTo>
                    <a:lnTo>
                      <a:pt x="63" y="491"/>
                    </a:lnTo>
                    <a:lnTo>
                      <a:pt x="63" y="500"/>
                    </a:lnTo>
                    <a:lnTo>
                      <a:pt x="54" y="518"/>
                    </a:lnTo>
                    <a:lnTo>
                      <a:pt x="54" y="518"/>
                    </a:lnTo>
                    <a:lnTo>
                      <a:pt x="63" y="527"/>
                    </a:lnTo>
                    <a:lnTo>
                      <a:pt x="72" y="527"/>
                    </a:lnTo>
                    <a:lnTo>
                      <a:pt x="81" y="545"/>
                    </a:lnTo>
                    <a:lnTo>
                      <a:pt x="72" y="545"/>
                    </a:lnTo>
                    <a:lnTo>
                      <a:pt x="81" y="562"/>
                    </a:lnTo>
                    <a:lnTo>
                      <a:pt x="90" y="553"/>
                    </a:lnTo>
                    <a:lnTo>
                      <a:pt x="99" y="571"/>
                    </a:lnTo>
                    <a:lnTo>
                      <a:pt x="108" y="580"/>
                    </a:lnTo>
                    <a:lnTo>
                      <a:pt x="117" y="589"/>
                    </a:lnTo>
                    <a:lnTo>
                      <a:pt x="125" y="598"/>
                    </a:lnTo>
                    <a:lnTo>
                      <a:pt x="125" y="616"/>
                    </a:lnTo>
                    <a:lnTo>
                      <a:pt x="134" y="616"/>
                    </a:lnTo>
                    <a:lnTo>
                      <a:pt x="143" y="625"/>
                    </a:lnTo>
                    <a:lnTo>
                      <a:pt x="143" y="643"/>
                    </a:lnTo>
                    <a:lnTo>
                      <a:pt x="143" y="661"/>
                    </a:lnTo>
                    <a:lnTo>
                      <a:pt x="152" y="661"/>
                    </a:lnTo>
                    <a:lnTo>
                      <a:pt x="170" y="661"/>
                    </a:lnTo>
                    <a:lnTo>
                      <a:pt x="179" y="670"/>
                    </a:lnTo>
                    <a:lnTo>
                      <a:pt x="188" y="678"/>
                    </a:lnTo>
                    <a:lnTo>
                      <a:pt x="197" y="687"/>
                    </a:lnTo>
                    <a:lnTo>
                      <a:pt x="215" y="696"/>
                    </a:lnTo>
                    <a:lnTo>
                      <a:pt x="233" y="696"/>
                    </a:lnTo>
                    <a:lnTo>
                      <a:pt x="251" y="696"/>
                    </a:lnTo>
                    <a:lnTo>
                      <a:pt x="251" y="687"/>
                    </a:lnTo>
                    <a:lnTo>
                      <a:pt x="251" y="678"/>
                    </a:lnTo>
                    <a:lnTo>
                      <a:pt x="268" y="661"/>
                    </a:lnTo>
                    <a:lnTo>
                      <a:pt x="286" y="661"/>
                    </a:lnTo>
                    <a:lnTo>
                      <a:pt x="295" y="661"/>
                    </a:lnTo>
                    <a:lnTo>
                      <a:pt x="304" y="643"/>
                    </a:lnTo>
                    <a:lnTo>
                      <a:pt x="322" y="634"/>
                    </a:lnTo>
                    <a:lnTo>
                      <a:pt x="322" y="625"/>
                    </a:lnTo>
                    <a:lnTo>
                      <a:pt x="331" y="598"/>
                    </a:lnTo>
                    <a:lnTo>
                      <a:pt x="331" y="580"/>
                    </a:lnTo>
                    <a:lnTo>
                      <a:pt x="340" y="562"/>
                    </a:lnTo>
                    <a:lnTo>
                      <a:pt x="358" y="545"/>
                    </a:lnTo>
                    <a:lnTo>
                      <a:pt x="376" y="545"/>
                    </a:lnTo>
                    <a:lnTo>
                      <a:pt x="393" y="545"/>
                    </a:lnTo>
                    <a:lnTo>
                      <a:pt x="393" y="562"/>
                    </a:lnTo>
                    <a:lnTo>
                      <a:pt x="402" y="580"/>
                    </a:lnTo>
                    <a:lnTo>
                      <a:pt x="393" y="598"/>
                    </a:lnTo>
                    <a:lnTo>
                      <a:pt x="402" y="616"/>
                    </a:lnTo>
                    <a:lnTo>
                      <a:pt x="402" y="643"/>
                    </a:lnTo>
                    <a:lnTo>
                      <a:pt x="402" y="652"/>
                    </a:lnTo>
                    <a:lnTo>
                      <a:pt x="411" y="661"/>
                    </a:lnTo>
                    <a:lnTo>
                      <a:pt x="420" y="670"/>
                    </a:lnTo>
                    <a:lnTo>
                      <a:pt x="438" y="661"/>
                    </a:lnTo>
                    <a:lnTo>
                      <a:pt x="438" y="670"/>
                    </a:lnTo>
                    <a:lnTo>
                      <a:pt x="447" y="678"/>
                    </a:lnTo>
                    <a:lnTo>
                      <a:pt x="456" y="687"/>
                    </a:lnTo>
                    <a:lnTo>
                      <a:pt x="483" y="687"/>
                    </a:lnTo>
                    <a:lnTo>
                      <a:pt x="501" y="687"/>
                    </a:lnTo>
                    <a:lnTo>
                      <a:pt x="510" y="696"/>
                    </a:lnTo>
                    <a:lnTo>
                      <a:pt x="518" y="714"/>
                    </a:lnTo>
                    <a:lnTo>
                      <a:pt x="536" y="732"/>
                    </a:lnTo>
                  </a:path>
                </a:pathLst>
              </a:custGeom>
              <a:solidFill>
                <a:schemeClr val="accent2">
                  <a:lumMod val="40000"/>
                  <a:lumOff val="60000"/>
                </a:schemeClr>
              </a:solidFill>
              <a:ln w="21590" cmpd="sng">
                <a:solidFill>
                  <a:schemeClr val="bg1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rgbClr val="360A5A">
                    <a:alpha val="50000"/>
                  </a:srgb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5" name="Freeform 64">
                <a:extLst>
                  <a:ext uri="{FF2B5EF4-FFF2-40B4-BE49-F238E27FC236}">
                    <a16:creationId xmlns:a16="http://schemas.microsoft.com/office/drawing/2014/main" id="{00000000-0008-0000-1A00-00002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791" y="9045"/>
                <a:ext cx="318" cy="296"/>
              </a:xfrm>
              <a:custGeom>
                <a:avLst/>
                <a:gdLst>
                  <a:gd name="T0" fmla="*/ 18 w 143"/>
                  <a:gd name="T1" fmla="*/ 0 h 125"/>
                  <a:gd name="T2" fmla="*/ 27 w 143"/>
                  <a:gd name="T3" fmla="*/ 9 h 125"/>
                  <a:gd name="T4" fmla="*/ 27 w 143"/>
                  <a:gd name="T5" fmla="*/ 9 h 125"/>
                  <a:gd name="T6" fmla="*/ 27 w 143"/>
                  <a:gd name="T7" fmla="*/ 9 h 125"/>
                  <a:gd name="T8" fmla="*/ 36 w 143"/>
                  <a:gd name="T9" fmla="*/ 18 h 125"/>
                  <a:gd name="T10" fmla="*/ 36 w 143"/>
                  <a:gd name="T11" fmla="*/ 18 h 125"/>
                  <a:gd name="T12" fmla="*/ 45 w 143"/>
                  <a:gd name="T13" fmla="*/ 18 h 125"/>
                  <a:gd name="T14" fmla="*/ 45 w 143"/>
                  <a:gd name="T15" fmla="*/ 18 h 125"/>
                  <a:gd name="T16" fmla="*/ 53 w 143"/>
                  <a:gd name="T17" fmla="*/ 18 h 125"/>
                  <a:gd name="T18" fmla="*/ 53 w 143"/>
                  <a:gd name="T19" fmla="*/ 18 h 125"/>
                  <a:gd name="T20" fmla="*/ 53 w 143"/>
                  <a:gd name="T21" fmla="*/ 18 h 125"/>
                  <a:gd name="T22" fmla="*/ 53 w 143"/>
                  <a:gd name="T23" fmla="*/ 27 h 125"/>
                  <a:gd name="T24" fmla="*/ 62 w 143"/>
                  <a:gd name="T25" fmla="*/ 27 h 125"/>
                  <a:gd name="T26" fmla="*/ 71 w 143"/>
                  <a:gd name="T27" fmla="*/ 36 h 125"/>
                  <a:gd name="T28" fmla="*/ 71 w 143"/>
                  <a:gd name="T29" fmla="*/ 36 h 125"/>
                  <a:gd name="T30" fmla="*/ 80 w 143"/>
                  <a:gd name="T31" fmla="*/ 36 h 125"/>
                  <a:gd name="T32" fmla="*/ 89 w 143"/>
                  <a:gd name="T33" fmla="*/ 45 h 125"/>
                  <a:gd name="T34" fmla="*/ 98 w 143"/>
                  <a:gd name="T35" fmla="*/ 45 h 125"/>
                  <a:gd name="T36" fmla="*/ 107 w 143"/>
                  <a:gd name="T37" fmla="*/ 45 h 125"/>
                  <a:gd name="T38" fmla="*/ 116 w 143"/>
                  <a:gd name="T39" fmla="*/ 54 h 125"/>
                  <a:gd name="T40" fmla="*/ 116 w 143"/>
                  <a:gd name="T41" fmla="*/ 54 h 125"/>
                  <a:gd name="T42" fmla="*/ 125 w 143"/>
                  <a:gd name="T43" fmla="*/ 54 h 125"/>
                  <a:gd name="T44" fmla="*/ 134 w 143"/>
                  <a:gd name="T45" fmla="*/ 54 h 125"/>
                  <a:gd name="T46" fmla="*/ 134 w 143"/>
                  <a:gd name="T47" fmla="*/ 63 h 125"/>
                  <a:gd name="T48" fmla="*/ 143 w 143"/>
                  <a:gd name="T49" fmla="*/ 63 h 125"/>
                  <a:gd name="T50" fmla="*/ 143 w 143"/>
                  <a:gd name="T51" fmla="*/ 63 h 125"/>
                  <a:gd name="T52" fmla="*/ 143 w 143"/>
                  <a:gd name="T53" fmla="*/ 71 h 125"/>
                  <a:gd name="T54" fmla="*/ 143 w 143"/>
                  <a:gd name="T55" fmla="*/ 71 h 125"/>
                  <a:gd name="T56" fmla="*/ 134 w 143"/>
                  <a:gd name="T57" fmla="*/ 80 h 125"/>
                  <a:gd name="T58" fmla="*/ 134 w 143"/>
                  <a:gd name="T59" fmla="*/ 89 h 125"/>
                  <a:gd name="T60" fmla="*/ 134 w 143"/>
                  <a:gd name="T61" fmla="*/ 89 h 125"/>
                  <a:gd name="T62" fmla="*/ 134 w 143"/>
                  <a:gd name="T63" fmla="*/ 89 h 125"/>
                  <a:gd name="T64" fmla="*/ 125 w 143"/>
                  <a:gd name="T65" fmla="*/ 98 h 125"/>
                  <a:gd name="T66" fmla="*/ 116 w 143"/>
                  <a:gd name="T67" fmla="*/ 107 h 125"/>
                  <a:gd name="T68" fmla="*/ 116 w 143"/>
                  <a:gd name="T69" fmla="*/ 116 h 125"/>
                  <a:gd name="T70" fmla="*/ 107 w 143"/>
                  <a:gd name="T71" fmla="*/ 116 h 125"/>
                  <a:gd name="T72" fmla="*/ 89 w 143"/>
                  <a:gd name="T73" fmla="*/ 125 h 125"/>
                  <a:gd name="T74" fmla="*/ 80 w 143"/>
                  <a:gd name="T75" fmla="*/ 125 h 125"/>
                  <a:gd name="T76" fmla="*/ 62 w 143"/>
                  <a:gd name="T77" fmla="*/ 125 h 125"/>
                  <a:gd name="T78" fmla="*/ 53 w 143"/>
                  <a:gd name="T79" fmla="*/ 125 h 125"/>
                  <a:gd name="T80" fmla="*/ 36 w 143"/>
                  <a:gd name="T81" fmla="*/ 125 h 125"/>
                  <a:gd name="T82" fmla="*/ 27 w 143"/>
                  <a:gd name="T83" fmla="*/ 116 h 125"/>
                  <a:gd name="T84" fmla="*/ 18 w 143"/>
                  <a:gd name="T85" fmla="*/ 107 h 125"/>
                  <a:gd name="T86" fmla="*/ 18 w 143"/>
                  <a:gd name="T87" fmla="*/ 98 h 125"/>
                  <a:gd name="T88" fmla="*/ 18 w 143"/>
                  <a:gd name="T89" fmla="*/ 89 h 125"/>
                  <a:gd name="T90" fmla="*/ 9 w 143"/>
                  <a:gd name="T91" fmla="*/ 80 h 125"/>
                  <a:gd name="T92" fmla="*/ 9 w 143"/>
                  <a:gd name="T93" fmla="*/ 71 h 125"/>
                  <a:gd name="T94" fmla="*/ 0 w 143"/>
                  <a:gd name="T95" fmla="*/ 71 h 125"/>
                  <a:gd name="T96" fmla="*/ 0 w 143"/>
                  <a:gd name="T97" fmla="*/ 63 h 125"/>
                  <a:gd name="T98" fmla="*/ 0 w 143"/>
                  <a:gd name="T99" fmla="*/ 45 h 125"/>
                  <a:gd name="T100" fmla="*/ 0 w 143"/>
                  <a:gd name="T101" fmla="*/ 45 h 125"/>
                  <a:gd name="T102" fmla="*/ 0 w 143"/>
                  <a:gd name="T103" fmla="*/ 36 h 125"/>
                  <a:gd name="T104" fmla="*/ 0 w 143"/>
                  <a:gd name="T105" fmla="*/ 27 h 125"/>
                  <a:gd name="T106" fmla="*/ 0 w 143"/>
                  <a:gd name="T107" fmla="*/ 18 h 125"/>
                  <a:gd name="T108" fmla="*/ 9 w 143"/>
                  <a:gd name="T109" fmla="*/ 18 h 125"/>
                  <a:gd name="T110" fmla="*/ 9 w 143"/>
                  <a:gd name="T111" fmla="*/ 9 h 1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143" h="125">
                    <a:moveTo>
                      <a:pt x="9" y="9"/>
                    </a:moveTo>
                    <a:lnTo>
                      <a:pt x="9" y="9"/>
                    </a:lnTo>
                    <a:lnTo>
                      <a:pt x="18" y="9"/>
                    </a:lnTo>
                    <a:lnTo>
                      <a:pt x="18" y="0"/>
                    </a:lnTo>
                    <a:lnTo>
                      <a:pt x="18" y="0"/>
                    </a:lnTo>
                    <a:lnTo>
                      <a:pt x="18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36" y="9"/>
                    </a:lnTo>
                    <a:lnTo>
                      <a:pt x="36" y="9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45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18"/>
                    </a:lnTo>
                    <a:lnTo>
                      <a:pt x="53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62" y="27"/>
                    </a:lnTo>
                    <a:lnTo>
                      <a:pt x="71" y="27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71" y="36"/>
                    </a:lnTo>
                    <a:lnTo>
                      <a:pt x="80" y="36"/>
                    </a:lnTo>
                    <a:lnTo>
                      <a:pt x="80" y="36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0" y="45"/>
                    </a:lnTo>
                    <a:lnTo>
                      <a:pt x="89" y="45"/>
                    </a:lnTo>
                    <a:lnTo>
                      <a:pt x="89" y="45"/>
                    </a:lnTo>
                    <a:lnTo>
                      <a:pt x="89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98" y="45"/>
                    </a:lnTo>
                    <a:lnTo>
                      <a:pt x="107" y="45"/>
                    </a:lnTo>
                    <a:lnTo>
                      <a:pt x="107" y="45"/>
                    </a:lnTo>
                    <a:lnTo>
                      <a:pt x="107" y="54"/>
                    </a:lnTo>
                    <a:lnTo>
                      <a:pt x="107" y="54"/>
                    </a:lnTo>
                    <a:lnTo>
                      <a:pt x="107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16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25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54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34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63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71"/>
                    </a:lnTo>
                    <a:lnTo>
                      <a:pt x="143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0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34" y="89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98"/>
                    </a:lnTo>
                    <a:lnTo>
                      <a:pt x="125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107" y="116"/>
                    </a:lnTo>
                    <a:lnTo>
                      <a:pt x="98" y="116"/>
                    </a:lnTo>
                    <a:lnTo>
                      <a:pt x="98" y="116"/>
                    </a:lnTo>
                    <a:lnTo>
                      <a:pt x="98" y="116"/>
                    </a:lnTo>
                    <a:lnTo>
                      <a:pt x="89" y="125"/>
                    </a:lnTo>
                    <a:lnTo>
                      <a:pt x="89" y="125"/>
                    </a:lnTo>
                    <a:lnTo>
                      <a:pt x="89" y="125"/>
                    </a:lnTo>
                    <a:lnTo>
                      <a:pt x="80" y="125"/>
                    </a:lnTo>
                    <a:lnTo>
                      <a:pt x="80" y="125"/>
                    </a:lnTo>
                    <a:lnTo>
                      <a:pt x="71" y="125"/>
                    </a:lnTo>
                    <a:lnTo>
                      <a:pt x="71" y="125"/>
                    </a:lnTo>
                    <a:lnTo>
                      <a:pt x="71" y="125"/>
                    </a:lnTo>
                    <a:lnTo>
                      <a:pt x="62" y="125"/>
                    </a:lnTo>
                    <a:lnTo>
                      <a:pt x="62" y="125"/>
                    </a:lnTo>
                    <a:lnTo>
                      <a:pt x="53" y="125"/>
                    </a:lnTo>
                    <a:lnTo>
                      <a:pt x="53" y="125"/>
                    </a:lnTo>
                    <a:lnTo>
                      <a:pt x="53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36" y="125"/>
                    </a:lnTo>
                    <a:lnTo>
                      <a:pt x="36" y="125"/>
                    </a:lnTo>
                    <a:lnTo>
                      <a:pt x="36" y="125"/>
                    </a:lnTo>
                    <a:lnTo>
                      <a:pt x="27" y="125"/>
                    </a:lnTo>
                    <a:lnTo>
                      <a:pt x="27" y="116"/>
                    </a:lnTo>
                    <a:lnTo>
                      <a:pt x="27" y="116"/>
                    </a:lnTo>
                    <a:lnTo>
                      <a:pt x="27" y="116"/>
                    </a:lnTo>
                    <a:lnTo>
                      <a:pt x="18" y="116"/>
                    </a:lnTo>
                    <a:lnTo>
                      <a:pt x="18" y="107"/>
                    </a:lnTo>
                    <a:lnTo>
                      <a:pt x="18" y="107"/>
                    </a:lnTo>
                    <a:lnTo>
                      <a:pt x="18" y="107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98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9" y="89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63"/>
                    </a:lnTo>
                    <a:lnTo>
                      <a:pt x="0" y="54"/>
                    </a:lnTo>
                    <a:lnTo>
                      <a:pt x="0" y="54"/>
                    </a:lnTo>
                    <a:lnTo>
                      <a:pt x="0" y="54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45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36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9" y="18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</a:path>
                </a:pathLst>
              </a:custGeom>
              <a:solidFill>
                <a:schemeClr val="accent2">
                  <a:lumMod val="5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49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6" name="Freeform 65">
                <a:extLst>
                  <a:ext uri="{FF2B5EF4-FFF2-40B4-BE49-F238E27FC236}">
                    <a16:creationId xmlns:a16="http://schemas.microsoft.com/office/drawing/2014/main" id="{00000000-0008-0000-1A00-00002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38" y="9721"/>
                <a:ext cx="1764" cy="2371"/>
              </a:xfrm>
              <a:custGeom>
                <a:avLst/>
                <a:gdLst>
                  <a:gd name="T0" fmla="*/ 9 w 795"/>
                  <a:gd name="T1" fmla="*/ 580 h 1000"/>
                  <a:gd name="T2" fmla="*/ 27 w 795"/>
                  <a:gd name="T3" fmla="*/ 580 h 1000"/>
                  <a:gd name="T4" fmla="*/ 27 w 795"/>
                  <a:gd name="T5" fmla="*/ 607 h 1000"/>
                  <a:gd name="T6" fmla="*/ 36 w 795"/>
                  <a:gd name="T7" fmla="*/ 616 h 1000"/>
                  <a:gd name="T8" fmla="*/ 62 w 795"/>
                  <a:gd name="T9" fmla="*/ 616 h 1000"/>
                  <a:gd name="T10" fmla="*/ 62 w 795"/>
                  <a:gd name="T11" fmla="*/ 643 h 1000"/>
                  <a:gd name="T12" fmla="*/ 71 w 795"/>
                  <a:gd name="T13" fmla="*/ 652 h 1000"/>
                  <a:gd name="T14" fmla="*/ 89 w 795"/>
                  <a:gd name="T15" fmla="*/ 643 h 1000"/>
                  <a:gd name="T16" fmla="*/ 116 w 795"/>
                  <a:gd name="T17" fmla="*/ 661 h 1000"/>
                  <a:gd name="T18" fmla="*/ 125 w 795"/>
                  <a:gd name="T19" fmla="*/ 661 h 1000"/>
                  <a:gd name="T20" fmla="*/ 152 w 795"/>
                  <a:gd name="T21" fmla="*/ 669 h 1000"/>
                  <a:gd name="T22" fmla="*/ 179 w 795"/>
                  <a:gd name="T23" fmla="*/ 669 h 1000"/>
                  <a:gd name="T24" fmla="*/ 188 w 795"/>
                  <a:gd name="T25" fmla="*/ 696 h 1000"/>
                  <a:gd name="T26" fmla="*/ 188 w 795"/>
                  <a:gd name="T27" fmla="*/ 723 h 1000"/>
                  <a:gd name="T28" fmla="*/ 205 w 795"/>
                  <a:gd name="T29" fmla="*/ 750 h 1000"/>
                  <a:gd name="T30" fmla="*/ 232 w 795"/>
                  <a:gd name="T31" fmla="*/ 768 h 1000"/>
                  <a:gd name="T32" fmla="*/ 250 w 795"/>
                  <a:gd name="T33" fmla="*/ 794 h 1000"/>
                  <a:gd name="T34" fmla="*/ 250 w 795"/>
                  <a:gd name="T35" fmla="*/ 821 h 1000"/>
                  <a:gd name="T36" fmla="*/ 250 w 795"/>
                  <a:gd name="T37" fmla="*/ 875 h 1000"/>
                  <a:gd name="T38" fmla="*/ 259 w 795"/>
                  <a:gd name="T39" fmla="*/ 920 h 1000"/>
                  <a:gd name="T40" fmla="*/ 277 w 795"/>
                  <a:gd name="T41" fmla="*/ 928 h 1000"/>
                  <a:gd name="T42" fmla="*/ 313 w 795"/>
                  <a:gd name="T43" fmla="*/ 937 h 1000"/>
                  <a:gd name="T44" fmla="*/ 348 w 795"/>
                  <a:gd name="T45" fmla="*/ 946 h 1000"/>
                  <a:gd name="T46" fmla="*/ 375 w 795"/>
                  <a:gd name="T47" fmla="*/ 946 h 1000"/>
                  <a:gd name="T48" fmla="*/ 402 w 795"/>
                  <a:gd name="T49" fmla="*/ 964 h 1000"/>
                  <a:gd name="T50" fmla="*/ 420 w 795"/>
                  <a:gd name="T51" fmla="*/ 973 h 1000"/>
                  <a:gd name="T52" fmla="*/ 438 w 795"/>
                  <a:gd name="T53" fmla="*/ 991 h 1000"/>
                  <a:gd name="T54" fmla="*/ 455 w 795"/>
                  <a:gd name="T55" fmla="*/ 1000 h 1000"/>
                  <a:gd name="T56" fmla="*/ 455 w 795"/>
                  <a:gd name="T57" fmla="*/ 982 h 1000"/>
                  <a:gd name="T58" fmla="*/ 473 w 795"/>
                  <a:gd name="T59" fmla="*/ 982 h 1000"/>
                  <a:gd name="T60" fmla="*/ 500 w 795"/>
                  <a:gd name="T61" fmla="*/ 982 h 1000"/>
                  <a:gd name="T62" fmla="*/ 527 w 795"/>
                  <a:gd name="T63" fmla="*/ 964 h 1000"/>
                  <a:gd name="T64" fmla="*/ 491 w 795"/>
                  <a:gd name="T65" fmla="*/ 821 h 1000"/>
                  <a:gd name="T66" fmla="*/ 518 w 795"/>
                  <a:gd name="T67" fmla="*/ 678 h 1000"/>
                  <a:gd name="T68" fmla="*/ 572 w 795"/>
                  <a:gd name="T69" fmla="*/ 562 h 1000"/>
                  <a:gd name="T70" fmla="*/ 607 w 795"/>
                  <a:gd name="T71" fmla="*/ 384 h 1000"/>
                  <a:gd name="T72" fmla="*/ 706 w 795"/>
                  <a:gd name="T73" fmla="*/ 259 h 1000"/>
                  <a:gd name="T74" fmla="*/ 786 w 795"/>
                  <a:gd name="T75" fmla="*/ 223 h 1000"/>
                  <a:gd name="T76" fmla="*/ 777 w 795"/>
                  <a:gd name="T77" fmla="*/ 152 h 1000"/>
                  <a:gd name="T78" fmla="*/ 723 w 795"/>
                  <a:gd name="T79" fmla="*/ 98 h 1000"/>
                  <a:gd name="T80" fmla="*/ 670 w 795"/>
                  <a:gd name="T81" fmla="*/ 27 h 1000"/>
                  <a:gd name="T82" fmla="*/ 616 w 795"/>
                  <a:gd name="T83" fmla="*/ 18 h 1000"/>
                  <a:gd name="T84" fmla="*/ 518 w 795"/>
                  <a:gd name="T85" fmla="*/ 98 h 1000"/>
                  <a:gd name="T86" fmla="*/ 438 w 795"/>
                  <a:gd name="T87" fmla="*/ 71 h 1000"/>
                  <a:gd name="T88" fmla="*/ 357 w 795"/>
                  <a:gd name="T89" fmla="*/ 62 h 1000"/>
                  <a:gd name="T90" fmla="*/ 295 w 795"/>
                  <a:gd name="T91" fmla="*/ 107 h 1000"/>
                  <a:gd name="T92" fmla="*/ 179 w 795"/>
                  <a:gd name="T93" fmla="*/ 116 h 1000"/>
                  <a:gd name="T94" fmla="*/ 125 w 795"/>
                  <a:gd name="T95" fmla="*/ 152 h 1000"/>
                  <a:gd name="T96" fmla="*/ 152 w 795"/>
                  <a:gd name="T97" fmla="*/ 294 h 1000"/>
                  <a:gd name="T98" fmla="*/ 179 w 795"/>
                  <a:gd name="T99" fmla="*/ 348 h 1000"/>
                  <a:gd name="T100" fmla="*/ 161 w 795"/>
                  <a:gd name="T101" fmla="*/ 419 h 1000"/>
                  <a:gd name="T102" fmla="*/ 125 w 795"/>
                  <a:gd name="T103" fmla="*/ 419 h 1000"/>
                  <a:gd name="T104" fmla="*/ 98 w 795"/>
                  <a:gd name="T105" fmla="*/ 411 h 1000"/>
                  <a:gd name="T106" fmla="*/ 45 w 795"/>
                  <a:gd name="T107" fmla="*/ 402 h 1000"/>
                  <a:gd name="T108" fmla="*/ 27 w 795"/>
                  <a:gd name="T109" fmla="*/ 446 h 1000"/>
                  <a:gd name="T110" fmla="*/ 9 w 795"/>
                  <a:gd name="T111" fmla="*/ 553 h 10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795" h="1000">
                    <a:moveTo>
                      <a:pt x="0" y="571"/>
                    </a:moveTo>
                    <a:lnTo>
                      <a:pt x="0" y="571"/>
                    </a:lnTo>
                    <a:lnTo>
                      <a:pt x="0" y="571"/>
                    </a:lnTo>
                    <a:lnTo>
                      <a:pt x="0" y="571"/>
                    </a:lnTo>
                    <a:lnTo>
                      <a:pt x="9" y="571"/>
                    </a:lnTo>
                    <a:lnTo>
                      <a:pt x="9" y="571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9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18" y="580"/>
                    </a:lnTo>
                    <a:lnTo>
                      <a:pt x="27" y="580"/>
                    </a:lnTo>
                    <a:lnTo>
                      <a:pt x="27" y="589"/>
                    </a:lnTo>
                    <a:lnTo>
                      <a:pt x="27" y="589"/>
                    </a:lnTo>
                    <a:lnTo>
                      <a:pt x="27" y="589"/>
                    </a:lnTo>
                    <a:lnTo>
                      <a:pt x="27" y="598"/>
                    </a:lnTo>
                    <a:lnTo>
                      <a:pt x="27" y="598"/>
                    </a:lnTo>
                    <a:lnTo>
                      <a:pt x="27" y="598"/>
                    </a:lnTo>
                    <a:lnTo>
                      <a:pt x="27" y="607"/>
                    </a:lnTo>
                    <a:lnTo>
                      <a:pt x="27" y="607"/>
                    </a:lnTo>
                    <a:lnTo>
                      <a:pt x="27" y="607"/>
                    </a:lnTo>
                    <a:lnTo>
                      <a:pt x="27" y="616"/>
                    </a:lnTo>
                    <a:lnTo>
                      <a:pt x="27" y="616"/>
                    </a:lnTo>
                    <a:lnTo>
                      <a:pt x="36" y="616"/>
                    </a:lnTo>
                    <a:lnTo>
                      <a:pt x="36" y="616"/>
                    </a:lnTo>
                    <a:lnTo>
                      <a:pt x="36" y="616"/>
                    </a:lnTo>
                    <a:lnTo>
                      <a:pt x="45" y="616"/>
                    </a:lnTo>
                    <a:lnTo>
                      <a:pt x="45" y="616"/>
                    </a:lnTo>
                    <a:lnTo>
                      <a:pt x="54" y="616"/>
                    </a:lnTo>
                    <a:lnTo>
                      <a:pt x="54" y="616"/>
                    </a:lnTo>
                    <a:lnTo>
                      <a:pt x="54" y="616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34"/>
                    </a:lnTo>
                    <a:lnTo>
                      <a:pt x="62" y="634"/>
                    </a:lnTo>
                    <a:lnTo>
                      <a:pt x="62" y="634"/>
                    </a:lnTo>
                    <a:lnTo>
                      <a:pt x="62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0" y="652"/>
                    </a:lnTo>
                    <a:lnTo>
                      <a:pt x="89" y="652"/>
                    </a:lnTo>
                    <a:lnTo>
                      <a:pt x="89" y="643"/>
                    </a:lnTo>
                    <a:lnTo>
                      <a:pt x="89" y="643"/>
                    </a:lnTo>
                    <a:lnTo>
                      <a:pt x="98" y="643"/>
                    </a:lnTo>
                    <a:lnTo>
                      <a:pt x="98" y="652"/>
                    </a:lnTo>
                    <a:lnTo>
                      <a:pt x="98" y="652"/>
                    </a:lnTo>
                    <a:lnTo>
                      <a:pt x="107" y="652"/>
                    </a:lnTo>
                    <a:lnTo>
                      <a:pt x="107" y="652"/>
                    </a:lnTo>
                    <a:lnTo>
                      <a:pt x="107" y="652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16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25" y="661"/>
                    </a:lnTo>
                    <a:lnTo>
                      <a:pt x="134" y="661"/>
                    </a:lnTo>
                    <a:lnTo>
                      <a:pt x="134" y="661"/>
                    </a:lnTo>
                    <a:lnTo>
                      <a:pt x="134" y="661"/>
                    </a:lnTo>
                    <a:lnTo>
                      <a:pt x="143" y="661"/>
                    </a:lnTo>
                    <a:lnTo>
                      <a:pt x="143" y="669"/>
                    </a:lnTo>
                    <a:lnTo>
                      <a:pt x="143" y="669"/>
                    </a:lnTo>
                    <a:lnTo>
                      <a:pt x="152" y="669"/>
                    </a:lnTo>
                    <a:lnTo>
                      <a:pt x="152" y="669"/>
                    </a:lnTo>
                    <a:lnTo>
                      <a:pt x="161" y="669"/>
                    </a:lnTo>
                    <a:lnTo>
                      <a:pt x="161" y="669"/>
                    </a:lnTo>
                    <a:lnTo>
                      <a:pt x="170" y="669"/>
                    </a:lnTo>
                    <a:lnTo>
                      <a:pt x="170" y="669"/>
                    </a:lnTo>
                    <a:lnTo>
                      <a:pt x="170" y="669"/>
                    </a:lnTo>
                    <a:lnTo>
                      <a:pt x="179" y="669"/>
                    </a:lnTo>
                    <a:lnTo>
                      <a:pt x="179" y="678"/>
                    </a:lnTo>
                    <a:lnTo>
                      <a:pt x="179" y="678"/>
                    </a:lnTo>
                    <a:lnTo>
                      <a:pt x="179" y="678"/>
                    </a:lnTo>
                    <a:lnTo>
                      <a:pt x="188" y="678"/>
                    </a:lnTo>
                    <a:lnTo>
                      <a:pt x="188" y="687"/>
                    </a:lnTo>
                    <a:lnTo>
                      <a:pt x="188" y="687"/>
                    </a:lnTo>
                    <a:lnTo>
                      <a:pt x="188" y="696"/>
                    </a:lnTo>
                    <a:lnTo>
                      <a:pt x="188" y="696"/>
                    </a:lnTo>
                    <a:lnTo>
                      <a:pt x="188" y="705"/>
                    </a:lnTo>
                    <a:lnTo>
                      <a:pt x="188" y="705"/>
                    </a:lnTo>
                    <a:lnTo>
                      <a:pt x="188" y="714"/>
                    </a:lnTo>
                    <a:lnTo>
                      <a:pt x="188" y="714"/>
                    </a:lnTo>
                    <a:lnTo>
                      <a:pt x="188" y="723"/>
                    </a:lnTo>
                    <a:lnTo>
                      <a:pt x="188" y="723"/>
                    </a:lnTo>
                    <a:lnTo>
                      <a:pt x="188" y="723"/>
                    </a:lnTo>
                    <a:lnTo>
                      <a:pt x="196" y="732"/>
                    </a:lnTo>
                    <a:lnTo>
                      <a:pt x="196" y="732"/>
                    </a:lnTo>
                    <a:lnTo>
                      <a:pt x="196" y="741"/>
                    </a:lnTo>
                    <a:lnTo>
                      <a:pt x="205" y="741"/>
                    </a:lnTo>
                    <a:lnTo>
                      <a:pt x="205" y="741"/>
                    </a:lnTo>
                    <a:lnTo>
                      <a:pt x="205" y="750"/>
                    </a:lnTo>
                    <a:lnTo>
                      <a:pt x="214" y="750"/>
                    </a:lnTo>
                    <a:lnTo>
                      <a:pt x="214" y="759"/>
                    </a:lnTo>
                    <a:lnTo>
                      <a:pt x="223" y="759"/>
                    </a:lnTo>
                    <a:lnTo>
                      <a:pt x="223" y="759"/>
                    </a:lnTo>
                    <a:lnTo>
                      <a:pt x="223" y="768"/>
                    </a:lnTo>
                    <a:lnTo>
                      <a:pt x="232" y="768"/>
                    </a:lnTo>
                    <a:lnTo>
                      <a:pt x="232" y="768"/>
                    </a:lnTo>
                    <a:lnTo>
                      <a:pt x="232" y="777"/>
                    </a:lnTo>
                    <a:lnTo>
                      <a:pt x="241" y="777"/>
                    </a:lnTo>
                    <a:lnTo>
                      <a:pt x="241" y="786"/>
                    </a:lnTo>
                    <a:lnTo>
                      <a:pt x="241" y="786"/>
                    </a:lnTo>
                    <a:lnTo>
                      <a:pt x="250" y="786"/>
                    </a:lnTo>
                    <a:lnTo>
                      <a:pt x="250" y="794"/>
                    </a:lnTo>
                    <a:lnTo>
                      <a:pt x="250" y="794"/>
                    </a:lnTo>
                    <a:lnTo>
                      <a:pt x="250" y="794"/>
                    </a:lnTo>
                    <a:lnTo>
                      <a:pt x="250" y="803"/>
                    </a:lnTo>
                    <a:lnTo>
                      <a:pt x="250" y="803"/>
                    </a:lnTo>
                    <a:lnTo>
                      <a:pt x="250" y="812"/>
                    </a:lnTo>
                    <a:lnTo>
                      <a:pt x="250" y="812"/>
                    </a:lnTo>
                    <a:lnTo>
                      <a:pt x="250" y="821"/>
                    </a:lnTo>
                    <a:lnTo>
                      <a:pt x="250" y="821"/>
                    </a:lnTo>
                    <a:lnTo>
                      <a:pt x="250" y="830"/>
                    </a:lnTo>
                    <a:lnTo>
                      <a:pt x="250" y="839"/>
                    </a:lnTo>
                    <a:lnTo>
                      <a:pt x="250" y="839"/>
                    </a:lnTo>
                    <a:lnTo>
                      <a:pt x="250" y="848"/>
                    </a:lnTo>
                    <a:lnTo>
                      <a:pt x="250" y="857"/>
                    </a:lnTo>
                    <a:lnTo>
                      <a:pt x="250" y="866"/>
                    </a:lnTo>
                    <a:lnTo>
                      <a:pt x="250" y="875"/>
                    </a:lnTo>
                    <a:lnTo>
                      <a:pt x="250" y="884"/>
                    </a:lnTo>
                    <a:lnTo>
                      <a:pt x="259" y="893"/>
                    </a:lnTo>
                    <a:lnTo>
                      <a:pt x="259" y="902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77" y="928"/>
                    </a:lnTo>
                    <a:lnTo>
                      <a:pt x="277" y="928"/>
                    </a:lnTo>
                    <a:lnTo>
                      <a:pt x="277" y="928"/>
                    </a:lnTo>
                    <a:lnTo>
                      <a:pt x="286" y="928"/>
                    </a:lnTo>
                    <a:lnTo>
                      <a:pt x="286" y="937"/>
                    </a:lnTo>
                    <a:lnTo>
                      <a:pt x="295" y="937"/>
                    </a:lnTo>
                    <a:lnTo>
                      <a:pt x="295" y="937"/>
                    </a:lnTo>
                    <a:lnTo>
                      <a:pt x="304" y="937"/>
                    </a:lnTo>
                    <a:lnTo>
                      <a:pt x="313" y="937"/>
                    </a:lnTo>
                    <a:lnTo>
                      <a:pt x="313" y="946"/>
                    </a:lnTo>
                    <a:lnTo>
                      <a:pt x="322" y="946"/>
                    </a:lnTo>
                    <a:lnTo>
                      <a:pt x="330" y="946"/>
                    </a:lnTo>
                    <a:lnTo>
                      <a:pt x="330" y="946"/>
                    </a:lnTo>
                    <a:lnTo>
                      <a:pt x="339" y="946"/>
                    </a:lnTo>
                    <a:lnTo>
                      <a:pt x="339" y="946"/>
                    </a:lnTo>
                    <a:lnTo>
                      <a:pt x="348" y="946"/>
                    </a:lnTo>
                    <a:lnTo>
                      <a:pt x="357" y="946"/>
                    </a:lnTo>
                    <a:lnTo>
                      <a:pt x="357" y="946"/>
                    </a:lnTo>
                    <a:lnTo>
                      <a:pt x="366" y="946"/>
                    </a:lnTo>
                    <a:lnTo>
                      <a:pt x="366" y="946"/>
                    </a:lnTo>
                    <a:lnTo>
                      <a:pt x="375" y="946"/>
                    </a:lnTo>
                    <a:lnTo>
                      <a:pt x="375" y="946"/>
                    </a:lnTo>
                    <a:lnTo>
                      <a:pt x="375" y="946"/>
                    </a:lnTo>
                    <a:lnTo>
                      <a:pt x="384" y="946"/>
                    </a:lnTo>
                    <a:lnTo>
                      <a:pt x="384" y="946"/>
                    </a:lnTo>
                    <a:lnTo>
                      <a:pt x="393" y="955"/>
                    </a:lnTo>
                    <a:lnTo>
                      <a:pt x="393" y="955"/>
                    </a:lnTo>
                    <a:lnTo>
                      <a:pt x="393" y="955"/>
                    </a:lnTo>
                    <a:lnTo>
                      <a:pt x="402" y="955"/>
                    </a:lnTo>
                    <a:lnTo>
                      <a:pt x="402" y="964"/>
                    </a:lnTo>
                    <a:lnTo>
                      <a:pt x="402" y="964"/>
                    </a:lnTo>
                    <a:lnTo>
                      <a:pt x="411" y="964"/>
                    </a:lnTo>
                    <a:lnTo>
                      <a:pt x="411" y="973"/>
                    </a:lnTo>
                    <a:lnTo>
                      <a:pt x="411" y="973"/>
                    </a:lnTo>
                    <a:lnTo>
                      <a:pt x="420" y="973"/>
                    </a:lnTo>
                    <a:lnTo>
                      <a:pt x="420" y="973"/>
                    </a:lnTo>
                    <a:lnTo>
                      <a:pt x="420" y="973"/>
                    </a:lnTo>
                    <a:lnTo>
                      <a:pt x="429" y="982"/>
                    </a:lnTo>
                    <a:lnTo>
                      <a:pt x="429" y="982"/>
                    </a:lnTo>
                    <a:lnTo>
                      <a:pt x="429" y="982"/>
                    </a:lnTo>
                    <a:lnTo>
                      <a:pt x="438" y="982"/>
                    </a:lnTo>
                    <a:lnTo>
                      <a:pt x="438" y="991"/>
                    </a:lnTo>
                    <a:lnTo>
                      <a:pt x="438" y="991"/>
                    </a:lnTo>
                    <a:lnTo>
                      <a:pt x="438" y="991"/>
                    </a:lnTo>
                    <a:lnTo>
                      <a:pt x="447" y="991"/>
                    </a:lnTo>
                    <a:lnTo>
                      <a:pt x="447" y="1000"/>
                    </a:lnTo>
                    <a:lnTo>
                      <a:pt x="447" y="1000"/>
                    </a:lnTo>
                    <a:lnTo>
                      <a:pt x="447" y="1000"/>
                    </a:lnTo>
                    <a:lnTo>
                      <a:pt x="455" y="1000"/>
                    </a:lnTo>
                    <a:lnTo>
                      <a:pt x="455" y="1000"/>
                    </a:lnTo>
                    <a:lnTo>
                      <a:pt x="455" y="1000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91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55" y="982"/>
                    </a:lnTo>
                    <a:lnTo>
                      <a:pt x="464" y="982"/>
                    </a:lnTo>
                    <a:lnTo>
                      <a:pt x="464" y="982"/>
                    </a:lnTo>
                    <a:lnTo>
                      <a:pt x="464" y="982"/>
                    </a:lnTo>
                    <a:lnTo>
                      <a:pt x="473" y="982"/>
                    </a:lnTo>
                    <a:lnTo>
                      <a:pt x="473" y="982"/>
                    </a:lnTo>
                    <a:lnTo>
                      <a:pt x="473" y="982"/>
                    </a:lnTo>
                    <a:lnTo>
                      <a:pt x="482" y="982"/>
                    </a:lnTo>
                    <a:lnTo>
                      <a:pt x="482" y="982"/>
                    </a:lnTo>
                    <a:lnTo>
                      <a:pt x="491" y="982"/>
                    </a:lnTo>
                    <a:lnTo>
                      <a:pt x="491" y="973"/>
                    </a:lnTo>
                    <a:lnTo>
                      <a:pt x="491" y="973"/>
                    </a:lnTo>
                    <a:lnTo>
                      <a:pt x="500" y="982"/>
                    </a:lnTo>
                    <a:lnTo>
                      <a:pt x="500" y="982"/>
                    </a:lnTo>
                    <a:lnTo>
                      <a:pt x="500" y="982"/>
                    </a:lnTo>
                    <a:lnTo>
                      <a:pt x="500" y="973"/>
                    </a:lnTo>
                    <a:lnTo>
                      <a:pt x="509" y="973"/>
                    </a:lnTo>
                    <a:lnTo>
                      <a:pt x="509" y="973"/>
                    </a:lnTo>
                    <a:lnTo>
                      <a:pt x="518" y="964"/>
                    </a:lnTo>
                    <a:lnTo>
                      <a:pt x="527" y="964"/>
                    </a:lnTo>
                    <a:lnTo>
                      <a:pt x="527" y="964"/>
                    </a:lnTo>
                    <a:lnTo>
                      <a:pt x="527" y="964"/>
                    </a:lnTo>
                    <a:lnTo>
                      <a:pt x="545" y="928"/>
                    </a:lnTo>
                    <a:lnTo>
                      <a:pt x="545" y="875"/>
                    </a:lnTo>
                    <a:lnTo>
                      <a:pt x="536" y="848"/>
                    </a:lnTo>
                    <a:lnTo>
                      <a:pt x="527" y="830"/>
                    </a:lnTo>
                    <a:lnTo>
                      <a:pt x="509" y="830"/>
                    </a:lnTo>
                    <a:lnTo>
                      <a:pt x="491" y="821"/>
                    </a:lnTo>
                    <a:lnTo>
                      <a:pt x="464" y="812"/>
                    </a:lnTo>
                    <a:lnTo>
                      <a:pt x="455" y="777"/>
                    </a:lnTo>
                    <a:lnTo>
                      <a:pt x="464" y="741"/>
                    </a:lnTo>
                    <a:lnTo>
                      <a:pt x="473" y="723"/>
                    </a:lnTo>
                    <a:lnTo>
                      <a:pt x="500" y="705"/>
                    </a:lnTo>
                    <a:lnTo>
                      <a:pt x="518" y="687"/>
                    </a:lnTo>
                    <a:lnTo>
                      <a:pt x="518" y="678"/>
                    </a:lnTo>
                    <a:lnTo>
                      <a:pt x="518" y="661"/>
                    </a:lnTo>
                    <a:lnTo>
                      <a:pt x="509" y="643"/>
                    </a:lnTo>
                    <a:lnTo>
                      <a:pt x="518" y="634"/>
                    </a:lnTo>
                    <a:lnTo>
                      <a:pt x="527" y="625"/>
                    </a:lnTo>
                    <a:lnTo>
                      <a:pt x="545" y="589"/>
                    </a:lnTo>
                    <a:lnTo>
                      <a:pt x="554" y="571"/>
                    </a:lnTo>
                    <a:lnTo>
                      <a:pt x="572" y="562"/>
                    </a:lnTo>
                    <a:lnTo>
                      <a:pt x="563" y="536"/>
                    </a:lnTo>
                    <a:lnTo>
                      <a:pt x="581" y="536"/>
                    </a:lnTo>
                    <a:lnTo>
                      <a:pt x="581" y="509"/>
                    </a:lnTo>
                    <a:lnTo>
                      <a:pt x="589" y="482"/>
                    </a:lnTo>
                    <a:lnTo>
                      <a:pt x="607" y="455"/>
                    </a:lnTo>
                    <a:lnTo>
                      <a:pt x="607" y="411"/>
                    </a:lnTo>
                    <a:lnTo>
                      <a:pt x="607" y="384"/>
                    </a:lnTo>
                    <a:lnTo>
                      <a:pt x="616" y="348"/>
                    </a:lnTo>
                    <a:lnTo>
                      <a:pt x="616" y="330"/>
                    </a:lnTo>
                    <a:lnTo>
                      <a:pt x="634" y="312"/>
                    </a:lnTo>
                    <a:lnTo>
                      <a:pt x="661" y="303"/>
                    </a:lnTo>
                    <a:lnTo>
                      <a:pt x="688" y="286"/>
                    </a:lnTo>
                    <a:lnTo>
                      <a:pt x="697" y="277"/>
                    </a:lnTo>
                    <a:lnTo>
                      <a:pt x="706" y="259"/>
                    </a:lnTo>
                    <a:lnTo>
                      <a:pt x="723" y="268"/>
                    </a:lnTo>
                    <a:lnTo>
                      <a:pt x="750" y="277"/>
                    </a:lnTo>
                    <a:lnTo>
                      <a:pt x="768" y="277"/>
                    </a:lnTo>
                    <a:lnTo>
                      <a:pt x="777" y="268"/>
                    </a:lnTo>
                    <a:lnTo>
                      <a:pt x="777" y="250"/>
                    </a:lnTo>
                    <a:lnTo>
                      <a:pt x="795" y="250"/>
                    </a:lnTo>
                    <a:lnTo>
                      <a:pt x="786" y="223"/>
                    </a:lnTo>
                    <a:lnTo>
                      <a:pt x="777" y="205"/>
                    </a:lnTo>
                    <a:lnTo>
                      <a:pt x="777" y="187"/>
                    </a:lnTo>
                    <a:lnTo>
                      <a:pt x="786" y="178"/>
                    </a:lnTo>
                    <a:lnTo>
                      <a:pt x="795" y="169"/>
                    </a:lnTo>
                    <a:lnTo>
                      <a:pt x="795" y="169"/>
                    </a:lnTo>
                    <a:lnTo>
                      <a:pt x="786" y="160"/>
                    </a:lnTo>
                    <a:lnTo>
                      <a:pt x="777" y="152"/>
                    </a:lnTo>
                    <a:lnTo>
                      <a:pt x="768" y="143"/>
                    </a:lnTo>
                    <a:lnTo>
                      <a:pt x="750" y="143"/>
                    </a:lnTo>
                    <a:lnTo>
                      <a:pt x="741" y="143"/>
                    </a:lnTo>
                    <a:lnTo>
                      <a:pt x="741" y="125"/>
                    </a:lnTo>
                    <a:lnTo>
                      <a:pt x="741" y="107"/>
                    </a:lnTo>
                    <a:lnTo>
                      <a:pt x="732" y="98"/>
                    </a:lnTo>
                    <a:lnTo>
                      <a:pt x="723" y="98"/>
                    </a:lnTo>
                    <a:lnTo>
                      <a:pt x="723" y="80"/>
                    </a:lnTo>
                    <a:lnTo>
                      <a:pt x="715" y="71"/>
                    </a:lnTo>
                    <a:lnTo>
                      <a:pt x="706" y="62"/>
                    </a:lnTo>
                    <a:lnTo>
                      <a:pt x="697" y="53"/>
                    </a:lnTo>
                    <a:lnTo>
                      <a:pt x="688" y="35"/>
                    </a:lnTo>
                    <a:lnTo>
                      <a:pt x="679" y="44"/>
                    </a:lnTo>
                    <a:lnTo>
                      <a:pt x="670" y="27"/>
                    </a:lnTo>
                    <a:lnTo>
                      <a:pt x="679" y="27"/>
                    </a:lnTo>
                    <a:lnTo>
                      <a:pt x="670" y="9"/>
                    </a:lnTo>
                    <a:lnTo>
                      <a:pt x="661" y="9"/>
                    </a:lnTo>
                    <a:lnTo>
                      <a:pt x="652" y="0"/>
                    </a:lnTo>
                    <a:lnTo>
                      <a:pt x="634" y="9"/>
                    </a:lnTo>
                    <a:lnTo>
                      <a:pt x="625" y="9"/>
                    </a:lnTo>
                    <a:lnTo>
                      <a:pt x="616" y="18"/>
                    </a:lnTo>
                    <a:lnTo>
                      <a:pt x="607" y="9"/>
                    </a:lnTo>
                    <a:lnTo>
                      <a:pt x="589" y="18"/>
                    </a:lnTo>
                    <a:lnTo>
                      <a:pt x="581" y="27"/>
                    </a:lnTo>
                    <a:lnTo>
                      <a:pt x="572" y="53"/>
                    </a:lnTo>
                    <a:lnTo>
                      <a:pt x="554" y="71"/>
                    </a:lnTo>
                    <a:lnTo>
                      <a:pt x="536" y="89"/>
                    </a:lnTo>
                    <a:lnTo>
                      <a:pt x="518" y="98"/>
                    </a:lnTo>
                    <a:lnTo>
                      <a:pt x="500" y="89"/>
                    </a:lnTo>
                    <a:lnTo>
                      <a:pt x="491" y="80"/>
                    </a:lnTo>
                    <a:lnTo>
                      <a:pt x="482" y="71"/>
                    </a:lnTo>
                    <a:lnTo>
                      <a:pt x="473" y="53"/>
                    </a:lnTo>
                    <a:lnTo>
                      <a:pt x="464" y="53"/>
                    </a:lnTo>
                    <a:lnTo>
                      <a:pt x="447" y="62"/>
                    </a:lnTo>
                    <a:lnTo>
                      <a:pt x="438" y="71"/>
                    </a:lnTo>
                    <a:lnTo>
                      <a:pt x="420" y="71"/>
                    </a:lnTo>
                    <a:lnTo>
                      <a:pt x="393" y="62"/>
                    </a:lnTo>
                    <a:lnTo>
                      <a:pt x="393" y="53"/>
                    </a:lnTo>
                    <a:lnTo>
                      <a:pt x="384" y="27"/>
                    </a:lnTo>
                    <a:lnTo>
                      <a:pt x="375" y="35"/>
                    </a:lnTo>
                    <a:lnTo>
                      <a:pt x="366" y="53"/>
                    </a:lnTo>
                    <a:lnTo>
                      <a:pt x="357" y="62"/>
                    </a:lnTo>
                    <a:lnTo>
                      <a:pt x="330" y="71"/>
                    </a:lnTo>
                    <a:lnTo>
                      <a:pt x="322" y="71"/>
                    </a:lnTo>
                    <a:lnTo>
                      <a:pt x="322" y="89"/>
                    </a:lnTo>
                    <a:lnTo>
                      <a:pt x="313" y="98"/>
                    </a:lnTo>
                    <a:lnTo>
                      <a:pt x="313" y="116"/>
                    </a:lnTo>
                    <a:lnTo>
                      <a:pt x="304" y="116"/>
                    </a:lnTo>
                    <a:lnTo>
                      <a:pt x="295" y="107"/>
                    </a:lnTo>
                    <a:lnTo>
                      <a:pt x="277" y="98"/>
                    </a:lnTo>
                    <a:lnTo>
                      <a:pt x="259" y="98"/>
                    </a:lnTo>
                    <a:lnTo>
                      <a:pt x="241" y="98"/>
                    </a:lnTo>
                    <a:lnTo>
                      <a:pt x="223" y="107"/>
                    </a:lnTo>
                    <a:lnTo>
                      <a:pt x="214" y="125"/>
                    </a:lnTo>
                    <a:lnTo>
                      <a:pt x="188" y="116"/>
                    </a:lnTo>
                    <a:lnTo>
                      <a:pt x="179" y="116"/>
                    </a:lnTo>
                    <a:lnTo>
                      <a:pt x="170" y="107"/>
                    </a:lnTo>
                    <a:lnTo>
                      <a:pt x="161" y="107"/>
                    </a:lnTo>
                    <a:lnTo>
                      <a:pt x="152" y="116"/>
                    </a:lnTo>
                    <a:lnTo>
                      <a:pt x="152" y="134"/>
                    </a:lnTo>
                    <a:lnTo>
                      <a:pt x="143" y="143"/>
                    </a:lnTo>
                    <a:lnTo>
                      <a:pt x="134" y="152"/>
                    </a:lnTo>
                    <a:lnTo>
                      <a:pt x="125" y="152"/>
                    </a:lnTo>
                    <a:lnTo>
                      <a:pt x="125" y="169"/>
                    </a:lnTo>
                    <a:lnTo>
                      <a:pt x="134" y="196"/>
                    </a:lnTo>
                    <a:lnTo>
                      <a:pt x="143" y="214"/>
                    </a:lnTo>
                    <a:lnTo>
                      <a:pt x="152" y="232"/>
                    </a:lnTo>
                    <a:lnTo>
                      <a:pt x="152" y="259"/>
                    </a:lnTo>
                    <a:lnTo>
                      <a:pt x="152" y="277"/>
                    </a:lnTo>
                    <a:lnTo>
                      <a:pt x="152" y="294"/>
                    </a:lnTo>
                    <a:lnTo>
                      <a:pt x="152" y="312"/>
                    </a:lnTo>
                    <a:lnTo>
                      <a:pt x="152" y="330"/>
                    </a:lnTo>
                    <a:lnTo>
                      <a:pt x="152" y="339"/>
                    </a:lnTo>
                    <a:lnTo>
                      <a:pt x="161" y="339"/>
                    </a:lnTo>
                    <a:lnTo>
                      <a:pt x="161" y="339"/>
                    </a:lnTo>
                    <a:lnTo>
                      <a:pt x="170" y="339"/>
                    </a:lnTo>
                    <a:lnTo>
                      <a:pt x="179" y="348"/>
                    </a:lnTo>
                    <a:lnTo>
                      <a:pt x="170" y="366"/>
                    </a:lnTo>
                    <a:lnTo>
                      <a:pt x="179" y="366"/>
                    </a:lnTo>
                    <a:lnTo>
                      <a:pt x="188" y="366"/>
                    </a:lnTo>
                    <a:lnTo>
                      <a:pt x="196" y="375"/>
                    </a:lnTo>
                    <a:lnTo>
                      <a:pt x="196" y="384"/>
                    </a:lnTo>
                    <a:lnTo>
                      <a:pt x="179" y="402"/>
                    </a:lnTo>
                    <a:lnTo>
                      <a:pt x="161" y="419"/>
                    </a:lnTo>
                    <a:lnTo>
                      <a:pt x="143" y="419"/>
                    </a:lnTo>
                    <a:lnTo>
                      <a:pt x="143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34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25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16" y="419"/>
                    </a:lnTo>
                    <a:lnTo>
                      <a:pt x="107" y="419"/>
                    </a:lnTo>
                    <a:lnTo>
                      <a:pt x="107" y="419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98" y="411"/>
                    </a:lnTo>
                    <a:lnTo>
                      <a:pt x="80" y="402"/>
                    </a:lnTo>
                    <a:lnTo>
                      <a:pt x="71" y="402"/>
                    </a:lnTo>
                    <a:lnTo>
                      <a:pt x="54" y="393"/>
                    </a:lnTo>
                    <a:lnTo>
                      <a:pt x="45" y="402"/>
                    </a:lnTo>
                    <a:lnTo>
                      <a:pt x="36" y="411"/>
                    </a:lnTo>
                    <a:lnTo>
                      <a:pt x="27" y="411"/>
                    </a:lnTo>
                    <a:lnTo>
                      <a:pt x="9" y="411"/>
                    </a:lnTo>
                    <a:lnTo>
                      <a:pt x="9" y="428"/>
                    </a:lnTo>
                    <a:lnTo>
                      <a:pt x="18" y="428"/>
                    </a:lnTo>
                    <a:lnTo>
                      <a:pt x="18" y="437"/>
                    </a:lnTo>
                    <a:lnTo>
                      <a:pt x="27" y="446"/>
                    </a:lnTo>
                    <a:lnTo>
                      <a:pt x="27" y="473"/>
                    </a:lnTo>
                    <a:lnTo>
                      <a:pt x="27" y="491"/>
                    </a:lnTo>
                    <a:lnTo>
                      <a:pt x="27" y="509"/>
                    </a:lnTo>
                    <a:lnTo>
                      <a:pt x="27" y="527"/>
                    </a:lnTo>
                    <a:lnTo>
                      <a:pt x="27" y="536"/>
                    </a:lnTo>
                    <a:lnTo>
                      <a:pt x="18" y="544"/>
                    </a:lnTo>
                    <a:lnTo>
                      <a:pt x="9" y="553"/>
                    </a:lnTo>
                    <a:lnTo>
                      <a:pt x="9" y="562"/>
                    </a:lnTo>
                    <a:lnTo>
                      <a:pt x="0" y="562"/>
                    </a:lnTo>
                    <a:lnTo>
                      <a:pt x="0" y="571"/>
                    </a:lnTo>
                    <a:close/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7" name="Freeform 66">
                <a:extLst>
                  <a:ext uri="{FF2B5EF4-FFF2-40B4-BE49-F238E27FC236}">
                    <a16:creationId xmlns:a16="http://schemas.microsoft.com/office/drawing/2014/main" id="{00000000-0008-0000-1A00-00002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332" y="9014"/>
                <a:ext cx="1229" cy="2269"/>
              </a:xfrm>
              <a:custGeom>
                <a:avLst/>
                <a:gdLst>
                  <a:gd name="T0" fmla="*/ 509 w 553"/>
                  <a:gd name="T1" fmla="*/ 581 h 956"/>
                  <a:gd name="T2" fmla="*/ 553 w 553"/>
                  <a:gd name="T3" fmla="*/ 679 h 956"/>
                  <a:gd name="T4" fmla="*/ 473 w 553"/>
                  <a:gd name="T5" fmla="*/ 723 h 956"/>
                  <a:gd name="T6" fmla="*/ 402 w 553"/>
                  <a:gd name="T7" fmla="*/ 706 h 956"/>
                  <a:gd name="T8" fmla="*/ 384 w 553"/>
                  <a:gd name="T9" fmla="*/ 840 h 956"/>
                  <a:gd name="T10" fmla="*/ 348 w 553"/>
                  <a:gd name="T11" fmla="*/ 875 h 956"/>
                  <a:gd name="T12" fmla="*/ 339 w 553"/>
                  <a:gd name="T13" fmla="*/ 893 h 956"/>
                  <a:gd name="T14" fmla="*/ 303 w 553"/>
                  <a:gd name="T15" fmla="*/ 902 h 956"/>
                  <a:gd name="T16" fmla="*/ 285 w 553"/>
                  <a:gd name="T17" fmla="*/ 929 h 956"/>
                  <a:gd name="T18" fmla="*/ 285 w 553"/>
                  <a:gd name="T19" fmla="*/ 956 h 956"/>
                  <a:gd name="T20" fmla="*/ 268 w 553"/>
                  <a:gd name="T21" fmla="*/ 920 h 956"/>
                  <a:gd name="T22" fmla="*/ 259 w 553"/>
                  <a:gd name="T23" fmla="*/ 893 h 956"/>
                  <a:gd name="T24" fmla="*/ 241 w 553"/>
                  <a:gd name="T25" fmla="*/ 884 h 956"/>
                  <a:gd name="T26" fmla="*/ 232 w 553"/>
                  <a:gd name="T27" fmla="*/ 866 h 956"/>
                  <a:gd name="T28" fmla="*/ 205 w 553"/>
                  <a:gd name="T29" fmla="*/ 831 h 956"/>
                  <a:gd name="T30" fmla="*/ 178 w 553"/>
                  <a:gd name="T31" fmla="*/ 831 h 956"/>
                  <a:gd name="T32" fmla="*/ 152 w 553"/>
                  <a:gd name="T33" fmla="*/ 840 h 956"/>
                  <a:gd name="T34" fmla="*/ 125 w 553"/>
                  <a:gd name="T35" fmla="*/ 831 h 956"/>
                  <a:gd name="T36" fmla="*/ 116 w 553"/>
                  <a:gd name="T37" fmla="*/ 804 h 956"/>
                  <a:gd name="T38" fmla="*/ 98 w 553"/>
                  <a:gd name="T39" fmla="*/ 777 h 956"/>
                  <a:gd name="T40" fmla="*/ 62 w 553"/>
                  <a:gd name="T41" fmla="*/ 777 h 956"/>
                  <a:gd name="T42" fmla="*/ 35 w 553"/>
                  <a:gd name="T43" fmla="*/ 795 h 956"/>
                  <a:gd name="T44" fmla="*/ 0 w 553"/>
                  <a:gd name="T45" fmla="*/ 804 h 956"/>
                  <a:gd name="T46" fmla="*/ 0 w 553"/>
                  <a:gd name="T47" fmla="*/ 795 h 956"/>
                  <a:gd name="T48" fmla="*/ 18 w 553"/>
                  <a:gd name="T49" fmla="*/ 777 h 956"/>
                  <a:gd name="T50" fmla="*/ 26 w 553"/>
                  <a:gd name="T51" fmla="*/ 759 h 956"/>
                  <a:gd name="T52" fmla="*/ 35 w 553"/>
                  <a:gd name="T53" fmla="*/ 723 h 956"/>
                  <a:gd name="T54" fmla="*/ 53 w 553"/>
                  <a:gd name="T55" fmla="*/ 697 h 956"/>
                  <a:gd name="T56" fmla="*/ 53 w 553"/>
                  <a:gd name="T57" fmla="*/ 670 h 956"/>
                  <a:gd name="T58" fmla="*/ 71 w 553"/>
                  <a:gd name="T59" fmla="*/ 652 h 956"/>
                  <a:gd name="T60" fmla="*/ 71 w 553"/>
                  <a:gd name="T61" fmla="*/ 634 h 956"/>
                  <a:gd name="T62" fmla="*/ 53 w 553"/>
                  <a:gd name="T63" fmla="*/ 607 h 956"/>
                  <a:gd name="T64" fmla="*/ 44 w 553"/>
                  <a:gd name="T65" fmla="*/ 563 h 956"/>
                  <a:gd name="T66" fmla="*/ 53 w 553"/>
                  <a:gd name="T67" fmla="*/ 527 h 956"/>
                  <a:gd name="T68" fmla="*/ 53 w 553"/>
                  <a:gd name="T69" fmla="*/ 491 h 956"/>
                  <a:gd name="T70" fmla="*/ 71 w 553"/>
                  <a:gd name="T71" fmla="*/ 464 h 956"/>
                  <a:gd name="T72" fmla="*/ 80 w 553"/>
                  <a:gd name="T73" fmla="*/ 438 h 956"/>
                  <a:gd name="T74" fmla="*/ 80 w 553"/>
                  <a:gd name="T75" fmla="*/ 402 h 956"/>
                  <a:gd name="T76" fmla="*/ 53 w 553"/>
                  <a:gd name="T77" fmla="*/ 393 h 956"/>
                  <a:gd name="T78" fmla="*/ 26 w 553"/>
                  <a:gd name="T79" fmla="*/ 393 h 956"/>
                  <a:gd name="T80" fmla="*/ 18 w 553"/>
                  <a:gd name="T81" fmla="*/ 384 h 956"/>
                  <a:gd name="T82" fmla="*/ 26 w 553"/>
                  <a:gd name="T83" fmla="*/ 375 h 956"/>
                  <a:gd name="T84" fmla="*/ 35 w 553"/>
                  <a:gd name="T85" fmla="*/ 348 h 956"/>
                  <a:gd name="T86" fmla="*/ 26 w 553"/>
                  <a:gd name="T87" fmla="*/ 313 h 956"/>
                  <a:gd name="T88" fmla="*/ 35 w 553"/>
                  <a:gd name="T89" fmla="*/ 268 h 956"/>
                  <a:gd name="T90" fmla="*/ 53 w 553"/>
                  <a:gd name="T91" fmla="*/ 268 h 956"/>
                  <a:gd name="T92" fmla="*/ 71 w 553"/>
                  <a:gd name="T93" fmla="*/ 268 h 956"/>
                  <a:gd name="T94" fmla="*/ 80 w 553"/>
                  <a:gd name="T95" fmla="*/ 250 h 956"/>
                  <a:gd name="T96" fmla="*/ 80 w 553"/>
                  <a:gd name="T97" fmla="*/ 206 h 956"/>
                  <a:gd name="T98" fmla="*/ 80 w 553"/>
                  <a:gd name="T99" fmla="*/ 152 h 956"/>
                  <a:gd name="T100" fmla="*/ 98 w 553"/>
                  <a:gd name="T101" fmla="*/ 134 h 956"/>
                  <a:gd name="T102" fmla="*/ 116 w 553"/>
                  <a:gd name="T103" fmla="*/ 125 h 956"/>
                  <a:gd name="T104" fmla="*/ 116 w 553"/>
                  <a:gd name="T105" fmla="*/ 107 h 956"/>
                  <a:gd name="T106" fmla="*/ 107 w 553"/>
                  <a:gd name="T107" fmla="*/ 72 h 956"/>
                  <a:gd name="T108" fmla="*/ 89 w 553"/>
                  <a:gd name="T109" fmla="*/ 18 h 956"/>
                  <a:gd name="T110" fmla="*/ 232 w 553"/>
                  <a:gd name="T111" fmla="*/ 72 h 956"/>
                  <a:gd name="T112" fmla="*/ 321 w 553"/>
                  <a:gd name="T113" fmla="*/ 89 h 956"/>
                  <a:gd name="T114" fmla="*/ 384 w 553"/>
                  <a:gd name="T115" fmla="*/ 81 h 956"/>
                  <a:gd name="T116" fmla="*/ 446 w 553"/>
                  <a:gd name="T117" fmla="*/ 170 h 956"/>
                  <a:gd name="T118" fmla="*/ 402 w 553"/>
                  <a:gd name="T119" fmla="*/ 366 h 95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</a:cxnLst>
                <a:rect l="0" t="0" r="r" b="b"/>
                <a:pathLst>
                  <a:path w="553" h="956">
                    <a:moveTo>
                      <a:pt x="518" y="411"/>
                    </a:moveTo>
                    <a:lnTo>
                      <a:pt x="509" y="420"/>
                    </a:lnTo>
                    <a:lnTo>
                      <a:pt x="509" y="438"/>
                    </a:lnTo>
                    <a:lnTo>
                      <a:pt x="500" y="447"/>
                    </a:lnTo>
                    <a:lnTo>
                      <a:pt x="491" y="456"/>
                    </a:lnTo>
                    <a:lnTo>
                      <a:pt x="482" y="456"/>
                    </a:lnTo>
                    <a:lnTo>
                      <a:pt x="482" y="473"/>
                    </a:lnTo>
                    <a:lnTo>
                      <a:pt x="491" y="500"/>
                    </a:lnTo>
                    <a:lnTo>
                      <a:pt x="500" y="518"/>
                    </a:lnTo>
                    <a:lnTo>
                      <a:pt x="509" y="536"/>
                    </a:lnTo>
                    <a:lnTo>
                      <a:pt x="509" y="563"/>
                    </a:lnTo>
                    <a:lnTo>
                      <a:pt x="509" y="581"/>
                    </a:lnTo>
                    <a:lnTo>
                      <a:pt x="509" y="598"/>
                    </a:lnTo>
                    <a:lnTo>
                      <a:pt x="509" y="616"/>
                    </a:lnTo>
                    <a:lnTo>
                      <a:pt x="509" y="634"/>
                    </a:lnTo>
                    <a:lnTo>
                      <a:pt x="509" y="643"/>
                    </a:lnTo>
                    <a:lnTo>
                      <a:pt x="518" y="643"/>
                    </a:lnTo>
                    <a:lnTo>
                      <a:pt x="518" y="643"/>
                    </a:lnTo>
                    <a:lnTo>
                      <a:pt x="527" y="643"/>
                    </a:lnTo>
                    <a:lnTo>
                      <a:pt x="536" y="652"/>
                    </a:lnTo>
                    <a:lnTo>
                      <a:pt x="527" y="670"/>
                    </a:lnTo>
                    <a:lnTo>
                      <a:pt x="536" y="670"/>
                    </a:lnTo>
                    <a:lnTo>
                      <a:pt x="545" y="670"/>
                    </a:lnTo>
                    <a:lnTo>
                      <a:pt x="553" y="679"/>
                    </a:lnTo>
                    <a:lnTo>
                      <a:pt x="553" y="688"/>
                    </a:lnTo>
                    <a:lnTo>
                      <a:pt x="536" y="706"/>
                    </a:lnTo>
                    <a:lnTo>
                      <a:pt x="518" y="723"/>
                    </a:lnTo>
                    <a:lnTo>
                      <a:pt x="500" y="723"/>
                    </a:lnTo>
                    <a:lnTo>
                      <a:pt x="500" y="723"/>
                    </a:lnTo>
                    <a:lnTo>
                      <a:pt x="491" y="723"/>
                    </a:lnTo>
                    <a:lnTo>
                      <a:pt x="491" y="723"/>
                    </a:lnTo>
                    <a:lnTo>
                      <a:pt x="491" y="723"/>
                    </a:lnTo>
                    <a:lnTo>
                      <a:pt x="482" y="723"/>
                    </a:lnTo>
                    <a:lnTo>
                      <a:pt x="482" y="723"/>
                    </a:lnTo>
                    <a:lnTo>
                      <a:pt x="482" y="723"/>
                    </a:lnTo>
                    <a:lnTo>
                      <a:pt x="473" y="723"/>
                    </a:lnTo>
                    <a:lnTo>
                      <a:pt x="473" y="723"/>
                    </a:lnTo>
                    <a:lnTo>
                      <a:pt x="473" y="723"/>
                    </a:lnTo>
                    <a:lnTo>
                      <a:pt x="464" y="723"/>
                    </a:lnTo>
                    <a:lnTo>
                      <a:pt x="464" y="723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55" y="715"/>
                    </a:lnTo>
                    <a:lnTo>
                      <a:pt x="437" y="706"/>
                    </a:lnTo>
                    <a:lnTo>
                      <a:pt x="428" y="706"/>
                    </a:lnTo>
                    <a:lnTo>
                      <a:pt x="411" y="697"/>
                    </a:lnTo>
                    <a:lnTo>
                      <a:pt x="402" y="706"/>
                    </a:lnTo>
                    <a:lnTo>
                      <a:pt x="393" y="715"/>
                    </a:lnTo>
                    <a:lnTo>
                      <a:pt x="384" y="715"/>
                    </a:lnTo>
                    <a:lnTo>
                      <a:pt x="366" y="715"/>
                    </a:lnTo>
                    <a:lnTo>
                      <a:pt x="366" y="732"/>
                    </a:lnTo>
                    <a:lnTo>
                      <a:pt x="375" y="732"/>
                    </a:lnTo>
                    <a:lnTo>
                      <a:pt x="375" y="741"/>
                    </a:lnTo>
                    <a:lnTo>
                      <a:pt x="384" y="750"/>
                    </a:lnTo>
                    <a:lnTo>
                      <a:pt x="384" y="777"/>
                    </a:lnTo>
                    <a:lnTo>
                      <a:pt x="384" y="795"/>
                    </a:lnTo>
                    <a:lnTo>
                      <a:pt x="384" y="813"/>
                    </a:lnTo>
                    <a:lnTo>
                      <a:pt x="384" y="831"/>
                    </a:lnTo>
                    <a:lnTo>
                      <a:pt x="384" y="840"/>
                    </a:lnTo>
                    <a:lnTo>
                      <a:pt x="375" y="848"/>
                    </a:lnTo>
                    <a:lnTo>
                      <a:pt x="366" y="857"/>
                    </a:lnTo>
                    <a:lnTo>
                      <a:pt x="366" y="866"/>
                    </a:lnTo>
                    <a:lnTo>
                      <a:pt x="357" y="866"/>
                    </a:lnTo>
                    <a:lnTo>
                      <a:pt x="357" y="875"/>
                    </a:lnTo>
                    <a:lnTo>
                      <a:pt x="357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48" y="875"/>
                    </a:lnTo>
                    <a:lnTo>
                      <a:pt x="339" y="875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0" y="893"/>
                    </a:lnTo>
                    <a:lnTo>
                      <a:pt x="330" y="893"/>
                    </a:lnTo>
                    <a:lnTo>
                      <a:pt x="330" y="893"/>
                    </a:lnTo>
                    <a:lnTo>
                      <a:pt x="321" y="893"/>
                    </a:lnTo>
                    <a:lnTo>
                      <a:pt x="321" y="893"/>
                    </a:lnTo>
                    <a:lnTo>
                      <a:pt x="321" y="902"/>
                    </a:lnTo>
                    <a:lnTo>
                      <a:pt x="321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12" y="902"/>
                    </a:lnTo>
                    <a:lnTo>
                      <a:pt x="303" y="902"/>
                    </a:lnTo>
                    <a:lnTo>
                      <a:pt x="303" y="902"/>
                    </a:lnTo>
                    <a:lnTo>
                      <a:pt x="303" y="902"/>
                    </a:lnTo>
                    <a:lnTo>
                      <a:pt x="303" y="911"/>
                    </a:lnTo>
                    <a:lnTo>
                      <a:pt x="294" y="911"/>
                    </a:lnTo>
                    <a:lnTo>
                      <a:pt x="294" y="911"/>
                    </a:lnTo>
                    <a:lnTo>
                      <a:pt x="294" y="911"/>
                    </a:lnTo>
                    <a:lnTo>
                      <a:pt x="294" y="920"/>
                    </a:lnTo>
                    <a:lnTo>
                      <a:pt x="294" y="920"/>
                    </a:lnTo>
                    <a:lnTo>
                      <a:pt x="285" y="920"/>
                    </a:lnTo>
                    <a:lnTo>
                      <a:pt x="285" y="920"/>
                    </a:lnTo>
                    <a:lnTo>
                      <a:pt x="285" y="929"/>
                    </a:lnTo>
                    <a:lnTo>
                      <a:pt x="285" y="929"/>
                    </a:lnTo>
                    <a:lnTo>
                      <a:pt x="285" y="929"/>
                    </a:lnTo>
                    <a:lnTo>
                      <a:pt x="285" y="938"/>
                    </a:lnTo>
                    <a:lnTo>
                      <a:pt x="285" y="938"/>
                    </a:lnTo>
                    <a:lnTo>
                      <a:pt x="285" y="938"/>
                    </a:lnTo>
                    <a:lnTo>
                      <a:pt x="285" y="947"/>
                    </a:lnTo>
                    <a:lnTo>
                      <a:pt x="285" y="947"/>
                    </a:lnTo>
                    <a:lnTo>
                      <a:pt x="285" y="947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85" y="956"/>
                    </a:lnTo>
                    <a:lnTo>
                      <a:pt x="277" y="956"/>
                    </a:lnTo>
                    <a:lnTo>
                      <a:pt x="277" y="956"/>
                    </a:lnTo>
                    <a:lnTo>
                      <a:pt x="277" y="956"/>
                    </a:lnTo>
                    <a:lnTo>
                      <a:pt x="277" y="947"/>
                    </a:lnTo>
                    <a:lnTo>
                      <a:pt x="277" y="947"/>
                    </a:lnTo>
                    <a:lnTo>
                      <a:pt x="277" y="938"/>
                    </a:lnTo>
                    <a:lnTo>
                      <a:pt x="277" y="938"/>
                    </a:lnTo>
                    <a:lnTo>
                      <a:pt x="268" y="929"/>
                    </a:lnTo>
                    <a:lnTo>
                      <a:pt x="268" y="929"/>
                    </a:lnTo>
                    <a:lnTo>
                      <a:pt x="268" y="929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68" y="920"/>
                    </a:lnTo>
                    <a:lnTo>
                      <a:pt x="259" y="920"/>
                    </a:lnTo>
                    <a:lnTo>
                      <a:pt x="259" y="920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11"/>
                    </a:lnTo>
                    <a:lnTo>
                      <a:pt x="259" y="902"/>
                    </a:lnTo>
                    <a:lnTo>
                      <a:pt x="259" y="902"/>
                    </a:lnTo>
                    <a:lnTo>
                      <a:pt x="259" y="902"/>
                    </a:lnTo>
                    <a:lnTo>
                      <a:pt x="259" y="893"/>
                    </a:lnTo>
                    <a:lnTo>
                      <a:pt x="259" y="893"/>
                    </a:lnTo>
                    <a:lnTo>
                      <a:pt x="259" y="893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9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50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41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32" y="884"/>
                    </a:lnTo>
                    <a:lnTo>
                      <a:pt x="223" y="884"/>
                    </a:lnTo>
                    <a:lnTo>
                      <a:pt x="223" y="884"/>
                    </a:lnTo>
                    <a:lnTo>
                      <a:pt x="223" y="875"/>
                    </a:lnTo>
                    <a:lnTo>
                      <a:pt x="223" y="875"/>
                    </a:lnTo>
                    <a:lnTo>
                      <a:pt x="223" y="875"/>
                    </a:lnTo>
                    <a:lnTo>
                      <a:pt x="232" y="875"/>
                    </a:lnTo>
                    <a:lnTo>
                      <a:pt x="232" y="875"/>
                    </a:lnTo>
                    <a:lnTo>
                      <a:pt x="232" y="866"/>
                    </a:lnTo>
                    <a:lnTo>
                      <a:pt x="232" y="866"/>
                    </a:lnTo>
                    <a:lnTo>
                      <a:pt x="223" y="866"/>
                    </a:lnTo>
                    <a:lnTo>
                      <a:pt x="223" y="857"/>
                    </a:lnTo>
                    <a:lnTo>
                      <a:pt x="223" y="857"/>
                    </a:lnTo>
                    <a:lnTo>
                      <a:pt x="214" y="848"/>
                    </a:lnTo>
                    <a:lnTo>
                      <a:pt x="214" y="848"/>
                    </a:lnTo>
                    <a:lnTo>
                      <a:pt x="214" y="848"/>
                    </a:lnTo>
                    <a:lnTo>
                      <a:pt x="214" y="840"/>
                    </a:lnTo>
                    <a:lnTo>
                      <a:pt x="205" y="840"/>
                    </a:lnTo>
                    <a:lnTo>
                      <a:pt x="205" y="840"/>
                    </a:lnTo>
                    <a:lnTo>
                      <a:pt x="205" y="831"/>
                    </a:lnTo>
                    <a:lnTo>
                      <a:pt x="205" y="831"/>
                    </a:lnTo>
                    <a:lnTo>
                      <a:pt x="205" y="831"/>
                    </a:lnTo>
                    <a:lnTo>
                      <a:pt x="196" y="831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96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87" y="822"/>
                    </a:lnTo>
                    <a:lnTo>
                      <a:pt x="178" y="822"/>
                    </a:lnTo>
                    <a:lnTo>
                      <a:pt x="178" y="831"/>
                    </a:lnTo>
                    <a:lnTo>
                      <a:pt x="178" y="831"/>
                    </a:lnTo>
                    <a:lnTo>
                      <a:pt x="169" y="831"/>
                    </a:lnTo>
                    <a:lnTo>
                      <a:pt x="169" y="831"/>
                    </a:lnTo>
                    <a:lnTo>
                      <a:pt x="169" y="831"/>
                    </a:lnTo>
                    <a:lnTo>
                      <a:pt x="160" y="831"/>
                    </a:lnTo>
                    <a:lnTo>
                      <a:pt x="160" y="840"/>
                    </a:lnTo>
                    <a:lnTo>
                      <a:pt x="160" y="840"/>
                    </a:lnTo>
                    <a:lnTo>
                      <a:pt x="160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52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43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34" y="840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25" y="831"/>
                    </a:lnTo>
                    <a:lnTo>
                      <a:pt x="116" y="831"/>
                    </a:lnTo>
                    <a:lnTo>
                      <a:pt x="116" y="831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22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13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16" y="804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95"/>
                    </a:lnTo>
                    <a:lnTo>
                      <a:pt x="107" y="786"/>
                    </a:lnTo>
                    <a:lnTo>
                      <a:pt x="107" y="786"/>
                    </a:lnTo>
                    <a:lnTo>
                      <a:pt x="98" y="786"/>
                    </a:lnTo>
                    <a:lnTo>
                      <a:pt x="98" y="777"/>
                    </a:lnTo>
                    <a:lnTo>
                      <a:pt x="98" y="777"/>
                    </a:lnTo>
                    <a:lnTo>
                      <a:pt x="98" y="777"/>
                    </a:lnTo>
                    <a:lnTo>
                      <a:pt x="89" y="777"/>
                    </a:lnTo>
                    <a:lnTo>
                      <a:pt x="89" y="768"/>
                    </a:lnTo>
                    <a:lnTo>
                      <a:pt x="89" y="768"/>
                    </a:lnTo>
                    <a:lnTo>
                      <a:pt x="89" y="768"/>
                    </a:lnTo>
                    <a:lnTo>
                      <a:pt x="80" y="768"/>
                    </a:lnTo>
                    <a:lnTo>
                      <a:pt x="80" y="768"/>
                    </a:lnTo>
                    <a:lnTo>
                      <a:pt x="80" y="768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71" y="777"/>
                    </a:lnTo>
                    <a:lnTo>
                      <a:pt x="62" y="777"/>
                    </a:lnTo>
                    <a:lnTo>
                      <a:pt x="62" y="777"/>
                    </a:lnTo>
                    <a:lnTo>
                      <a:pt x="62" y="777"/>
                    </a:lnTo>
                    <a:lnTo>
                      <a:pt x="53" y="786"/>
                    </a:lnTo>
                    <a:lnTo>
                      <a:pt x="53" y="786"/>
                    </a:lnTo>
                    <a:lnTo>
                      <a:pt x="53" y="786"/>
                    </a:lnTo>
                    <a:lnTo>
                      <a:pt x="44" y="786"/>
                    </a:lnTo>
                    <a:lnTo>
                      <a:pt x="44" y="786"/>
                    </a:lnTo>
                    <a:lnTo>
                      <a:pt x="44" y="795"/>
                    </a:lnTo>
                    <a:lnTo>
                      <a:pt x="44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35" y="795"/>
                    </a:lnTo>
                    <a:lnTo>
                      <a:pt x="26" y="795"/>
                    </a:lnTo>
                    <a:lnTo>
                      <a:pt x="26" y="804"/>
                    </a:lnTo>
                    <a:lnTo>
                      <a:pt x="18" y="804"/>
                    </a:lnTo>
                    <a:lnTo>
                      <a:pt x="18" y="804"/>
                    </a:lnTo>
                    <a:lnTo>
                      <a:pt x="18" y="804"/>
                    </a:lnTo>
                    <a:lnTo>
                      <a:pt x="9" y="804"/>
                    </a:lnTo>
                    <a:lnTo>
                      <a:pt x="9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804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95"/>
                    </a:lnTo>
                    <a:lnTo>
                      <a:pt x="0" y="786"/>
                    </a:lnTo>
                    <a:lnTo>
                      <a:pt x="0" y="786"/>
                    </a:lnTo>
                    <a:lnTo>
                      <a:pt x="9" y="786"/>
                    </a:lnTo>
                    <a:lnTo>
                      <a:pt x="9" y="786"/>
                    </a:lnTo>
                    <a:lnTo>
                      <a:pt x="9" y="786"/>
                    </a:lnTo>
                    <a:lnTo>
                      <a:pt x="9" y="777"/>
                    </a:lnTo>
                    <a:lnTo>
                      <a:pt x="9" y="777"/>
                    </a:lnTo>
                    <a:lnTo>
                      <a:pt x="9" y="777"/>
                    </a:lnTo>
                    <a:lnTo>
                      <a:pt x="18" y="777"/>
                    </a:lnTo>
                    <a:lnTo>
                      <a:pt x="18" y="777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68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18" y="759"/>
                    </a:lnTo>
                    <a:lnTo>
                      <a:pt x="26" y="759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50"/>
                    </a:lnTo>
                    <a:lnTo>
                      <a:pt x="26" y="741"/>
                    </a:lnTo>
                    <a:lnTo>
                      <a:pt x="26" y="741"/>
                    </a:lnTo>
                    <a:lnTo>
                      <a:pt x="26" y="741"/>
                    </a:lnTo>
                    <a:lnTo>
                      <a:pt x="26" y="732"/>
                    </a:lnTo>
                    <a:lnTo>
                      <a:pt x="26" y="732"/>
                    </a:lnTo>
                    <a:lnTo>
                      <a:pt x="26" y="732"/>
                    </a:lnTo>
                    <a:lnTo>
                      <a:pt x="26" y="723"/>
                    </a:lnTo>
                    <a:lnTo>
                      <a:pt x="35" y="723"/>
                    </a:lnTo>
                    <a:lnTo>
                      <a:pt x="35" y="723"/>
                    </a:lnTo>
                    <a:lnTo>
                      <a:pt x="35" y="723"/>
                    </a:lnTo>
                    <a:lnTo>
                      <a:pt x="35" y="715"/>
                    </a:lnTo>
                    <a:lnTo>
                      <a:pt x="35" y="715"/>
                    </a:lnTo>
                    <a:lnTo>
                      <a:pt x="35" y="715"/>
                    </a:lnTo>
                    <a:lnTo>
                      <a:pt x="44" y="715"/>
                    </a:lnTo>
                    <a:lnTo>
                      <a:pt x="44" y="706"/>
                    </a:lnTo>
                    <a:lnTo>
                      <a:pt x="44" y="706"/>
                    </a:lnTo>
                    <a:lnTo>
                      <a:pt x="44" y="706"/>
                    </a:lnTo>
                    <a:lnTo>
                      <a:pt x="44" y="697"/>
                    </a:lnTo>
                    <a:lnTo>
                      <a:pt x="44" y="697"/>
                    </a:lnTo>
                    <a:lnTo>
                      <a:pt x="53" y="697"/>
                    </a:lnTo>
                    <a:lnTo>
                      <a:pt x="53" y="697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88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9"/>
                    </a:lnTo>
                    <a:lnTo>
                      <a:pt x="53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70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62" y="661"/>
                    </a:lnTo>
                    <a:lnTo>
                      <a:pt x="71" y="661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52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43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34"/>
                    </a:lnTo>
                    <a:lnTo>
                      <a:pt x="71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25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62" y="616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607"/>
                    </a:lnTo>
                    <a:lnTo>
                      <a:pt x="53" y="598"/>
                    </a:lnTo>
                    <a:lnTo>
                      <a:pt x="53" y="598"/>
                    </a:lnTo>
                    <a:lnTo>
                      <a:pt x="53" y="590"/>
                    </a:lnTo>
                    <a:lnTo>
                      <a:pt x="53" y="590"/>
                    </a:lnTo>
                    <a:lnTo>
                      <a:pt x="53" y="581"/>
                    </a:lnTo>
                    <a:lnTo>
                      <a:pt x="44" y="581"/>
                    </a:lnTo>
                    <a:lnTo>
                      <a:pt x="44" y="581"/>
                    </a:lnTo>
                    <a:lnTo>
                      <a:pt x="44" y="572"/>
                    </a:lnTo>
                    <a:lnTo>
                      <a:pt x="44" y="572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63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54"/>
                    </a:lnTo>
                    <a:lnTo>
                      <a:pt x="44" y="545"/>
                    </a:lnTo>
                    <a:lnTo>
                      <a:pt x="44" y="545"/>
                    </a:lnTo>
                    <a:lnTo>
                      <a:pt x="44" y="545"/>
                    </a:lnTo>
                    <a:lnTo>
                      <a:pt x="44" y="536"/>
                    </a:lnTo>
                    <a:lnTo>
                      <a:pt x="44" y="536"/>
                    </a:lnTo>
                    <a:lnTo>
                      <a:pt x="44" y="527"/>
                    </a:lnTo>
                    <a:lnTo>
                      <a:pt x="53" y="527"/>
                    </a:lnTo>
                    <a:lnTo>
                      <a:pt x="53" y="527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18"/>
                    </a:lnTo>
                    <a:lnTo>
                      <a:pt x="53" y="509"/>
                    </a:lnTo>
                    <a:lnTo>
                      <a:pt x="53" y="509"/>
                    </a:lnTo>
                    <a:lnTo>
                      <a:pt x="53" y="509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500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53" y="491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82"/>
                    </a:lnTo>
                    <a:lnTo>
                      <a:pt x="62" y="473"/>
                    </a:lnTo>
                    <a:lnTo>
                      <a:pt x="62" y="473"/>
                    </a:lnTo>
                    <a:lnTo>
                      <a:pt x="71" y="473"/>
                    </a:lnTo>
                    <a:lnTo>
                      <a:pt x="71" y="473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64"/>
                    </a:lnTo>
                    <a:lnTo>
                      <a:pt x="71" y="456"/>
                    </a:lnTo>
                    <a:lnTo>
                      <a:pt x="80" y="456"/>
                    </a:lnTo>
                    <a:lnTo>
                      <a:pt x="80" y="456"/>
                    </a:lnTo>
                    <a:lnTo>
                      <a:pt x="80" y="456"/>
                    </a:lnTo>
                    <a:lnTo>
                      <a:pt x="80" y="447"/>
                    </a:lnTo>
                    <a:lnTo>
                      <a:pt x="80" y="447"/>
                    </a:lnTo>
                    <a:lnTo>
                      <a:pt x="80" y="447"/>
                    </a:lnTo>
                    <a:lnTo>
                      <a:pt x="80" y="438"/>
                    </a:lnTo>
                    <a:lnTo>
                      <a:pt x="80" y="438"/>
                    </a:lnTo>
                    <a:lnTo>
                      <a:pt x="80" y="429"/>
                    </a:lnTo>
                    <a:lnTo>
                      <a:pt x="80" y="429"/>
                    </a:lnTo>
                    <a:lnTo>
                      <a:pt x="80" y="420"/>
                    </a:lnTo>
                    <a:lnTo>
                      <a:pt x="80" y="420"/>
                    </a:lnTo>
                    <a:lnTo>
                      <a:pt x="80" y="420"/>
                    </a:lnTo>
                    <a:lnTo>
                      <a:pt x="80" y="411"/>
                    </a:lnTo>
                    <a:lnTo>
                      <a:pt x="80" y="411"/>
                    </a:lnTo>
                    <a:lnTo>
                      <a:pt x="80" y="411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402"/>
                    </a:lnTo>
                    <a:lnTo>
                      <a:pt x="80" y="393"/>
                    </a:lnTo>
                    <a:lnTo>
                      <a:pt x="80" y="393"/>
                    </a:lnTo>
                    <a:lnTo>
                      <a:pt x="71" y="393"/>
                    </a:lnTo>
                    <a:lnTo>
                      <a:pt x="71" y="393"/>
                    </a:lnTo>
                    <a:lnTo>
                      <a:pt x="71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62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53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44" y="393"/>
                    </a:lnTo>
                    <a:lnTo>
                      <a:pt x="35" y="393"/>
                    </a:lnTo>
                    <a:lnTo>
                      <a:pt x="35" y="393"/>
                    </a:lnTo>
                    <a:lnTo>
                      <a:pt x="35" y="393"/>
                    </a:lnTo>
                    <a:lnTo>
                      <a:pt x="26" y="393"/>
                    </a:lnTo>
                    <a:lnTo>
                      <a:pt x="26" y="393"/>
                    </a:lnTo>
                    <a:lnTo>
                      <a:pt x="26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93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84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18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75"/>
                    </a:lnTo>
                    <a:lnTo>
                      <a:pt x="26" y="366"/>
                    </a:lnTo>
                    <a:lnTo>
                      <a:pt x="26" y="366"/>
                    </a:lnTo>
                    <a:lnTo>
                      <a:pt x="26" y="366"/>
                    </a:lnTo>
                    <a:lnTo>
                      <a:pt x="35" y="366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57"/>
                    </a:lnTo>
                    <a:lnTo>
                      <a:pt x="35" y="348"/>
                    </a:lnTo>
                    <a:lnTo>
                      <a:pt x="35" y="348"/>
                    </a:lnTo>
                    <a:lnTo>
                      <a:pt x="35" y="348"/>
                    </a:lnTo>
                    <a:lnTo>
                      <a:pt x="35" y="339"/>
                    </a:lnTo>
                    <a:lnTo>
                      <a:pt x="35" y="339"/>
                    </a:lnTo>
                    <a:lnTo>
                      <a:pt x="35" y="339"/>
                    </a:lnTo>
                    <a:lnTo>
                      <a:pt x="35" y="331"/>
                    </a:lnTo>
                    <a:lnTo>
                      <a:pt x="35" y="331"/>
                    </a:lnTo>
                    <a:lnTo>
                      <a:pt x="35" y="331"/>
                    </a:lnTo>
                    <a:lnTo>
                      <a:pt x="35" y="322"/>
                    </a:lnTo>
                    <a:lnTo>
                      <a:pt x="26" y="322"/>
                    </a:lnTo>
                    <a:lnTo>
                      <a:pt x="26" y="313"/>
                    </a:lnTo>
                    <a:lnTo>
                      <a:pt x="26" y="313"/>
                    </a:lnTo>
                    <a:lnTo>
                      <a:pt x="26" y="313"/>
                    </a:lnTo>
                    <a:lnTo>
                      <a:pt x="26" y="304"/>
                    </a:lnTo>
                    <a:lnTo>
                      <a:pt x="26" y="304"/>
                    </a:lnTo>
                    <a:lnTo>
                      <a:pt x="26" y="295"/>
                    </a:lnTo>
                    <a:lnTo>
                      <a:pt x="26" y="295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86"/>
                    </a:lnTo>
                    <a:lnTo>
                      <a:pt x="26" y="277"/>
                    </a:lnTo>
                    <a:lnTo>
                      <a:pt x="35" y="277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35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44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53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62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68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9"/>
                    </a:lnTo>
                    <a:lnTo>
                      <a:pt x="71" y="250"/>
                    </a:lnTo>
                    <a:lnTo>
                      <a:pt x="71" y="250"/>
                    </a:lnTo>
                    <a:lnTo>
                      <a:pt x="71" y="250"/>
                    </a:lnTo>
                    <a:lnTo>
                      <a:pt x="80" y="250"/>
                    </a:lnTo>
                    <a:lnTo>
                      <a:pt x="80" y="250"/>
                    </a:lnTo>
                    <a:lnTo>
                      <a:pt x="80" y="241"/>
                    </a:lnTo>
                    <a:lnTo>
                      <a:pt x="80" y="241"/>
                    </a:lnTo>
                    <a:lnTo>
                      <a:pt x="80" y="241"/>
                    </a:lnTo>
                    <a:lnTo>
                      <a:pt x="80" y="232"/>
                    </a:lnTo>
                    <a:lnTo>
                      <a:pt x="80" y="232"/>
                    </a:lnTo>
                    <a:lnTo>
                      <a:pt x="80" y="232"/>
                    </a:lnTo>
                    <a:lnTo>
                      <a:pt x="80" y="223"/>
                    </a:lnTo>
                    <a:lnTo>
                      <a:pt x="80" y="223"/>
                    </a:lnTo>
                    <a:lnTo>
                      <a:pt x="80" y="214"/>
                    </a:lnTo>
                    <a:lnTo>
                      <a:pt x="80" y="214"/>
                    </a:lnTo>
                    <a:lnTo>
                      <a:pt x="80" y="206"/>
                    </a:lnTo>
                    <a:lnTo>
                      <a:pt x="80" y="206"/>
                    </a:lnTo>
                    <a:lnTo>
                      <a:pt x="80" y="197"/>
                    </a:lnTo>
                    <a:lnTo>
                      <a:pt x="80" y="197"/>
                    </a:lnTo>
                    <a:lnTo>
                      <a:pt x="80" y="188"/>
                    </a:lnTo>
                    <a:lnTo>
                      <a:pt x="80" y="188"/>
                    </a:lnTo>
                    <a:lnTo>
                      <a:pt x="80" y="179"/>
                    </a:lnTo>
                    <a:lnTo>
                      <a:pt x="80" y="179"/>
                    </a:lnTo>
                    <a:lnTo>
                      <a:pt x="80" y="170"/>
                    </a:lnTo>
                    <a:lnTo>
                      <a:pt x="80" y="170"/>
                    </a:lnTo>
                    <a:lnTo>
                      <a:pt x="80" y="161"/>
                    </a:lnTo>
                    <a:lnTo>
                      <a:pt x="80" y="161"/>
                    </a:lnTo>
                    <a:lnTo>
                      <a:pt x="80" y="152"/>
                    </a:lnTo>
                    <a:lnTo>
                      <a:pt x="80" y="152"/>
                    </a:lnTo>
                    <a:lnTo>
                      <a:pt x="80" y="152"/>
                    </a:lnTo>
                    <a:lnTo>
                      <a:pt x="80" y="143"/>
                    </a:lnTo>
                    <a:lnTo>
                      <a:pt x="80" y="143"/>
                    </a:lnTo>
                    <a:lnTo>
                      <a:pt x="80" y="143"/>
                    </a:lnTo>
                    <a:lnTo>
                      <a:pt x="89" y="143"/>
                    </a:lnTo>
                    <a:lnTo>
                      <a:pt x="89" y="143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89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98" y="134"/>
                    </a:lnTo>
                    <a:lnTo>
                      <a:pt x="107" y="134"/>
                    </a:lnTo>
                    <a:lnTo>
                      <a:pt x="107" y="134"/>
                    </a:lnTo>
                    <a:lnTo>
                      <a:pt x="107" y="134"/>
                    </a:lnTo>
                    <a:lnTo>
                      <a:pt x="107" y="125"/>
                    </a:lnTo>
                    <a:lnTo>
                      <a:pt x="107" y="125"/>
                    </a:lnTo>
                    <a:lnTo>
                      <a:pt x="107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25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16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107"/>
                    </a:lnTo>
                    <a:lnTo>
                      <a:pt x="116" y="98"/>
                    </a:lnTo>
                    <a:lnTo>
                      <a:pt x="116" y="98"/>
                    </a:lnTo>
                    <a:lnTo>
                      <a:pt x="116" y="89"/>
                    </a:lnTo>
                    <a:lnTo>
                      <a:pt x="116" y="89"/>
                    </a:lnTo>
                    <a:lnTo>
                      <a:pt x="107" y="89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81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72"/>
                    </a:lnTo>
                    <a:lnTo>
                      <a:pt x="107" y="63"/>
                    </a:lnTo>
                    <a:lnTo>
                      <a:pt x="98" y="63"/>
                    </a:lnTo>
                    <a:lnTo>
                      <a:pt x="98" y="63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54"/>
                    </a:lnTo>
                    <a:lnTo>
                      <a:pt x="98" y="36"/>
                    </a:lnTo>
                    <a:lnTo>
                      <a:pt x="89" y="18"/>
                    </a:lnTo>
                    <a:lnTo>
                      <a:pt x="107" y="18"/>
                    </a:lnTo>
                    <a:lnTo>
                      <a:pt x="125" y="18"/>
                    </a:lnTo>
                    <a:lnTo>
                      <a:pt x="125" y="0"/>
                    </a:lnTo>
                    <a:lnTo>
                      <a:pt x="134" y="0"/>
                    </a:lnTo>
                    <a:lnTo>
                      <a:pt x="152" y="0"/>
                    </a:lnTo>
                    <a:lnTo>
                      <a:pt x="169" y="9"/>
                    </a:lnTo>
                    <a:lnTo>
                      <a:pt x="178" y="18"/>
                    </a:lnTo>
                    <a:lnTo>
                      <a:pt x="178" y="36"/>
                    </a:lnTo>
                    <a:lnTo>
                      <a:pt x="196" y="36"/>
                    </a:lnTo>
                    <a:lnTo>
                      <a:pt x="214" y="54"/>
                    </a:lnTo>
                    <a:lnTo>
                      <a:pt x="232" y="63"/>
                    </a:lnTo>
                    <a:lnTo>
                      <a:pt x="232" y="72"/>
                    </a:lnTo>
                    <a:lnTo>
                      <a:pt x="259" y="72"/>
                    </a:lnTo>
                    <a:lnTo>
                      <a:pt x="277" y="63"/>
                    </a:lnTo>
                    <a:lnTo>
                      <a:pt x="285" y="72"/>
                    </a:lnTo>
                    <a:lnTo>
                      <a:pt x="294" y="89"/>
                    </a:lnTo>
                    <a:lnTo>
                      <a:pt x="303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98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21" y="89"/>
                    </a:lnTo>
                    <a:lnTo>
                      <a:pt x="330" y="89"/>
                    </a:lnTo>
                    <a:lnTo>
                      <a:pt x="330" y="89"/>
                    </a:lnTo>
                    <a:lnTo>
                      <a:pt x="330" y="89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30" y="81"/>
                    </a:lnTo>
                    <a:lnTo>
                      <a:pt x="357" y="81"/>
                    </a:lnTo>
                    <a:lnTo>
                      <a:pt x="384" y="81"/>
                    </a:lnTo>
                    <a:lnTo>
                      <a:pt x="393" y="81"/>
                    </a:lnTo>
                    <a:lnTo>
                      <a:pt x="411" y="89"/>
                    </a:lnTo>
                    <a:lnTo>
                      <a:pt x="411" y="98"/>
                    </a:lnTo>
                    <a:lnTo>
                      <a:pt x="437" y="116"/>
                    </a:lnTo>
                    <a:lnTo>
                      <a:pt x="437" y="116"/>
                    </a:lnTo>
                    <a:lnTo>
                      <a:pt x="428" y="125"/>
                    </a:lnTo>
                    <a:lnTo>
                      <a:pt x="419" y="134"/>
                    </a:lnTo>
                    <a:lnTo>
                      <a:pt x="411" y="143"/>
                    </a:lnTo>
                    <a:lnTo>
                      <a:pt x="402" y="152"/>
                    </a:lnTo>
                    <a:lnTo>
                      <a:pt x="402" y="161"/>
                    </a:lnTo>
                    <a:lnTo>
                      <a:pt x="428" y="170"/>
                    </a:lnTo>
                    <a:lnTo>
                      <a:pt x="446" y="170"/>
                    </a:lnTo>
                    <a:lnTo>
                      <a:pt x="455" y="179"/>
                    </a:lnTo>
                    <a:lnTo>
                      <a:pt x="464" y="197"/>
                    </a:lnTo>
                    <a:lnTo>
                      <a:pt x="464" y="214"/>
                    </a:lnTo>
                    <a:lnTo>
                      <a:pt x="455" y="232"/>
                    </a:lnTo>
                    <a:lnTo>
                      <a:pt x="446" y="250"/>
                    </a:lnTo>
                    <a:lnTo>
                      <a:pt x="437" y="268"/>
                    </a:lnTo>
                    <a:lnTo>
                      <a:pt x="437" y="277"/>
                    </a:lnTo>
                    <a:lnTo>
                      <a:pt x="428" y="286"/>
                    </a:lnTo>
                    <a:lnTo>
                      <a:pt x="419" y="304"/>
                    </a:lnTo>
                    <a:lnTo>
                      <a:pt x="411" y="331"/>
                    </a:lnTo>
                    <a:lnTo>
                      <a:pt x="393" y="348"/>
                    </a:lnTo>
                    <a:lnTo>
                      <a:pt x="402" y="366"/>
                    </a:lnTo>
                    <a:lnTo>
                      <a:pt x="411" y="384"/>
                    </a:lnTo>
                    <a:lnTo>
                      <a:pt x="437" y="384"/>
                    </a:lnTo>
                    <a:lnTo>
                      <a:pt x="464" y="384"/>
                    </a:lnTo>
                    <a:lnTo>
                      <a:pt x="482" y="393"/>
                    </a:lnTo>
                    <a:lnTo>
                      <a:pt x="500" y="402"/>
                    </a:lnTo>
                    <a:lnTo>
                      <a:pt x="518" y="411"/>
                    </a:lnTo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21590" cmpd="sng">
                <a:solidFill>
                  <a:schemeClr val="bg1"/>
                </a:solidFill>
                <a:prstDash val="solid"/>
                <a:round/>
                <a:headEnd/>
                <a:tailEnd/>
              </a:ln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8" name="Freeform 67">
                <a:extLst>
                  <a:ext uri="{FF2B5EF4-FFF2-40B4-BE49-F238E27FC236}">
                    <a16:creationId xmlns:a16="http://schemas.microsoft.com/office/drawing/2014/main" id="{00000000-0008-0000-1A00-00003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65" y="9446"/>
                <a:ext cx="356" cy="400"/>
              </a:xfrm>
              <a:custGeom>
                <a:avLst/>
                <a:gdLst>
                  <a:gd name="T0" fmla="*/ 9 w 161"/>
                  <a:gd name="T1" fmla="*/ 0 h 169"/>
                  <a:gd name="T2" fmla="*/ 18 w 161"/>
                  <a:gd name="T3" fmla="*/ 0 h 169"/>
                  <a:gd name="T4" fmla="*/ 27 w 161"/>
                  <a:gd name="T5" fmla="*/ 9 h 169"/>
                  <a:gd name="T6" fmla="*/ 27 w 161"/>
                  <a:gd name="T7" fmla="*/ 18 h 169"/>
                  <a:gd name="T8" fmla="*/ 36 w 161"/>
                  <a:gd name="T9" fmla="*/ 26 h 169"/>
                  <a:gd name="T10" fmla="*/ 45 w 161"/>
                  <a:gd name="T11" fmla="*/ 26 h 169"/>
                  <a:gd name="T12" fmla="*/ 54 w 161"/>
                  <a:gd name="T13" fmla="*/ 35 h 169"/>
                  <a:gd name="T14" fmla="*/ 63 w 161"/>
                  <a:gd name="T15" fmla="*/ 35 h 169"/>
                  <a:gd name="T16" fmla="*/ 72 w 161"/>
                  <a:gd name="T17" fmla="*/ 35 h 169"/>
                  <a:gd name="T18" fmla="*/ 90 w 161"/>
                  <a:gd name="T19" fmla="*/ 26 h 169"/>
                  <a:gd name="T20" fmla="*/ 98 w 161"/>
                  <a:gd name="T21" fmla="*/ 35 h 169"/>
                  <a:gd name="T22" fmla="*/ 107 w 161"/>
                  <a:gd name="T23" fmla="*/ 44 h 169"/>
                  <a:gd name="T24" fmla="*/ 116 w 161"/>
                  <a:gd name="T25" fmla="*/ 53 h 169"/>
                  <a:gd name="T26" fmla="*/ 116 w 161"/>
                  <a:gd name="T27" fmla="*/ 62 h 169"/>
                  <a:gd name="T28" fmla="*/ 125 w 161"/>
                  <a:gd name="T29" fmla="*/ 62 h 169"/>
                  <a:gd name="T30" fmla="*/ 125 w 161"/>
                  <a:gd name="T31" fmla="*/ 62 h 169"/>
                  <a:gd name="T32" fmla="*/ 134 w 161"/>
                  <a:gd name="T33" fmla="*/ 62 h 169"/>
                  <a:gd name="T34" fmla="*/ 152 w 161"/>
                  <a:gd name="T35" fmla="*/ 62 h 169"/>
                  <a:gd name="T36" fmla="*/ 152 w 161"/>
                  <a:gd name="T37" fmla="*/ 62 h 169"/>
                  <a:gd name="T38" fmla="*/ 152 w 161"/>
                  <a:gd name="T39" fmla="*/ 71 h 169"/>
                  <a:gd name="T40" fmla="*/ 152 w 161"/>
                  <a:gd name="T41" fmla="*/ 80 h 169"/>
                  <a:gd name="T42" fmla="*/ 161 w 161"/>
                  <a:gd name="T43" fmla="*/ 98 h 169"/>
                  <a:gd name="T44" fmla="*/ 152 w 161"/>
                  <a:gd name="T45" fmla="*/ 107 h 169"/>
                  <a:gd name="T46" fmla="*/ 152 w 161"/>
                  <a:gd name="T47" fmla="*/ 125 h 169"/>
                  <a:gd name="T48" fmla="*/ 152 w 161"/>
                  <a:gd name="T49" fmla="*/ 134 h 169"/>
                  <a:gd name="T50" fmla="*/ 143 w 161"/>
                  <a:gd name="T51" fmla="*/ 134 h 169"/>
                  <a:gd name="T52" fmla="*/ 143 w 161"/>
                  <a:gd name="T53" fmla="*/ 143 h 169"/>
                  <a:gd name="T54" fmla="*/ 125 w 161"/>
                  <a:gd name="T55" fmla="*/ 143 h 169"/>
                  <a:gd name="T56" fmla="*/ 125 w 161"/>
                  <a:gd name="T57" fmla="*/ 143 h 169"/>
                  <a:gd name="T58" fmla="*/ 125 w 161"/>
                  <a:gd name="T59" fmla="*/ 151 h 169"/>
                  <a:gd name="T60" fmla="*/ 116 w 161"/>
                  <a:gd name="T61" fmla="*/ 160 h 169"/>
                  <a:gd name="T62" fmla="*/ 116 w 161"/>
                  <a:gd name="T63" fmla="*/ 160 h 169"/>
                  <a:gd name="T64" fmla="*/ 107 w 161"/>
                  <a:gd name="T65" fmla="*/ 169 h 169"/>
                  <a:gd name="T66" fmla="*/ 98 w 161"/>
                  <a:gd name="T67" fmla="*/ 169 h 169"/>
                  <a:gd name="T68" fmla="*/ 90 w 161"/>
                  <a:gd name="T69" fmla="*/ 160 h 169"/>
                  <a:gd name="T70" fmla="*/ 72 w 161"/>
                  <a:gd name="T71" fmla="*/ 151 h 169"/>
                  <a:gd name="T72" fmla="*/ 63 w 161"/>
                  <a:gd name="T73" fmla="*/ 143 h 169"/>
                  <a:gd name="T74" fmla="*/ 63 w 161"/>
                  <a:gd name="T75" fmla="*/ 143 h 169"/>
                  <a:gd name="T76" fmla="*/ 54 w 161"/>
                  <a:gd name="T77" fmla="*/ 134 h 169"/>
                  <a:gd name="T78" fmla="*/ 45 w 161"/>
                  <a:gd name="T79" fmla="*/ 125 h 169"/>
                  <a:gd name="T80" fmla="*/ 36 w 161"/>
                  <a:gd name="T81" fmla="*/ 116 h 169"/>
                  <a:gd name="T82" fmla="*/ 27 w 161"/>
                  <a:gd name="T83" fmla="*/ 107 h 169"/>
                  <a:gd name="T84" fmla="*/ 27 w 161"/>
                  <a:gd name="T85" fmla="*/ 98 h 169"/>
                  <a:gd name="T86" fmla="*/ 18 w 161"/>
                  <a:gd name="T87" fmla="*/ 89 h 169"/>
                  <a:gd name="T88" fmla="*/ 9 w 161"/>
                  <a:gd name="T89" fmla="*/ 71 h 169"/>
                  <a:gd name="T90" fmla="*/ 9 w 161"/>
                  <a:gd name="T91" fmla="*/ 62 h 169"/>
                  <a:gd name="T92" fmla="*/ 0 w 161"/>
                  <a:gd name="T93" fmla="*/ 44 h 169"/>
                  <a:gd name="T94" fmla="*/ 0 w 161"/>
                  <a:gd name="T95" fmla="*/ 26 h 169"/>
                  <a:gd name="T96" fmla="*/ 0 w 161"/>
                  <a:gd name="T97" fmla="*/ 18 h 169"/>
                  <a:gd name="T98" fmla="*/ 0 w 161"/>
                  <a:gd name="T99" fmla="*/ 9 h 16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161" h="169">
                    <a:moveTo>
                      <a:pt x="0" y="9"/>
                    </a:moveTo>
                    <a:lnTo>
                      <a:pt x="0" y="9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18" y="0"/>
                    </a:lnTo>
                    <a:lnTo>
                      <a:pt x="18" y="0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9"/>
                    </a:lnTo>
                    <a:lnTo>
                      <a:pt x="27" y="18"/>
                    </a:lnTo>
                    <a:lnTo>
                      <a:pt x="27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18"/>
                    </a:lnTo>
                    <a:lnTo>
                      <a:pt x="36" y="26"/>
                    </a:lnTo>
                    <a:lnTo>
                      <a:pt x="36" y="26"/>
                    </a:lnTo>
                    <a:lnTo>
                      <a:pt x="36" y="26"/>
                    </a:lnTo>
                    <a:lnTo>
                      <a:pt x="45" y="26"/>
                    </a:lnTo>
                    <a:lnTo>
                      <a:pt x="45" y="26"/>
                    </a:lnTo>
                    <a:lnTo>
                      <a:pt x="45" y="26"/>
                    </a:lnTo>
                    <a:lnTo>
                      <a:pt x="45" y="35"/>
                    </a:lnTo>
                    <a:lnTo>
                      <a:pt x="45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54" y="35"/>
                    </a:lnTo>
                    <a:lnTo>
                      <a:pt x="63" y="35"/>
                    </a:lnTo>
                    <a:lnTo>
                      <a:pt x="63" y="35"/>
                    </a:lnTo>
                    <a:lnTo>
                      <a:pt x="63" y="35"/>
                    </a:lnTo>
                    <a:lnTo>
                      <a:pt x="72" y="35"/>
                    </a:lnTo>
                    <a:lnTo>
                      <a:pt x="72" y="35"/>
                    </a:lnTo>
                    <a:lnTo>
                      <a:pt x="72" y="35"/>
                    </a:lnTo>
                    <a:lnTo>
                      <a:pt x="81" y="35"/>
                    </a:lnTo>
                    <a:lnTo>
                      <a:pt x="81" y="26"/>
                    </a:lnTo>
                    <a:lnTo>
                      <a:pt x="90" y="26"/>
                    </a:lnTo>
                    <a:lnTo>
                      <a:pt x="90" y="26"/>
                    </a:lnTo>
                    <a:lnTo>
                      <a:pt x="90" y="35"/>
                    </a:lnTo>
                    <a:lnTo>
                      <a:pt x="98" y="35"/>
                    </a:lnTo>
                    <a:lnTo>
                      <a:pt x="98" y="35"/>
                    </a:lnTo>
                    <a:lnTo>
                      <a:pt x="98" y="35"/>
                    </a:lnTo>
                    <a:lnTo>
                      <a:pt x="107" y="44"/>
                    </a:lnTo>
                    <a:lnTo>
                      <a:pt x="107" y="44"/>
                    </a:lnTo>
                    <a:lnTo>
                      <a:pt x="107" y="44"/>
                    </a:lnTo>
                    <a:lnTo>
                      <a:pt x="107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53"/>
                    </a:lnTo>
                    <a:lnTo>
                      <a:pt x="116" y="62"/>
                    </a:lnTo>
                    <a:lnTo>
                      <a:pt x="116" y="62"/>
                    </a:lnTo>
                    <a:lnTo>
                      <a:pt x="116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25" y="62"/>
                    </a:lnTo>
                    <a:lnTo>
                      <a:pt x="134" y="62"/>
                    </a:lnTo>
                    <a:lnTo>
                      <a:pt x="134" y="62"/>
                    </a:lnTo>
                    <a:lnTo>
                      <a:pt x="134" y="62"/>
                    </a:lnTo>
                    <a:lnTo>
                      <a:pt x="143" y="62"/>
                    </a:lnTo>
                    <a:lnTo>
                      <a:pt x="143" y="62"/>
                    </a:lnTo>
                    <a:lnTo>
                      <a:pt x="143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62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71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52" y="80"/>
                    </a:lnTo>
                    <a:lnTo>
                      <a:pt x="161" y="89"/>
                    </a:lnTo>
                    <a:lnTo>
                      <a:pt x="161" y="89"/>
                    </a:lnTo>
                    <a:lnTo>
                      <a:pt x="161" y="98"/>
                    </a:lnTo>
                    <a:lnTo>
                      <a:pt x="161" y="98"/>
                    </a:lnTo>
                    <a:lnTo>
                      <a:pt x="152" y="98"/>
                    </a:lnTo>
                    <a:lnTo>
                      <a:pt x="152" y="107"/>
                    </a:lnTo>
                    <a:lnTo>
                      <a:pt x="152" y="107"/>
                    </a:lnTo>
                    <a:lnTo>
                      <a:pt x="152" y="116"/>
                    </a:lnTo>
                    <a:lnTo>
                      <a:pt x="152" y="116"/>
                    </a:lnTo>
                    <a:lnTo>
                      <a:pt x="152" y="125"/>
                    </a:lnTo>
                    <a:lnTo>
                      <a:pt x="152" y="125"/>
                    </a:lnTo>
                    <a:lnTo>
                      <a:pt x="152" y="125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52" y="134"/>
                    </a:lnTo>
                    <a:lnTo>
                      <a:pt x="143" y="134"/>
                    </a:lnTo>
                    <a:lnTo>
                      <a:pt x="143" y="134"/>
                    </a:lnTo>
                    <a:lnTo>
                      <a:pt x="143" y="143"/>
                    </a:lnTo>
                    <a:lnTo>
                      <a:pt x="143" y="143"/>
                    </a:lnTo>
                    <a:lnTo>
                      <a:pt x="143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34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43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25" y="151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0"/>
                    </a:lnTo>
                    <a:lnTo>
                      <a:pt x="116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107" y="169"/>
                    </a:lnTo>
                    <a:lnTo>
                      <a:pt x="98" y="169"/>
                    </a:lnTo>
                    <a:lnTo>
                      <a:pt x="98" y="169"/>
                    </a:lnTo>
                    <a:lnTo>
                      <a:pt x="98" y="160"/>
                    </a:lnTo>
                    <a:lnTo>
                      <a:pt x="90" y="160"/>
                    </a:lnTo>
                    <a:lnTo>
                      <a:pt x="90" y="160"/>
                    </a:lnTo>
                    <a:lnTo>
                      <a:pt x="90" y="160"/>
                    </a:lnTo>
                    <a:lnTo>
                      <a:pt x="81" y="160"/>
                    </a:lnTo>
                    <a:lnTo>
                      <a:pt x="81" y="160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72" y="151"/>
                    </a:lnTo>
                    <a:lnTo>
                      <a:pt x="63" y="151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63" y="143"/>
                    </a:lnTo>
                    <a:lnTo>
                      <a:pt x="54" y="143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54" y="134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45" y="125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16"/>
                    </a:lnTo>
                    <a:lnTo>
                      <a:pt x="36" y="107"/>
                    </a:lnTo>
                    <a:lnTo>
                      <a:pt x="27" y="107"/>
                    </a:lnTo>
                    <a:lnTo>
                      <a:pt x="27" y="107"/>
                    </a:lnTo>
                    <a:lnTo>
                      <a:pt x="27" y="107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9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9" y="62"/>
                    </a:lnTo>
                    <a:lnTo>
                      <a:pt x="9" y="62"/>
                    </a:lnTo>
                    <a:lnTo>
                      <a:pt x="9" y="62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0" y="44"/>
                    </a:lnTo>
                    <a:lnTo>
                      <a:pt x="0" y="44"/>
                    </a:lnTo>
                    <a:lnTo>
                      <a:pt x="0" y="35"/>
                    </a:lnTo>
                    <a:lnTo>
                      <a:pt x="0" y="35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18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9"/>
                    </a:lnTo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21590" cmpd="sng">
                <a:solidFill>
                  <a:schemeClr val="bg1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49" name="Freeform 68">
                <a:extLst>
                  <a:ext uri="{FF2B5EF4-FFF2-40B4-BE49-F238E27FC236}">
                    <a16:creationId xmlns:a16="http://schemas.microsoft.com/office/drawing/2014/main" id="{00000000-0008-0000-1A00-00003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07" y="8321"/>
                <a:ext cx="1606" cy="953"/>
              </a:xfrm>
              <a:custGeom>
                <a:avLst/>
                <a:gdLst>
                  <a:gd name="T0" fmla="*/ 653 w 724"/>
                  <a:gd name="T1" fmla="*/ 233 h 402"/>
                  <a:gd name="T2" fmla="*/ 572 w 724"/>
                  <a:gd name="T3" fmla="*/ 143 h 402"/>
                  <a:gd name="T4" fmla="*/ 590 w 724"/>
                  <a:gd name="T5" fmla="*/ 81 h 402"/>
                  <a:gd name="T6" fmla="*/ 617 w 724"/>
                  <a:gd name="T7" fmla="*/ 63 h 402"/>
                  <a:gd name="T8" fmla="*/ 554 w 724"/>
                  <a:gd name="T9" fmla="*/ 45 h 402"/>
                  <a:gd name="T10" fmla="*/ 492 w 724"/>
                  <a:gd name="T11" fmla="*/ 36 h 402"/>
                  <a:gd name="T12" fmla="*/ 429 w 724"/>
                  <a:gd name="T13" fmla="*/ 18 h 402"/>
                  <a:gd name="T14" fmla="*/ 393 w 724"/>
                  <a:gd name="T15" fmla="*/ 18 h 402"/>
                  <a:gd name="T16" fmla="*/ 349 w 724"/>
                  <a:gd name="T17" fmla="*/ 27 h 402"/>
                  <a:gd name="T18" fmla="*/ 304 w 724"/>
                  <a:gd name="T19" fmla="*/ 54 h 402"/>
                  <a:gd name="T20" fmla="*/ 286 w 724"/>
                  <a:gd name="T21" fmla="*/ 99 h 402"/>
                  <a:gd name="T22" fmla="*/ 224 w 724"/>
                  <a:gd name="T23" fmla="*/ 125 h 402"/>
                  <a:gd name="T24" fmla="*/ 161 w 724"/>
                  <a:gd name="T25" fmla="*/ 143 h 402"/>
                  <a:gd name="T26" fmla="*/ 72 w 724"/>
                  <a:gd name="T27" fmla="*/ 179 h 402"/>
                  <a:gd name="T28" fmla="*/ 27 w 724"/>
                  <a:gd name="T29" fmla="*/ 197 h 402"/>
                  <a:gd name="T30" fmla="*/ 0 w 724"/>
                  <a:gd name="T31" fmla="*/ 277 h 402"/>
                  <a:gd name="T32" fmla="*/ 9 w 724"/>
                  <a:gd name="T33" fmla="*/ 277 h 402"/>
                  <a:gd name="T34" fmla="*/ 18 w 724"/>
                  <a:gd name="T35" fmla="*/ 277 h 402"/>
                  <a:gd name="T36" fmla="*/ 27 w 724"/>
                  <a:gd name="T37" fmla="*/ 277 h 402"/>
                  <a:gd name="T38" fmla="*/ 36 w 724"/>
                  <a:gd name="T39" fmla="*/ 277 h 402"/>
                  <a:gd name="T40" fmla="*/ 45 w 724"/>
                  <a:gd name="T41" fmla="*/ 286 h 402"/>
                  <a:gd name="T42" fmla="*/ 54 w 724"/>
                  <a:gd name="T43" fmla="*/ 286 h 402"/>
                  <a:gd name="T44" fmla="*/ 54 w 724"/>
                  <a:gd name="T45" fmla="*/ 286 h 402"/>
                  <a:gd name="T46" fmla="*/ 63 w 724"/>
                  <a:gd name="T47" fmla="*/ 295 h 402"/>
                  <a:gd name="T48" fmla="*/ 72 w 724"/>
                  <a:gd name="T49" fmla="*/ 295 h 402"/>
                  <a:gd name="T50" fmla="*/ 72 w 724"/>
                  <a:gd name="T51" fmla="*/ 295 h 402"/>
                  <a:gd name="T52" fmla="*/ 81 w 724"/>
                  <a:gd name="T53" fmla="*/ 295 h 402"/>
                  <a:gd name="T54" fmla="*/ 90 w 724"/>
                  <a:gd name="T55" fmla="*/ 295 h 402"/>
                  <a:gd name="T56" fmla="*/ 90 w 724"/>
                  <a:gd name="T57" fmla="*/ 313 h 402"/>
                  <a:gd name="T58" fmla="*/ 90 w 724"/>
                  <a:gd name="T59" fmla="*/ 322 h 402"/>
                  <a:gd name="T60" fmla="*/ 90 w 724"/>
                  <a:gd name="T61" fmla="*/ 340 h 402"/>
                  <a:gd name="T62" fmla="*/ 99 w 724"/>
                  <a:gd name="T63" fmla="*/ 349 h 402"/>
                  <a:gd name="T64" fmla="*/ 99 w 724"/>
                  <a:gd name="T65" fmla="*/ 358 h 402"/>
                  <a:gd name="T66" fmla="*/ 99 w 724"/>
                  <a:gd name="T67" fmla="*/ 367 h 402"/>
                  <a:gd name="T68" fmla="*/ 108 w 724"/>
                  <a:gd name="T69" fmla="*/ 375 h 402"/>
                  <a:gd name="T70" fmla="*/ 126 w 724"/>
                  <a:gd name="T71" fmla="*/ 375 h 402"/>
                  <a:gd name="T72" fmla="*/ 134 w 724"/>
                  <a:gd name="T73" fmla="*/ 375 h 402"/>
                  <a:gd name="T74" fmla="*/ 152 w 724"/>
                  <a:gd name="T75" fmla="*/ 375 h 402"/>
                  <a:gd name="T76" fmla="*/ 161 w 724"/>
                  <a:gd name="T77" fmla="*/ 375 h 402"/>
                  <a:gd name="T78" fmla="*/ 179 w 724"/>
                  <a:gd name="T79" fmla="*/ 367 h 402"/>
                  <a:gd name="T80" fmla="*/ 188 w 724"/>
                  <a:gd name="T81" fmla="*/ 367 h 402"/>
                  <a:gd name="T82" fmla="*/ 206 w 724"/>
                  <a:gd name="T83" fmla="*/ 367 h 402"/>
                  <a:gd name="T84" fmla="*/ 206 w 724"/>
                  <a:gd name="T85" fmla="*/ 358 h 402"/>
                  <a:gd name="T86" fmla="*/ 215 w 724"/>
                  <a:gd name="T87" fmla="*/ 349 h 402"/>
                  <a:gd name="T88" fmla="*/ 206 w 724"/>
                  <a:gd name="T89" fmla="*/ 340 h 402"/>
                  <a:gd name="T90" fmla="*/ 206 w 724"/>
                  <a:gd name="T91" fmla="*/ 340 h 402"/>
                  <a:gd name="T92" fmla="*/ 233 w 724"/>
                  <a:gd name="T93" fmla="*/ 304 h 402"/>
                  <a:gd name="T94" fmla="*/ 277 w 724"/>
                  <a:gd name="T95" fmla="*/ 295 h 402"/>
                  <a:gd name="T96" fmla="*/ 322 w 724"/>
                  <a:gd name="T97" fmla="*/ 340 h 402"/>
                  <a:gd name="T98" fmla="*/ 385 w 724"/>
                  <a:gd name="T99" fmla="*/ 349 h 402"/>
                  <a:gd name="T100" fmla="*/ 429 w 724"/>
                  <a:gd name="T101" fmla="*/ 384 h 402"/>
                  <a:gd name="T102" fmla="*/ 429 w 724"/>
                  <a:gd name="T103" fmla="*/ 384 h 402"/>
                  <a:gd name="T104" fmla="*/ 429 w 724"/>
                  <a:gd name="T105" fmla="*/ 375 h 402"/>
                  <a:gd name="T106" fmla="*/ 438 w 724"/>
                  <a:gd name="T107" fmla="*/ 375 h 402"/>
                  <a:gd name="T108" fmla="*/ 438 w 724"/>
                  <a:gd name="T109" fmla="*/ 367 h 402"/>
                  <a:gd name="T110" fmla="*/ 519 w 724"/>
                  <a:gd name="T111" fmla="*/ 375 h 402"/>
                  <a:gd name="T112" fmla="*/ 563 w 724"/>
                  <a:gd name="T113" fmla="*/ 393 h 402"/>
                  <a:gd name="T114" fmla="*/ 617 w 724"/>
                  <a:gd name="T115" fmla="*/ 349 h 402"/>
                  <a:gd name="T116" fmla="*/ 661 w 724"/>
                  <a:gd name="T117" fmla="*/ 331 h 402"/>
                  <a:gd name="T118" fmla="*/ 706 w 724"/>
                  <a:gd name="T119" fmla="*/ 322 h 402"/>
                  <a:gd name="T120" fmla="*/ 724 w 724"/>
                  <a:gd name="T121" fmla="*/ 286 h 40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724" h="402">
                    <a:moveTo>
                      <a:pt x="724" y="286"/>
                    </a:moveTo>
                    <a:lnTo>
                      <a:pt x="706" y="259"/>
                    </a:lnTo>
                    <a:lnTo>
                      <a:pt x="679" y="242"/>
                    </a:lnTo>
                    <a:lnTo>
                      <a:pt x="653" y="233"/>
                    </a:lnTo>
                    <a:lnTo>
                      <a:pt x="635" y="224"/>
                    </a:lnTo>
                    <a:lnTo>
                      <a:pt x="608" y="188"/>
                    </a:lnTo>
                    <a:lnTo>
                      <a:pt x="599" y="161"/>
                    </a:lnTo>
                    <a:lnTo>
                      <a:pt x="572" y="143"/>
                    </a:lnTo>
                    <a:lnTo>
                      <a:pt x="572" y="125"/>
                    </a:lnTo>
                    <a:lnTo>
                      <a:pt x="581" y="108"/>
                    </a:lnTo>
                    <a:lnTo>
                      <a:pt x="581" y="90"/>
                    </a:lnTo>
                    <a:lnTo>
                      <a:pt x="590" y="81"/>
                    </a:lnTo>
                    <a:lnTo>
                      <a:pt x="599" y="81"/>
                    </a:lnTo>
                    <a:lnTo>
                      <a:pt x="608" y="81"/>
                    </a:lnTo>
                    <a:lnTo>
                      <a:pt x="617" y="81"/>
                    </a:lnTo>
                    <a:lnTo>
                      <a:pt x="617" y="63"/>
                    </a:lnTo>
                    <a:lnTo>
                      <a:pt x="608" y="63"/>
                    </a:lnTo>
                    <a:lnTo>
                      <a:pt x="590" y="54"/>
                    </a:lnTo>
                    <a:lnTo>
                      <a:pt x="572" y="45"/>
                    </a:lnTo>
                    <a:lnTo>
                      <a:pt x="554" y="45"/>
                    </a:lnTo>
                    <a:lnTo>
                      <a:pt x="527" y="45"/>
                    </a:lnTo>
                    <a:lnTo>
                      <a:pt x="510" y="45"/>
                    </a:lnTo>
                    <a:lnTo>
                      <a:pt x="501" y="45"/>
                    </a:lnTo>
                    <a:lnTo>
                      <a:pt x="492" y="36"/>
                    </a:lnTo>
                    <a:lnTo>
                      <a:pt x="492" y="27"/>
                    </a:lnTo>
                    <a:lnTo>
                      <a:pt x="474" y="27"/>
                    </a:lnTo>
                    <a:lnTo>
                      <a:pt x="456" y="18"/>
                    </a:lnTo>
                    <a:lnTo>
                      <a:pt x="429" y="18"/>
                    </a:lnTo>
                    <a:lnTo>
                      <a:pt x="411" y="18"/>
                    </a:lnTo>
                    <a:lnTo>
                      <a:pt x="402" y="18"/>
                    </a:lnTo>
                    <a:lnTo>
                      <a:pt x="402" y="0"/>
                    </a:lnTo>
                    <a:lnTo>
                      <a:pt x="393" y="18"/>
                    </a:lnTo>
                    <a:lnTo>
                      <a:pt x="385" y="27"/>
                    </a:lnTo>
                    <a:lnTo>
                      <a:pt x="385" y="27"/>
                    </a:lnTo>
                    <a:lnTo>
                      <a:pt x="367" y="27"/>
                    </a:lnTo>
                    <a:lnTo>
                      <a:pt x="349" y="27"/>
                    </a:lnTo>
                    <a:lnTo>
                      <a:pt x="340" y="27"/>
                    </a:lnTo>
                    <a:lnTo>
                      <a:pt x="322" y="36"/>
                    </a:lnTo>
                    <a:lnTo>
                      <a:pt x="304" y="45"/>
                    </a:lnTo>
                    <a:lnTo>
                      <a:pt x="304" y="54"/>
                    </a:lnTo>
                    <a:lnTo>
                      <a:pt x="304" y="63"/>
                    </a:lnTo>
                    <a:lnTo>
                      <a:pt x="286" y="63"/>
                    </a:lnTo>
                    <a:lnTo>
                      <a:pt x="286" y="81"/>
                    </a:lnTo>
                    <a:lnTo>
                      <a:pt x="286" y="99"/>
                    </a:lnTo>
                    <a:lnTo>
                      <a:pt x="277" y="108"/>
                    </a:lnTo>
                    <a:lnTo>
                      <a:pt x="277" y="125"/>
                    </a:lnTo>
                    <a:lnTo>
                      <a:pt x="251" y="125"/>
                    </a:lnTo>
                    <a:lnTo>
                      <a:pt x="224" y="125"/>
                    </a:lnTo>
                    <a:lnTo>
                      <a:pt x="197" y="125"/>
                    </a:lnTo>
                    <a:lnTo>
                      <a:pt x="179" y="125"/>
                    </a:lnTo>
                    <a:lnTo>
                      <a:pt x="170" y="134"/>
                    </a:lnTo>
                    <a:lnTo>
                      <a:pt x="161" y="143"/>
                    </a:lnTo>
                    <a:lnTo>
                      <a:pt x="134" y="161"/>
                    </a:lnTo>
                    <a:lnTo>
                      <a:pt x="117" y="170"/>
                    </a:lnTo>
                    <a:lnTo>
                      <a:pt x="99" y="179"/>
                    </a:lnTo>
                    <a:lnTo>
                      <a:pt x="72" y="179"/>
                    </a:lnTo>
                    <a:lnTo>
                      <a:pt x="63" y="170"/>
                    </a:lnTo>
                    <a:lnTo>
                      <a:pt x="54" y="179"/>
                    </a:lnTo>
                    <a:lnTo>
                      <a:pt x="36" y="188"/>
                    </a:lnTo>
                    <a:lnTo>
                      <a:pt x="27" y="197"/>
                    </a:lnTo>
                    <a:lnTo>
                      <a:pt x="9" y="224"/>
                    </a:lnTo>
                    <a:lnTo>
                      <a:pt x="0" y="233"/>
                    </a:lnTo>
                    <a:lnTo>
                      <a:pt x="0" y="259"/>
                    </a:lnTo>
                    <a:lnTo>
                      <a:pt x="0" y="277"/>
                    </a:lnTo>
                    <a:lnTo>
                      <a:pt x="0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9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18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27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36" y="277"/>
                    </a:lnTo>
                    <a:lnTo>
                      <a:pt x="45" y="277"/>
                    </a:lnTo>
                    <a:lnTo>
                      <a:pt x="45" y="286"/>
                    </a:lnTo>
                    <a:lnTo>
                      <a:pt x="45" y="286"/>
                    </a:lnTo>
                    <a:lnTo>
                      <a:pt x="45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54" y="286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63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72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81" y="295"/>
                    </a:lnTo>
                    <a:lnTo>
                      <a:pt x="90" y="295"/>
                    </a:lnTo>
                    <a:lnTo>
                      <a:pt x="90" y="304"/>
                    </a:lnTo>
                    <a:lnTo>
                      <a:pt x="90" y="304"/>
                    </a:lnTo>
                    <a:lnTo>
                      <a:pt x="90" y="304"/>
                    </a:lnTo>
                    <a:lnTo>
                      <a:pt x="90" y="313"/>
                    </a:lnTo>
                    <a:lnTo>
                      <a:pt x="90" y="313"/>
                    </a:lnTo>
                    <a:lnTo>
                      <a:pt x="90" y="322"/>
                    </a:lnTo>
                    <a:lnTo>
                      <a:pt x="90" y="322"/>
                    </a:lnTo>
                    <a:lnTo>
                      <a:pt x="90" y="322"/>
                    </a:lnTo>
                    <a:lnTo>
                      <a:pt x="90" y="331"/>
                    </a:lnTo>
                    <a:lnTo>
                      <a:pt x="90" y="331"/>
                    </a:lnTo>
                    <a:lnTo>
                      <a:pt x="90" y="331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0" y="340"/>
                    </a:lnTo>
                    <a:lnTo>
                      <a:pt x="99" y="349"/>
                    </a:lnTo>
                    <a:lnTo>
                      <a:pt x="99" y="349"/>
                    </a:lnTo>
                    <a:lnTo>
                      <a:pt x="99" y="349"/>
                    </a:lnTo>
                    <a:lnTo>
                      <a:pt x="99" y="358"/>
                    </a:lnTo>
                    <a:lnTo>
                      <a:pt x="99" y="358"/>
                    </a:lnTo>
                    <a:lnTo>
                      <a:pt x="99" y="358"/>
                    </a:lnTo>
                    <a:lnTo>
                      <a:pt x="99" y="367"/>
                    </a:lnTo>
                    <a:lnTo>
                      <a:pt x="99" y="367"/>
                    </a:lnTo>
                    <a:lnTo>
                      <a:pt x="99" y="367"/>
                    </a:lnTo>
                    <a:lnTo>
                      <a:pt x="108" y="367"/>
                    </a:lnTo>
                    <a:lnTo>
                      <a:pt x="108" y="367"/>
                    </a:lnTo>
                    <a:lnTo>
                      <a:pt x="108" y="375"/>
                    </a:lnTo>
                    <a:lnTo>
                      <a:pt x="108" y="375"/>
                    </a:lnTo>
                    <a:lnTo>
                      <a:pt x="117" y="375"/>
                    </a:lnTo>
                    <a:lnTo>
                      <a:pt x="117" y="375"/>
                    </a:lnTo>
                    <a:lnTo>
                      <a:pt x="117" y="375"/>
                    </a:lnTo>
                    <a:lnTo>
                      <a:pt x="126" y="375"/>
                    </a:lnTo>
                    <a:lnTo>
                      <a:pt x="126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34" y="375"/>
                    </a:lnTo>
                    <a:lnTo>
                      <a:pt x="143" y="375"/>
                    </a:lnTo>
                    <a:lnTo>
                      <a:pt x="143" y="375"/>
                    </a:lnTo>
                    <a:lnTo>
                      <a:pt x="152" y="375"/>
                    </a:lnTo>
                    <a:lnTo>
                      <a:pt x="152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61" y="375"/>
                    </a:lnTo>
                    <a:lnTo>
                      <a:pt x="170" y="375"/>
                    </a:lnTo>
                    <a:lnTo>
                      <a:pt x="170" y="375"/>
                    </a:lnTo>
                    <a:lnTo>
                      <a:pt x="170" y="375"/>
                    </a:lnTo>
                    <a:lnTo>
                      <a:pt x="179" y="367"/>
                    </a:lnTo>
                    <a:lnTo>
                      <a:pt x="179" y="367"/>
                    </a:lnTo>
                    <a:lnTo>
                      <a:pt x="179" y="367"/>
                    </a:lnTo>
                    <a:lnTo>
                      <a:pt x="188" y="367"/>
                    </a:lnTo>
                    <a:lnTo>
                      <a:pt x="188" y="367"/>
                    </a:lnTo>
                    <a:lnTo>
                      <a:pt x="188" y="367"/>
                    </a:lnTo>
                    <a:lnTo>
                      <a:pt x="197" y="367"/>
                    </a:lnTo>
                    <a:lnTo>
                      <a:pt x="197" y="367"/>
                    </a:lnTo>
                    <a:lnTo>
                      <a:pt x="206" y="367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58"/>
                    </a:lnTo>
                    <a:lnTo>
                      <a:pt x="206" y="349"/>
                    </a:lnTo>
                    <a:lnTo>
                      <a:pt x="215" y="349"/>
                    </a:lnTo>
                    <a:lnTo>
                      <a:pt x="206" y="349"/>
                    </a:lnTo>
                    <a:lnTo>
                      <a:pt x="206" y="349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40"/>
                    </a:lnTo>
                    <a:lnTo>
                      <a:pt x="206" y="322"/>
                    </a:lnTo>
                    <a:lnTo>
                      <a:pt x="197" y="304"/>
                    </a:lnTo>
                    <a:lnTo>
                      <a:pt x="215" y="304"/>
                    </a:lnTo>
                    <a:lnTo>
                      <a:pt x="233" y="304"/>
                    </a:lnTo>
                    <a:lnTo>
                      <a:pt x="233" y="286"/>
                    </a:lnTo>
                    <a:lnTo>
                      <a:pt x="242" y="286"/>
                    </a:lnTo>
                    <a:lnTo>
                      <a:pt x="260" y="286"/>
                    </a:lnTo>
                    <a:lnTo>
                      <a:pt x="277" y="295"/>
                    </a:lnTo>
                    <a:lnTo>
                      <a:pt x="286" y="304"/>
                    </a:lnTo>
                    <a:lnTo>
                      <a:pt x="286" y="322"/>
                    </a:lnTo>
                    <a:lnTo>
                      <a:pt x="304" y="322"/>
                    </a:lnTo>
                    <a:lnTo>
                      <a:pt x="322" y="340"/>
                    </a:lnTo>
                    <a:lnTo>
                      <a:pt x="340" y="349"/>
                    </a:lnTo>
                    <a:lnTo>
                      <a:pt x="340" y="358"/>
                    </a:lnTo>
                    <a:lnTo>
                      <a:pt x="367" y="358"/>
                    </a:lnTo>
                    <a:lnTo>
                      <a:pt x="385" y="349"/>
                    </a:lnTo>
                    <a:lnTo>
                      <a:pt x="393" y="358"/>
                    </a:lnTo>
                    <a:lnTo>
                      <a:pt x="402" y="375"/>
                    </a:lnTo>
                    <a:lnTo>
                      <a:pt x="411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84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29" y="375"/>
                    </a:lnTo>
                    <a:lnTo>
                      <a:pt x="438" y="375"/>
                    </a:lnTo>
                    <a:lnTo>
                      <a:pt x="438" y="375"/>
                    </a:lnTo>
                    <a:lnTo>
                      <a:pt x="438" y="375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38" y="367"/>
                    </a:lnTo>
                    <a:lnTo>
                      <a:pt x="465" y="367"/>
                    </a:lnTo>
                    <a:lnTo>
                      <a:pt x="492" y="367"/>
                    </a:lnTo>
                    <a:lnTo>
                      <a:pt x="501" y="367"/>
                    </a:lnTo>
                    <a:lnTo>
                      <a:pt x="519" y="375"/>
                    </a:lnTo>
                    <a:lnTo>
                      <a:pt x="519" y="384"/>
                    </a:lnTo>
                    <a:lnTo>
                      <a:pt x="545" y="402"/>
                    </a:lnTo>
                    <a:lnTo>
                      <a:pt x="554" y="393"/>
                    </a:lnTo>
                    <a:lnTo>
                      <a:pt x="563" y="393"/>
                    </a:lnTo>
                    <a:lnTo>
                      <a:pt x="581" y="384"/>
                    </a:lnTo>
                    <a:lnTo>
                      <a:pt x="590" y="375"/>
                    </a:lnTo>
                    <a:lnTo>
                      <a:pt x="608" y="367"/>
                    </a:lnTo>
                    <a:lnTo>
                      <a:pt x="617" y="349"/>
                    </a:lnTo>
                    <a:lnTo>
                      <a:pt x="617" y="331"/>
                    </a:lnTo>
                    <a:lnTo>
                      <a:pt x="626" y="322"/>
                    </a:lnTo>
                    <a:lnTo>
                      <a:pt x="644" y="322"/>
                    </a:lnTo>
                    <a:lnTo>
                      <a:pt x="661" y="331"/>
                    </a:lnTo>
                    <a:lnTo>
                      <a:pt x="679" y="331"/>
                    </a:lnTo>
                    <a:lnTo>
                      <a:pt x="697" y="331"/>
                    </a:lnTo>
                    <a:lnTo>
                      <a:pt x="706" y="331"/>
                    </a:lnTo>
                    <a:lnTo>
                      <a:pt x="706" y="322"/>
                    </a:lnTo>
                    <a:lnTo>
                      <a:pt x="706" y="313"/>
                    </a:lnTo>
                    <a:lnTo>
                      <a:pt x="706" y="295"/>
                    </a:lnTo>
                    <a:lnTo>
                      <a:pt x="715" y="295"/>
                    </a:lnTo>
                    <a:lnTo>
                      <a:pt x="724" y="286"/>
                    </a:lnTo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21590" cmpd="sng">
                <a:solidFill>
                  <a:schemeClr val="bg1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50" name="Freeform 69">
                <a:extLst>
                  <a:ext uri="{FF2B5EF4-FFF2-40B4-BE49-F238E27FC236}">
                    <a16:creationId xmlns:a16="http://schemas.microsoft.com/office/drawing/2014/main" id="{00000000-0008-0000-1A00-00003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11" y="8956"/>
                <a:ext cx="1387" cy="1017"/>
              </a:xfrm>
              <a:custGeom>
                <a:avLst/>
                <a:gdLst>
                  <a:gd name="T0" fmla="*/ 232 w 625"/>
                  <a:gd name="T1" fmla="*/ 18 h 429"/>
                  <a:gd name="T2" fmla="*/ 268 w 625"/>
                  <a:gd name="T3" fmla="*/ 27 h 429"/>
                  <a:gd name="T4" fmla="*/ 294 w 625"/>
                  <a:gd name="T5" fmla="*/ 9 h 429"/>
                  <a:gd name="T6" fmla="*/ 330 w 625"/>
                  <a:gd name="T7" fmla="*/ 9 h 429"/>
                  <a:gd name="T8" fmla="*/ 330 w 625"/>
                  <a:gd name="T9" fmla="*/ 36 h 429"/>
                  <a:gd name="T10" fmla="*/ 357 w 625"/>
                  <a:gd name="T11" fmla="*/ 45 h 429"/>
                  <a:gd name="T12" fmla="*/ 366 w 625"/>
                  <a:gd name="T13" fmla="*/ 72 h 429"/>
                  <a:gd name="T14" fmla="*/ 393 w 625"/>
                  <a:gd name="T15" fmla="*/ 98 h 429"/>
                  <a:gd name="T16" fmla="*/ 437 w 625"/>
                  <a:gd name="T17" fmla="*/ 89 h 429"/>
                  <a:gd name="T18" fmla="*/ 464 w 625"/>
                  <a:gd name="T19" fmla="*/ 89 h 429"/>
                  <a:gd name="T20" fmla="*/ 491 w 625"/>
                  <a:gd name="T21" fmla="*/ 89 h 429"/>
                  <a:gd name="T22" fmla="*/ 473 w 625"/>
                  <a:gd name="T23" fmla="*/ 98 h 429"/>
                  <a:gd name="T24" fmla="*/ 473 w 625"/>
                  <a:gd name="T25" fmla="*/ 116 h 429"/>
                  <a:gd name="T26" fmla="*/ 509 w 625"/>
                  <a:gd name="T27" fmla="*/ 134 h 429"/>
                  <a:gd name="T28" fmla="*/ 545 w 625"/>
                  <a:gd name="T29" fmla="*/ 143 h 429"/>
                  <a:gd name="T30" fmla="*/ 562 w 625"/>
                  <a:gd name="T31" fmla="*/ 179 h 429"/>
                  <a:gd name="T32" fmla="*/ 562 w 625"/>
                  <a:gd name="T33" fmla="*/ 232 h 429"/>
                  <a:gd name="T34" fmla="*/ 562 w 625"/>
                  <a:gd name="T35" fmla="*/ 250 h 429"/>
                  <a:gd name="T36" fmla="*/ 598 w 625"/>
                  <a:gd name="T37" fmla="*/ 268 h 429"/>
                  <a:gd name="T38" fmla="*/ 625 w 625"/>
                  <a:gd name="T39" fmla="*/ 277 h 429"/>
                  <a:gd name="T40" fmla="*/ 616 w 625"/>
                  <a:gd name="T41" fmla="*/ 304 h 429"/>
                  <a:gd name="T42" fmla="*/ 598 w 625"/>
                  <a:gd name="T43" fmla="*/ 313 h 429"/>
                  <a:gd name="T44" fmla="*/ 580 w 625"/>
                  <a:gd name="T45" fmla="*/ 322 h 429"/>
                  <a:gd name="T46" fmla="*/ 553 w 625"/>
                  <a:gd name="T47" fmla="*/ 322 h 429"/>
                  <a:gd name="T48" fmla="*/ 536 w 625"/>
                  <a:gd name="T49" fmla="*/ 357 h 429"/>
                  <a:gd name="T50" fmla="*/ 500 w 625"/>
                  <a:gd name="T51" fmla="*/ 393 h 429"/>
                  <a:gd name="T52" fmla="*/ 464 w 625"/>
                  <a:gd name="T53" fmla="*/ 393 h 429"/>
                  <a:gd name="T54" fmla="*/ 446 w 625"/>
                  <a:gd name="T55" fmla="*/ 375 h 429"/>
                  <a:gd name="T56" fmla="*/ 428 w 625"/>
                  <a:gd name="T57" fmla="*/ 357 h 429"/>
                  <a:gd name="T58" fmla="*/ 402 w 625"/>
                  <a:gd name="T59" fmla="*/ 375 h 429"/>
                  <a:gd name="T60" fmla="*/ 357 w 625"/>
                  <a:gd name="T61" fmla="*/ 366 h 429"/>
                  <a:gd name="T62" fmla="*/ 348 w 625"/>
                  <a:gd name="T63" fmla="*/ 331 h 429"/>
                  <a:gd name="T64" fmla="*/ 330 w 625"/>
                  <a:gd name="T65" fmla="*/ 357 h 429"/>
                  <a:gd name="T66" fmla="*/ 294 w 625"/>
                  <a:gd name="T67" fmla="*/ 375 h 429"/>
                  <a:gd name="T68" fmla="*/ 286 w 625"/>
                  <a:gd name="T69" fmla="*/ 393 h 429"/>
                  <a:gd name="T70" fmla="*/ 277 w 625"/>
                  <a:gd name="T71" fmla="*/ 420 h 429"/>
                  <a:gd name="T72" fmla="*/ 259 w 625"/>
                  <a:gd name="T73" fmla="*/ 411 h 429"/>
                  <a:gd name="T74" fmla="*/ 223 w 625"/>
                  <a:gd name="T75" fmla="*/ 402 h 429"/>
                  <a:gd name="T76" fmla="*/ 187 w 625"/>
                  <a:gd name="T77" fmla="*/ 411 h 429"/>
                  <a:gd name="T78" fmla="*/ 152 w 625"/>
                  <a:gd name="T79" fmla="*/ 420 h 429"/>
                  <a:gd name="T80" fmla="*/ 134 w 625"/>
                  <a:gd name="T81" fmla="*/ 411 h 429"/>
                  <a:gd name="T82" fmla="*/ 107 w 625"/>
                  <a:gd name="T83" fmla="*/ 402 h 429"/>
                  <a:gd name="T84" fmla="*/ 71 w 625"/>
                  <a:gd name="T85" fmla="*/ 384 h 429"/>
                  <a:gd name="T86" fmla="*/ 18 w 625"/>
                  <a:gd name="T87" fmla="*/ 384 h 429"/>
                  <a:gd name="T88" fmla="*/ 0 w 625"/>
                  <a:gd name="T89" fmla="*/ 348 h 429"/>
                  <a:gd name="T90" fmla="*/ 26 w 625"/>
                  <a:gd name="T91" fmla="*/ 304 h 429"/>
                  <a:gd name="T92" fmla="*/ 44 w 625"/>
                  <a:gd name="T93" fmla="*/ 277 h 429"/>
                  <a:gd name="T94" fmla="*/ 53 w 625"/>
                  <a:gd name="T95" fmla="*/ 250 h 429"/>
                  <a:gd name="T96" fmla="*/ 71 w 625"/>
                  <a:gd name="T97" fmla="*/ 214 h 429"/>
                  <a:gd name="T98" fmla="*/ 62 w 625"/>
                  <a:gd name="T99" fmla="*/ 179 h 429"/>
                  <a:gd name="T100" fmla="*/ 35 w 625"/>
                  <a:gd name="T101" fmla="*/ 170 h 429"/>
                  <a:gd name="T102" fmla="*/ 9 w 625"/>
                  <a:gd name="T103" fmla="*/ 152 h 429"/>
                  <a:gd name="T104" fmla="*/ 26 w 625"/>
                  <a:gd name="T105" fmla="*/ 134 h 429"/>
                  <a:gd name="T106" fmla="*/ 44 w 625"/>
                  <a:gd name="T107" fmla="*/ 116 h 429"/>
                  <a:gd name="T108" fmla="*/ 53 w 625"/>
                  <a:gd name="T109" fmla="*/ 107 h 429"/>
                  <a:gd name="T110" fmla="*/ 80 w 625"/>
                  <a:gd name="T111" fmla="*/ 98 h 429"/>
                  <a:gd name="T112" fmla="*/ 107 w 625"/>
                  <a:gd name="T113" fmla="*/ 81 h 429"/>
                  <a:gd name="T114" fmla="*/ 116 w 625"/>
                  <a:gd name="T115" fmla="*/ 45 h 429"/>
                  <a:gd name="T116" fmla="*/ 143 w 625"/>
                  <a:gd name="T117" fmla="*/ 36 h 429"/>
                  <a:gd name="T118" fmla="*/ 178 w 625"/>
                  <a:gd name="T119" fmla="*/ 45 h 429"/>
                  <a:gd name="T120" fmla="*/ 205 w 625"/>
                  <a:gd name="T121" fmla="*/ 45 h 429"/>
                  <a:gd name="T122" fmla="*/ 205 w 625"/>
                  <a:gd name="T123" fmla="*/ 27 h 429"/>
                  <a:gd name="T124" fmla="*/ 214 w 625"/>
                  <a:gd name="T125" fmla="*/ 9 h 42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25" h="429">
                    <a:moveTo>
                      <a:pt x="223" y="0"/>
                    </a:moveTo>
                    <a:lnTo>
                      <a:pt x="232" y="18"/>
                    </a:lnTo>
                    <a:lnTo>
                      <a:pt x="241" y="27"/>
                    </a:lnTo>
                    <a:lnTo>
                      <a:pt x="268" y="27"/>
                    </a:lnTo>
                    <a:lnTo>
                      <a:pt x="286" y="27"/>
                    </a:lnTo>
                    <a:lnTo>
                      <a:pt x="294" y="9"/>
                    </a:lnTo>
                    <a:lnTo>
                      <a:pt x="321" y="9"/>
                    </a:lnTo>
                    <a:lnTo>
                      <a:pt x="330" y="9"/>
                    </a:lnTo>
                    <a:lnTo>
                      <a:pt x="330" y="18"/>
                    </a:lnTo>
                    <a:lnTo>
                      <a:pt x="330" y="36"/>
                    </a:lnTo>
                    <a:lnTo>
                      <a:pt x="348" y="45"/>
                    </a:lnTo>
                    <a:lnTo>
                      <a:pt x="357" y="45"/>
                    </a:lnTo>
                    <a:lnTo>
                      <a:pt x="366" y="54"/>
                    </a:lnTo>
                    <a:lnTo>
                      <a:pt x="366" y="72"/>
                    </a:lnTo>
                    <a:lnTo>
                      <a:pt x="375" y="89"/>
                    </a:lnTo>
                    <a:lnTo>
                      <a:pt x="393" y="98"/>
                    </a:lnTo>
                    <a:lnTo>
                      <a:pt x="411" y="98"/>
                    </a:lnTo>
                    <a:lnTo>
                      <a:pt x="437" y="89"/>
                    </a:lnTo>
                    <a:lnTo>
                      <a:pt x="455" y="81"/>
                    </a:lnTo>
                    <a:lnTo>
                      <a:pt x="464" y="89"/>
                    </a:lnTo>
                    <a:lnTo>
                      <a:pt x="482" y="89"/>
                    </a:lnTo>
                    <a:lnTo>
                      <a:pt x="491" y="89"/>
                    </a:lnTo>
                    <a:lnTo>
                      <a:pt x="491" y="98"/>
                    </a:lnTo>
                    <a:lnTo>
                      <a:pt x="473" y="98"/>
                    </a:lnTo>
                    <a:lnTo>
                      <a:pt x="464" y="107"/>
                    </a:lnTo>
                    <a:lnTo>
                      <a:pt x="473" y="116"/>
                    </a:lnTo>
                    <a:lnTo>
                      <a:pt x="491" y="125"/>
                    </a:lnTo>
                    <a:lnTo>
                      <a:pt x="509" y="134"/>
                    </a:lnTo>
                    <a:lnTo>
                      <a:pt x="527" y="134"/>
                    </a:lnTo>
                    <a:lnTo>
                      <a:pt x="545" y="143"/>
                    </a:lnTo>
                    <a:lnTo>
                      <a:pt x="562" y="170"/>
                    </a:lnTo>
                    <a:lnTo>
                      <a:pt x="562" y="179"/>
                    </a:lnTo>
                    <a:lnTo>
                      <a:pt x="562" y="197"/>
                    </a:lnTo>
                    <a:lnTo>
                      <a:pt x="562" y="232"/>
                    </a:lnTo>
                    <a:lnTo>
                      <a:pt x="562" y="241"/>
                    </a:lnTo>
                    <a:lnTo>
                      <a:pt x="562" y="250"/>
                    </a:lnTo>
                    <a:lnTo>
                      <a:pt x="580" y="259"/>
                    </a:lnTo>
                    <a:lnTo>
                      <a:pt x="598" y="268"/>
                    </a:lnTo>
                    <a:lnTo>
                      <a:pt x="616" y="268"/>
                    </a:lnTo>
                    <a:lnTo>
                      <a:pt x="625" y="277"/>
                    </a:lnTo>
                    <a:lnTo>
                      <a:pt x="625" y="286"/>
                    </a:lnTo>
                    <a:lnTo>
                      <a:pt x="616" y="304"/>
                    </a:lnTo>
                    <a:lnTo>
                      <a:pt x="616" y="304"/>
                    </a:lnTo>
                    <a:lnTo>
                      <a:pt x="598" y="313"/>
                    </a:lnTo>
                    <a:lnTo>
                      <a:pt x="589" y="313"/>
                    </a:lnTo>
                    <a:lnTo>
                      <a:pt x="580" y="322"/>
                    </a:lnTo>
                    <a:lnTo>
                      <a:pt x="571" y="313"/>
                    </a:lnTo>
                    <a:lnTo>
                      <a:pt x="553" y="322"/>
                    </a:lnTo>
                    <a:lnTo>
                      <a:pt x="545" y="331"/>
                    </a:lnTo>
                    <a:lnTo>
                      <a:pt x="536" y="357"/>
                    </a:lnTo>
                    <a:lnTo>
                      <a:pt x="518" y="375"/>
                    </a:lnTo>
                    <a:lnTo>
                      <a:pt x="500" y="393"/>
                    </a:lnTo>
                    <a:lnTo>
                      <a:pt x="482" y="402"/>
                    </a:lnTo>
                    <a:lnTo>
                      <a:pt x="464" y="393"/>
                    </a:lnTo>
                    <a:lnTo>
                      <a:pt x="455" y="384"/>
                    </a:lnTo>
                    <a:lnTo>
                      <a:pt x="446" y="375"/>
                    </a:lnTo>
                    <a:lnTo>
                      <a:pt x="437" y="357"/>
                    </a:lnTo>
                    <a:lnTo>
                      <a:pt x="428" y="357"/>
                    </a:lnTo>
                    <a:lnTo>
                      <a:pt x="411" y="366"/>
                    </a:lnTo>
                    <a:lnTo>
                      <a:pt x="402" y="375"/>
                    </a:lnTo>
                    <a:lnTo>
                      <a:pt x="384" y="375"/>
                    </a:lnTo>
                    <a:lnTo>
                      <a:pt x="357" y="366"/>
                    </a:lnTo>
                    <a:lnTo>
                      <a:pt x="357" y="357"/>
                    </a:lnTo>
                    <a:lnTo>
                      <a:pt x="348" y="331"/>
                    </a:lnTo>
                    <a:lnTo>
                      <a:pt x="339" y="339"/>
                    </a:lnTo>
                    <a:lnTo>
                      <a:pt x="330" y="357"/>
                    </a:lnTo>
                    <a:lnTo>
                      <a:pt x="321" y="366"/>
                    </a:lnTo>
                    <a:lnTo>
                      <a:pt x="294" y="375"/>
                    </a:lnTo>
                    <a:lnTo>
                      <a:pt x="286" y="375"/>
                    </a:lnTo>
                    <a:lnTo>
                      <a:pt x="286" y="393"/>
                    </a:lnTo>
                    <a:lnTo>
                      <a:pt x="277" y="402"/>
                    </a:lnTo>
                    <a:lnTo>
                      <a:pt x="277" y="420"/>
                    </a:lnTo>
                    <a:lnTo>
                      <a:pt x="268" y="420"/>
                    </a:lnTo>
                    <a:lnTo>
                      <a:pt x="259" y="411"/>
                    </a:lnTo>
                    <a:lnTo>
                      <a:pt x="241" y="402"/>
                    </a:lnTo>
                    <a:lnTo>
                      <a:pt x="223" y="402"/>
                    </a:lnTo>
                    <a:lnTo>
                      <a:pt x="205" y="402"/>
                    </a:lnTo>
                    <a:lnTo>
                      <a:pt x="187" y="411"/>
                    </a:lnTo>
                    <a:lnTo>
                      <a:pt x="178" y="429"/>
                    </a:lnTo>
                    <a:lnTo>
                      <a:pt x="152" y="420"/>
                    </a:lnTo>
                    <a:lnTo>
                      <a:pt x="143" y="420"/>
                    </a:lnTo>
                    <a:lnTo>
                      <a:pt x="134" y="411"/>
                    </a:lnTo>
                    <a:lnTo>
                      <a:pt x="125" y="411"/>
                    </a:lnTo>
                    <a:lnTo>
                      <a:pt x="107" y="402"/>
                    </a:lnTo>
                    <a:lnTo>
                      <a:pt x="89" y="393"/>
                    </a:lnTo>
                    <a:lnTo>
                      <a:pt x="71" y="384"/>
                    </a:lnTo>
                    <a:lnTo>
                      <a:pt x="44" y="384"/>
                    </a:lnTo>
                    <a:lnTo>
                      <a:pt x="18" y="384"/>
                    </a:lnTo>
                    <a:lnTo>
                      <a:pt x="9" y="366"/>
                    </a:lnTo>
                    <a:lnTo>
                      <a:pt x="0" y="348"/>
                    </a:lnTo>
                    <a:lnTo>
                      <a:pt x="18" y="331"/>
                    </a:lnTo>
                    <a:lnTo>
                      <a:pt x="26" y="304"/>
                    </a:lnTo>
                    <a:lnTo>
                      <a:pt x="35" y="286"/>
                    </a:lnTo>
                    <a:lnTo>
                      <a:pt x="44" y="277"/>
                    </a:lnTo>
                    <a:lnTo>
                      <a:pt x="44" y="268"/>
                    </a:lnTo>
                    <a:lnTo>
                      <a:pt x="53" y="250"/>
                    </a:lnTo>
                    <a:lnTo>
                      <a:pt x="62" y="232"/>
                    </a:lnTo>
                    <a:lnTo>
                      <a:pt x="71" y="214"/>
                    </a:lnTo>
                    <a:lnTo>
                      <a:pt x="71" y="197"/>
                    </a:lnTo>
                    <a:lnTo>
                      <a:pt x="62" y="179"/>
                    </a:lnTo>
                    <a:lnTo>
                      <a:pt x="53" y="170"/>
                    </a:lnTo>
                    <a:lnTo>
                      <a:pt x="35" y="170"/>
                    </a:lnTo>
                    <a:lnTo>
                      <a:pt x="9" y="161"/>
                    </a:lnTo>
                    <a:lnTo>
                      <a:pt x="9" y="152"/>
                    </a:lnTo>
                    <a:lnTo>
                      <a:pt x="18" y="143"/>
                    </a:lnTo>
                    <a:lnTo>
                      <a:pt x="26" y="134"/>
                    </a:lnTo>
                    <a:lnTo>
                      <a:pt x="35" y="125"/>
                    </a:lnTo>
                    <a:lnTo>
                      <a:pt x="44" y="116"/>
                    </a:lnTo>
                    <a:lnTo>
                      <a:pt x="44" y="116"/>
                    </a:lnTo>
                    <a:lnTo>
                      <a:pt x="53" y="107"/>
                    </a:lnTo>
                    <a:lnTo>
                      <a:pt x="62" y="107"/>
                    </a:lnTo>
                    <a:lnTo>
                      <a:pt x="80" y="98"/>
                    </a:lnTo>
                    <a:lnTo>
                      <a:pt x="89" y="89"/>
                    </a:lnTo>
                    <a:lnTo>
                      <a:pt x="107" y="81"/>
                    </a:lnTo>
                    <a:lnTo>
                      <a:pt x="116" y="63"/>
                    </a:lnTo>
                    <a:lnTo>
                      <a:pt x="116" y="45"/>
                    </a:lnTo>
                    <a:lnTo>
                      <a:pt x="125" y="36"/>
                    </a:lnTo>
                    <a:lnTo>
                      <a:pt x="143" y="36"/>
                    </a:lnTo>
                    <a:lnTo>
                      <a:pt x="160" y="45"/>
                    </a:lnTo>
                    <a:lnTo>
                      <a:pt x="178" y="45"/>
                    </a:lnTo>
                    <a:lnTo>
                      <a:pt x="196" y="45"/>
                    </a:lnTo>
                    <a:lnTo>
                      <a:pt x="205" y="45"/>
                    </a:lnTo>
                    <a:lnTo>
                      <a:pt x="205" y="36"/>
                    </a:lnTo>
                    <a:lnTo>
                      <a:pt x="205" y="27"/>
                    </a:lnTo>
                    <a:lnTo>
                      <a:pt x="205" y="9"/>
                    </a:lnTo>
                    <a:lnTo>
                      <a:pt x="214" y="9"/>
                    </a:lnTo>
                    <a:lnTo>
                      <a:pt x="223" y="0"/>
                    </a:lnTo>
                  </a:path>
                </a:pathLst>
              </a:custGeom>
              <a:solidFill>
                <a:schemeClr val="accent2">
                  <a:lumMod val="40000"/>
                  <a:lumOff val="6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51" name="Freeform 70">
                <a:extLst>
                  <a:ext uri="{FF2B5EF4-FFF2-40B4-BE49-F238E27FC236}">
                    <a16:creationId xmlns:a16="http://schemas.microsoft.com/office/drawing/2014/main" id="{00000000-0008-0000-1A00-00003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17" y="8831"/>
                <a:ext cx="1487" cy="2162"/>
              </a:xfrm>
              <a:custGeom>
                <a:avLst/>
                <a:gdLst>
                  <a:gd name="T0" fmla="*/ 500 w 670"/>
                  <a:gd name="T1" fmla="*/ 875 h 911"/>
                  <a:gd name="T2" fmla="*/ 482 w 670"/>
                  <a:gd name="T3" fmla="*/ 902 h 911"/>
                  <a:gd name="T4" fmla="*/ 446 w 670"/>
                  <a:gd name="T5" fmla="*/ 884 h 911"/>
                  <a:gd name="T6" fmla="*/ 429 w 670"/>
                  <a:gd name="T7" fmla="*/ 911 h 911"/>
                  <a:gd name="T8" fmla="*/ 339 w 670"/>
                  <a:gd name="T9" fmla="*/ 893 h 911"/>
                  <a:gd name="T10" fmla="*/ 321 w 670"/>
                  <a:gd name="T11" fmla="*/ 812 h 911"/>
                  <a:gd name="T12" fmla="*/ 339 w 670"/>
                  <a:gd name="T13" fmla="*/ 777 h 911"/>
                  <a:gd name="T14" fmla="*/ 339 w 670"/>
                  <a:gd name="T15" fmla="*/ 750 h 911"/>
                  <a:gd name="T16" fmla="*/ 339 w 670"/>
                  <a:gd name="T17" fmla="*/ 714 h 911"/>
                  <a:gd name="T18" fmla="*/ 295 w 670"/>
                  <a:gd name="T19" fmla="*/ 661 h 911"/>
                  <a:gd name="T20" fmla="*/ 304 w 670"/>
                  <a:gd name="T21" fmla="*/ 616 h 911"/>
                  <a:gd name="T22" fmla="*/ 295 w 670"/>
                  <a:gd name="T23" fmla="*/ 589 h 911"/>
                  <a:gd name="T24" fmla="*/ 250 w 670"/>
                  <a:gd name="T25" fmla="*/ 571 h 911"/>
                  <a:gd name="T26" fmla="*/ 259 w 670"/>
                  <a:gd name="T27" fmla="*/ 527 h 911"/>
                  <a:gd name="T28" fmla="*/ 286 w 670"/>
                  <a:gd name="T29" fmla="*/ 473 h 911"/>
                  <a:gd name="T30" fmla="*/ 295 w 670"/>
                  <a:gd name="T31" fmla="*/ 428 h 911"/>
                  <a:gd name="T32" fmla="*/ 277 w 670"/>
                  <a:gd name="T33" fmla="*/ 357 h 911"/>
                  <a:gd name="T34" fmla="*/ 250 w 670"/>
                  <a:gd name="T35" fmla="*/ 312 h 911"/>
                  <a:gd name="T36" fmla="*/ 241 w 670"/>
                  <a:gd name="T37" fmla="*/ 259 h 911"/>
                  <a:gd name="T38" fmla="*/ 223 w 670"/>
                  <a:gd name="T39" fmla="*/ 232 h 911"/>
                  <a:gd name="T40" fmla="*/ 170 w 670"/>
                  <a:gd name="T41" fmla="*/ 205 h 911"/>
                  <a:gd name="T42" fmla="*/ 125 w 670"/>
                  <a:gd name="T43" fmla="*/ 187 h 911"/>
                  <a:gd name="T44" fmla="*/ 27 w 670"/>
                  <a:gd name="T45" fmla="*/ 187 h 911"/>
                  <a:gd name="T46" fmla="*/ 36 w 670"/>
                  <a:gd name="T47" fmla="*/ 107 h 911"/>
                  <a:gd name="T48" fmla="*/ 0 w 670"/>
                  <a:gd name="T49" fmla="*/ 53 h 911"/>
                  <a:gd name="T50" fmla="*/ 80 w 670"/>
                  <a:gd name="T51" fmla="*/ 27 h 911"/>
                  <a:gd name="T52" fmla="*/ 134 w 670"/>
                  <a:gd name="T53" fmla="*/ 35 h 911"/>
                  <a:gd name="T54" fmla="*/ 170 w 670"/>
                  <a:gd name="T55" fmla="*/ 35 h 911"/>
                  <a:gd name="T56" fmla="*/ 196 w 670"/>
                  <a:gd name="T57" fmla="*/ 27 h 911"/>
                  <a:gd name="T58" fmla="*/ 223 w 670"/>
                  <a:gd name="T59" fmla="*/ 53 h 911"/>
                  <a:gd name="T60" fmla="*/ 268 w 670"/>
                  <a:gd name="T61" fmla="*/ 62 h 911"/>
                  <a:gd name="T62" fmla="*/ 268 w 670"/>
                  <a:gd name="T63" fmla="*/ 27 h 911"/>
                  <a:gd name="T64" fmla="*/ 304 w 670"/>
                  <a:gd name="T65" fmla="*/ 9 h 911"/>
                  <a:gd name="T66" fmla="*/ 330 w 670"/>
                  <a:gd name="T67" fmla="*/ 18 h 911"/>
                  <a:gd name="T68" fmla="*/ 348 w 670"/>
                  <a:gd name="T69" fmla="*/ 35 h 911"/>
                  <a:gd name="T70" fmla="*/ 357 w 670"/>
                  <a:gd name="T71" fmla="*/ 80 h 911"/>
                  <a:gd name="T72" fmla="*/ 402 w 670"/>
                  <a:gd name="T73" fmla="*/ 80 h 911"/>
                  <a:gd name="T74" fmla="*/ 438 w 670"/>
                  <a:gd name="T75" fmla="*/ 71 h 911"/>
                  <a:gd name="T76" fmla="*/ 473 w 670"/>
                  <a:gd name="T77" fmla="*/ 62 h 911"/>
                  <a:gd name="T78" fmla="*/ 509 w 670"/>
                  <a:gd name="T79" fmla="*/ 80 h 911"/>
                  <a:gd name="T80" fmla="*/ 536 w 670"/>
                  <a:gd name="T81" fmla="*/ 89 h 911"/>
                  <a:gd name="T82" fmla="*/ 545 w 670"/>
                  <a:gd name="T83" fmla="*/ 143 h 911"/>
                  <a:gd name="T84" fmla="*/ 598 w 670"/>
                  <a:gd name="T85" fmla="*/ 160 h 911"/>
                  <a:gd name="T86" fmla="*/ 652 w 670"/>
                  <a:gd name="T87" fmla="*/ 143 h 911"/>
                  <a:gd name="T88" fmla="*/ 670 w 670"/>
                  <a:gd name="T89" fmla="*/ 178 h 911"/>
                  <a:gd name="T90" fmla="*/ 661 w 670"/>
                  <a:gd name="T91" fmla="*/ 205 h 911"/>
                  <a:gd name="T92" fmla="*/ 634 w 670"/>
                  <a:gd name="T93" fmla="*/ 232 h 911"/>
                  <a:gd name="T94" fmla="*/ 634 w 670"/>
                  <a:gd name="T95" fmla="*/ 312 h 911"/>
                  <a:gd name="T96" fmla="*/ 616 w 670"/>
                  <a:gd name="T97" fmla="*/ 339 h 911"/>
                  <a:gd name="T98" fmla="*/ 589 w 670"/>
                  <a:gd name="T99" fmla="*/ 339 h 911"/>
                  <a:gd name="T100" fmla="*/ 589 w 670"/>
                  <a:gd name="T101" fmla="*/ 402 h 911"/>
                  <a:gd name="T102" fmla="*/ 580 w 670"/>
                  <a:gd name="T103" fmla="*/ 446 h 911"/>
                  <a:gd name="T104" fmla="*/ 572 w 670"/>
                  <a:gd name="T105" fmla="*/ 464 h 911"/>
                  <a:gd name="T106" fmla="*/ 616 w 670"/>
                  <a:gd name="T107" fmla="*/ 464 h 911"/>
                  <a:gd name="T108" fmla="*/ 634 w 670"/>
                  <a:gd name="T109" fmla="*/ 500 h 911"/>
                  <a:gd name="T110" fmla="*/ 616 w 670"/>
                  <a:gd name="T111" fmla="*/ 553 h 911"/>
                  <a:gd name="T112" fmla="*/ 607 w 670"/>
                  <a:gd name="T113" fmla="*/ 598 h 911"/>
                  <a:gd name="T114" fmla="*/ 607 w 670"/>
                  <a:gd name="T115" fmla="*/ 661 h 911"/>
                  <a:gd name="T116" fmla="*/ 625 w 670"/>
                  <a:gd name="T117" fmla="*/ 705 h 911"/>
                  <a:gd name="T118" fmla="*/ 616 w 670"/>
                  <a:gd name="T119" fmla="*/ 741 h 911"/>
                  <a:gd name="T120" fmla="*/ 598 w 670"/>
                  <a:gd name="T121" fmla="*/ 777 h 911"/>
                  <a:gd name="T122" fmla="*/ 580 w 670"/>
                  <a:gd name="T123" fmla="*/ 821 h 911"/>
                  <a:gd name="T124" fmla="*/ 563 w 670"/>
                  <a:gd name="T125" fmla="*/ 857 h 9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670" h="911">
                    <a:moveTo>
                      <a:pt x="554" y="875"/>
                    </a:moveTo>
                    <a:lnTo>
                      <a:pt x="545" y="875"/>
                    </a:lnTo>
                    <a:lnTo>
                      <a:pt x="545" y="875"/>
                    </a:lnTo>
                    <a:lnTo>
                      <a:pt x="545" y="875"/>
                    </a:lnTo>
                    <a:lnTo>
                      <a:pt x="536" y="866"/>
                    </a:lnTo>
                    <a:lnTo>
                      <a:pt x="536" y="866"/>
                    </a:lnTo>
                    <a:lnTo>
                      <a:pt x="527" y="866"/>
                    </a:lnTo>
                    <a:lnTo>
                      <a:pt x="527" y="866"/>
                    </a:lnTo>
                    <a:lnTo>
                      <a:pt x="527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18" y="866"/>
                    </a:lnTo>
                    <a:lnTo>
                      <a:pt x="509" y="866"/>
                    </a:lnTo>
                    <a:lnTo>
                      <a:pt x="509" y="875"/>
                    </a:lnTo>
                    <a:lnTo>
                      <a:pt x="509" y="875"/>
                    </a:lnTo>
                    <a:lnTo>
                      <a:pt x="509" y="875"/>
                    </a:lnTo>
                    <a:lnTo>
                      <a:pt x="500" y="875"/>
                    </a:lnTo>
                    <a:lnTo>
                      <a:pt x="500" y="875"/>
                    </a:lnTo>
                    <a:lnTo>
                      <a:pt x="500" y="875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500" y="884"/>
                    </a:lnTo>
                    <a:lnTo>
                      <a:pt x="491" y="884"/>
                    </a:lnTo>
                    <a:lnTo>
                      <a:pt x="491" y="893"/>
                    </a:lnTo>
                    <a:lnTo>
                      <a:pt x="491" y="893"/>
                    </a:lnTo>
                    <a:lnTo>
                      <a:pt x="491" y="893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02"/>
                    </a:lnTo>
                    <a:lnTo>
                      <a:pt x="491" y="911"/>
                    </a:lnTo>
                    <a:lnTo>
                      <a:pt x="491" y="911"/>
                    </a:lnTo>
                    <a:lnTo>
                      <a:pt x="491" y="911"/>
                    </a:lnTo>
                    <a:lnTo>
                      <a:pt x="482" y="911"/>
                    </a:lnTo>
                    <a:lnTo>
                      <a:pt x="482" y="902"/>
                    </a:lnTo>
                    <a:lnTo>
                      <a:pt x="482" y="902"/>
                    </a:lnTo>
                    <a:lnTo>
                      <a:pt x="482" y="902"/>
                    </a:lnTo>
                    <a:lnTo>
                      <a:pt x="473" y="902"/>
                    </a:lnTo>
                    <a:lnTo>
                      <a:pt x="473" y="902"/>
                    </a:lnTo>
                    <a:lnTo>
                      <a:pt x="473" y="902"/>
                    </a:lnTo>
                    <a:lnTo>
                      <a:pt x="473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93"/>
                    </a:lnTo>
                    <a:lnTo>
                      <a:pt x="464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55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84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893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46" y="902"/>
                    </a:lnTo>
                    <a:lnTo>
                      <a:pt x="438" y="902"/>
                    </a:lnTo>
                    <a:lnTo>
                      <a:pt x="438" y="902"/>
                    </a:lnTo>
                    <a:lnTo>
                      <a:pt x="438" y="902"/>
                    </a:lnTo>
                    <a:lnTo>
                      <a:pt x="438" y="911"/>
                    </a:lnTo>
                    <a:lnTo>
                      <a:pt x="438" y="911"/>
                    </a:lnTo>
                    <a:lnTo>
                      <a:pt x="438" y="911"/>
                    </a:lnTo>
                    <a:lnTo>
                      <a:pt x="429" y="911"/>
                    </a:lnTo>
                    <a:lnTo>
                      <a:pt x="429" y="911"/>
                    </a:lnTo>
                    <a:lnTo>
                      <a:pt x="429" y="911"/>
                    </a:lnTo>
                    <a:lnTo>
                      <a:pt x="420" y="911"/>
                    </a:lnTo>
                    <a:lnTo>
                      <a:pt x="420" y="911"/>
                    </a:lnTo>
                    <a:lnTo>
                      <a:pt x="420" y="911"/>
                    </a:lnTo>
                    <a:lnTo>
                      <a:pt x="411" y="911"/>
                    </a:lnTo>
                    <a:lnTo>
                      <a:pt x="411" y="911"/>
                    </a:lnTo>
                    <a:lnTo>
                      <a:pt x="402" y="911"/>
                    </a:lnTo>
                    <a:lnTo>
                      <a:pt x="402" y="911"/>
                    </a:lnTo>
                    <a:lnTo>
                      <a:pt x="393" y="911"/>
                    </a:lnTo>
                    <a:lnTo>
                      <a:pt x="384" y="911"/>
                    </a:lnTo>
                    <a:lnTo>
                      <a:pt x="384" y="911"/>
                    </a:lnTo>
                    <a:lnTo>
                      <a:pt x="375" y="911"/>
                    </a:lnTo>
                    <a:lnTo>
                      <a:pt x="366" y="911"/>
                    </a:lnTo>
                    <a:lnTo>
                      <a:pt x="366" y="911"/>
                    </a:lnTo>
                    <a:lnTo>
                      <a:pt x="357" y="902"/>
                    </a:lnTo>
                    <a:lnTo>
                      <a:pt x="357" y="902"/>
                    </a:lnTo>
                    <a:lnTo>
                      <a:pt x="348" y="902"/>
                    </a:lnTo>
                    <a:lnTo>
                      <a:pt x="348" y="902"/>
                    </a:lnTo>
                    <a:lnTo>
                      <a:pt x="339" y="893"/>
                    </a:lnTo>
                    <a:lnTo>
                      <a:pt x="339" y="893"/>
                    </a:lnTo>
                    <a:lnTo>
                      <a:pt x="339" y="884"/>
                    </a:lnTo>
                    <a:lnTo>
                      <a:pt x="339" y="884"/>
                    </a:lnTo>
                    <a:lnTo>
                      <a:pt x="330" y="875"/>
                    </a:lnTo>
                    <a:lnTo>
                      <a:pt x="330" y="875"/>
                    </a:lnTo>
                    <a:lnTo>
                      <a:pt x="330" y="866"/>
                    </a:lnTo>
                    <a:lnTo>
                      <a:pt x="330" y="857"/>
                    </a:lnTo>
                    <a:lnTo>
                      <a:pt x="330" y="857"/>
                    </a:lnTo>
                    <a:lnTo>
                      <a:pt x="330" y="848"/>
                    </a:lnTo>
                    <a:lnTo>
                      <a:pt x="330" y="848"/>
                    </a:lnTo>
                    <a:lnTo>
                      <a:pt x="330" y="839"/>
                    </a:lnTo>
                    <a:lnTo>
                      <a:pt x="330" y="839"/>
                    </a:lnTo>
                    <a:lnTo>
                      <a:pt x="330" y="830"/>
                    </a:lnTo>
                    <a:lnTo>
                      <a:pt x="330" y="830"/>
                    </a:lnTo>
                    <a:lnTo>
                      <a:pt x="330" y="830"/>
                    </a:lnTo>
                    <a:lnTo>
                      <a:pt x="321" y="821"/>
                    </a:lnTo>
                    <a:lnTo>
                      <a:pt x="321" y="821"/>
                    </a:lnTo>
                    <a:lnTo>
                      <a:pt x="321" y="821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21" y="812"/>
                    </a:lnTo>
                    <a:lnTo>
                      <a:pt x="330" y="812"/>
                    </a:lnTo>
                    <a:lnTo>
                      <a:pt x="330" y="812"/>
                    </a:lnTo>
                    <a:lnTo>
                      <a:pt x="330" y="803"/>
                    </a:lnTo>
                    <a:lnTo>
                      <a:pt x="330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39" y="803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94"/>
                    </a:lnTo>
                    <a:lnTo>
                      <a:pt x="348" y="786"/>
                    </a:lnTo>
                    <a:lnTo>
                      <a:pt x="348" y="786"/>
                    </a:lnTo>
                    <a:lnTo>
                      <a:pt x="339" y="786"/>
                    </a:lnTo>
                    <a:lnTo>
                      <a:pt x="339" y="777"/>
                    </a:lnTo>
                    <a:lnTo>
                      <a:pt x="339" y="777"/>
                    </a:lnTo>
                    <a:lnTo>
                      <a:pt x="339" y="777"/>
                    </a:lnTo>
                    <a:lnTo>
                      <a:pt x="339" y="768"/>
                    </a:lnTo>
                    <a:lnTo>
                      <a:pt x="330" y="768"/>
                    </a:lnTo>
                    <a:lnTo>
                      <a:pt x="330" y="768"/>
                    </a:lnTo>
                    <a:lnTo>
                      <a:pt x="330" y="768"/>
                    </a:lnTo>
                    <a:lnTo>
                      <a:pt x="330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9"/>
                    </a:lnTo>
                    <a:lnTo>
                      <a:pt x="321" y="750"/>
                    </a:lnTo>
                    <a:lnTo>
                      <a:pt x="321" y="750"/>
                    </a:lnTo>
                    <a:lnTo>
                      <a:pt x="321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0" y="750"/>
                    </a:lnTo>
                    <a:lnTo>
                      <a:pt x="339" y="750"/>
                    </a:lnTo>
                    <a:lnTo>
                      <a:pt x="339" y="750"/>
                    </a:lnTo>
                    <a:lnTo>
                      <a:pt x="339" y="750"/>
                    </a:lnTo>
                    <a:lnTo>
                      <a:pt x="348" y="750"/>
                    </a:lnTo>
                    <a:lnTo>
                      <a:pt x="348" y="750"/>
                    </a:lnTo>
                    <a:lnTo>
                      <a:pt x="348" y="750"/>
                    </a:lnTo>
                    <a:lnTo>
                      <a:pt x="357" y="750"/>
                    </a:lnTo>
                    <a:lnTo>
                      <a:pt x="357" y="750"/>
                    </a:lnTo>
                    <a:lnTo>
                      <a:pt x="357" y="750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41"/>
                    </a:lnTo>
                    <a:lnTo>
                      <a:pt x="357" y="732"/>
                    </a:lnTo>
                    <a:lnTo>
                      <a:pt x="357" y="732"/>
                    </a:lnTo>
                    <a:lnTo>
                      <a:pt x="348" y="732"/>
                    </a:lnTo>
                    <a:lnTo>
                      <a:pt x="348" y="723"/>
                    </a:lnTo>
                    <a:lnTo>
                      <a:pt x="348" y="723"/>
                    </a:lnTo>
                    <a:lnTo>
                      <a:pt x="339" y="714"/>
                    </a:lnTo>
                    <a:lnTo>
                      <a:pt x="339" y="714"/>
                    </a:lnTo>
                    <a:lnTo>
                      <a:pt x="330" y="705"/>
                    </a:lnTo>
                    <a:lnTo>
                      <a:pt x="330" y="705"/>
                    </a:lnTo>
                    <a:lnTo>
                      <a:pt x="321" y="696"/>
                    </a:lnTo>
                    <a:lnTo>
                      <a:pt x="321" y="687"/>
                    </a:lnTo>
                    <a:lnTo>
                      <a:pt x="312" y="687"/>
                    </a:lnTo>
                    <a:lnTo>
                      <a:pt x="312" y="687"/>
                    </a:lnTo>
                    <a:lnTo>
                      <a:pt x="312" y="678"/>
                    </a:lnTo>
                    <a:lnTo>
                      <a:pt x="304" y="678"/>
                    </a:lnTo>
                    <a:lnTo>
                      <a:pt x="304" y="678"/>
                    </a:lnTo>
                    <a:lnTo>
                      <a:pt x="304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78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9"/>
                    </a:lnTo>
                    <a:lnTo>
                      <a:pt x="295" y="661"/>
                    </a:lnTo>
                    <a:lnTo>
                      <a:pt x="295" y="661"/>
                    </a:lnTo>
                    <a:lnTo>
                      <a:pt x="295" y="661"/>
                    </a:lnTo>
                    <a:lnTo>
                      <a:pt x="295" y="652"/>
                    </a:lnTo>
                    <a:lnTo>
                      <a:pt x="295" y="652"/>
                    </a:lnTo>
                    <a:lnTo>
                      <a:pt x="295" y="652"/>
                    </a:lnTo>
                    <a:lnTo>
                      <a:pt x="286" y="652"/>
                    </a:lnTo>
                    <a:lnTo>
                      <a:pt x="286" y="643"/>
                    </a:lnTo>
                    <a:lnTo>
                      <a:pt x="286" y="643"/>
                    </a:lnTo>
                    <a:lnTo>
                      <a:pt x="286" y="643"/>
                    </a:lnTo>
                    <a:lnTo>
                      <a:pt x="277" y="643"/>
                    </a:lnTo>
                    <a:lnTo>
                      <a:pt x="277" y="634"/>
                    </a:lnTo>
                    <a:lnTo>
                      <a:pt x="277" y="634"/>
                    </a:lnTo>
                    <a:lnTo>
                      <a:pt x="286" y="634"/>
                    </a:lnTo>
                    <a:lnTo>
                      <a:pt x="286" y="634"/>
                    </a:lnTo>
                    <a:lnTo>
                      <a:pt x="286" y="625"/>
                    </a:lnTo>
                    <a:lnTo>
                      <a:pt x="295" y="625"/>
                    </a:lnTo>
                    <a:lnTo>
                      <a:pt x="295" y="625"/>
                    </a:lnTo>
                    <a:lnTo>
                      <a:pt x="295" y="625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16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607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304" y="598"/>
                    </a:lnTo>
                    <a:lnTo>
                      <a:pt x="295" y="598"/>
                    </a:lnTo>
                    <a:lnTo>
                      <a:pt x="295" y="589"/>
                    </a:lnTo>
                    <a:lnTo>
                      <a:pt x="295" y="589"/>
                    </a:lnTo>
                    <a:lnTo>
                      <a:pt x="295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86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77" y="589"/>
                    </a:lnTo>
                    <a:lnTo>
                      <a:pt x="268" y="589"/>
                    </a:lnTo>
                    <a:lnTo>
                      <a:pt x="268" y="589"/>
                    </a:lnTo>
                    <a:lnTo>
                      <a:pt x="268" y="589"/>
                    </a:lnTo>
                    <a:lnTo>
                      <a:pt x="259" y="589"/>
                    </a:lnTo>
                    <a:lnTo>
                      <a:pt x="259" y="580"/>
                    </a:lnTo>
                    <a:lnTo>
                      <a:pt x="259" y="580"/>
                    </a:lnTo>
                    <a:lnTo>
                      <a:pt x="250" y="580"/>
                    </a:lnTo>
                    <a:lnTo>
                      <a:pt x="250" y="580"/>
                    </a:lnTo>
                    <a:lnTo>
                      <a:pt x="250" y="571"/>
                    </a:lnTo>
                    <a:lnTo>
                      <a:pt x="241" y="571"/>
                    </a:lnTo>
                    <a:lnTo>
                      <a:pt x="241" y="571"/>
                    </a:lnTo>
                    <a:lnTo>
                      <a:pt x="241" y="562"/>
                    </a:lnTo>
                    <a:lnTo>
                      <a:pt x="241" y="562"/>
                    </a:lnTo>
                    <a:lnTo>
                      <a:pt x="232" y="562"/>
                    </a:lnTo>
                    <a:lnTo>
                      <a:pt x="232" y="553"/>
                    </a:lnTo>
                    <a:lnTo>
                      <a:pt x="232" y="553"/>
                    </a:lnTo>
                    <a:lnTo>
                      <a:pt x="232" y="553"/>
                    </a:lnTo>
                    <a:lnTo>
                      <a:pt x="232" y="544"/>
                    </a:lnTo>
                    <a:lnTo>
                      <a:pt x="232" y="544"/>
                    </a:lnTo>
                    <a:lnTo>
                      <a:pt x="232" y="544"/>
                    </a:lnTo>
                    <a:lnTo>
                      <a:pt x="241" y="535"/>
                    </a:lnTo>
                    <a:lnTo>
                      <a:pt x="241" y="535"/>
                    </a:lnTo>
                    <a:lnTo>
                      <a:pt x="241" y="535"/>
                    </a:lnTo>
                    <a:lnTo>
                      <a:pt x="250" y="535"/>
                    </a:lnTo>
                    <a:lnTo>
                      <a:pt x="250" y="535"/>
                    </a:lnTo>
                    <a:lnTo>
                      <a:pt x="250" y="527"/>
                    </a:lnTo>
                    <a:lnTo>
                      <a:pt x="259" y="527"/>
                    </a:lnTo>
                    <a:lnTo>
                      <a:pt x="259" y="527"/>
                    </a:lnTo>
                    <a:lnTo>
                      <a:pt x="259" y="527"/>
                    </a:lnTo>
                    <a:lnTo>
                      <a:pt x="259" y="518"/>
                    </a:lnTo>
                    <a:lnTo>
                      <a:pt x="259" y="518"/>
                    </a:lnTo>
                    <a:lnTo>
                      <a:pt x="259" y="518"/>
                    </a:lnTo>
                    <a:lnTo>
                      <a:pt x="268" y="518"/>
                    </a:lnTo>
                    <a:lnTo>
                      <a:pt x="268" y="518"/>
                    </a:lnTo>
                    <a:lnTo>
                      <a:pt x="268" y="509"/>
                    </a:lnTo>
                    <a:lnTo>
                      <a:pt x="268" y="509"/>
                    </a:lnTo>
                    <a:lnTo>
                      <a:pt x="268" y="500"/>
                    </a:lnTo>
                    <a:lnTo>
                      <a:pt x="268" y="500"/>
                    </a:lnTo>
                    <a:lnTo>
                      <a:pt x="277" y="500"/>
                    </a:lnTo>
                    <a:lnTo>
                      <a:pt x="277" y="491"/>
                    </a:lnTo>
                    <a:lnTo>
                      <a:pt x="277" y="491"/>
                    </a:lnTo>
                    <a:lnTo>
                      <a:pt x="277" y="482"/>
                    </a:lnTo>
                    <a:lnTo>
                      <a:pt x="277" y="482"/>
                    </a:lnTo>
                    <a:lnTo>
                      <a:pt x="277" y="482"/>
                    </a:lnTo>
                    <a:lnTo>
                      <a:pt x="286" y="482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73"/>
                    </a:lnTo>
                    <a:lnTo>
                      <a:pt x="286" y="464"/>
                    </a:lnTo>
                    <a:lnTo>
                      <a:pt x="295" y="464"/>
                    </a:lnTo>
                    <a:lnTo>
                      <a:pt x="295" y="464"/>
                    </a:lnTo>
                    <a:lnTo>
                      <a:pt x="295" y="464"/>
                    </a:lnTo>
                    <a:lnTo>
                      <a:pt x="295" y="455"/>
                    </a:lnTo>
                    <a:lnTo>
                      <a:pt x="295" y="455"/>
                    </a:lnTo>
                    <a:lnTo>
                      <a:pt x="295" y="455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46"/>
                    </a:lnTo>
                    <a:lnTo>
                      <a:pt x="295" y="437"/>
                    </a:lnTo>
                    <a:lnTo>
                      <a:pt x="295" y="437"/>
                    </a:lnTo>
                    <a:lnTo>
                      <a:pt x="295" y="437"/>
                    </a:lnTo>
                    <a:lnTo>
                      <a:pt x="295" y="428"/>
                    </a:lnTo>
                    <a:lnTo>
                      <a:pt x="295" y="428"/>
                    </a:lnTo>
                    <a:lnTo>
                      <a:pt x="295" y="428"/>
                    </a:lnTo>
                    <a:lnTo>
                      <a:pt x="295" y="419"/>
                    </a:lnTo>
                    <a:lnTo>
                      <a:pt x="286" y="419"/>
                    </a:lnTo>
                    <a:lnTo>
                      <a:pt x="286" y="419"/>
                    </a:lnTo>
                    <a:lnTo>
                      <a:pt x="286" y="410"/>
                    </a:lnTo>
                    <a:lnTo>
                      <a:pt x="277" y="410"/>
                    </a:lnTo>
                    <a:lnTo>
                      <a:pt x="277" y="410"/>
                    </a:lnTo>
                    <a:lnTo>
                      <a:pt x="277" y="402"/>
                    </a:lnTo>
                    <a:lnTo>
                      <a:pt x="277" y="402"/>
                    </a:lnTo>
                    <a:lnTo>
                      <a:pt x="277" y="402"/>
                    </a:lnTo>
                    <a:lnTo>
                      <a:pt x="277" y="393"/>
                    </a:lnTo>
                    <a:lnTo>
                      <a:pt x="277" y="393"/>
                    </a:lnTo>
                    <a:lnTo>
                      <a:pt x="277" y="384"/>
                    </a:lnTo>
                    <a:lnTo>
                      <a:pt x="277" y="384"/>
                    </a:lnTo>
                    <a:lnTo>
                      <a:pt x="277" y="375"/>
                    </a:lnTo>
                    <a:lnTo>
                      <a:pt x="277" y="375"/>
                    </a:lnTo>
                    <a:lnTo>
                      <a:pt x="277" y="366"/>
                    </a:lnTo>
                    <a:lnTo>
                      <a:pt x="277" y="366"/>
                    </a:lnTo>
                    <a:lnTo>
                      <a:pt x="277" y="357"/>
                    </a:lnTo>
                    <a:lnTo>
                      <a:pt x="277" y="357"/>
                    </a:lnTo>
                    <a:lnTo>
                      <a:pt x="277" y="348"/>
                    </a:lnTo>
                    <a:lnTo>
                      <a:pt x="277" y="339"/>
                    </a:lnTo>
                    <a:lnTo>
                      <a:pt x="277" y="339"/>
                    </a:lnTo>
                    <a:lnTo>
                      <a:pt x="277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68" y="330"/>
                    </a:lnTo>
                    <a:lnTo>
                      <a:pt x="259" y="330"/>
                    </a:lnTo>
                    <a:lnTo>
                      <a:pt x="259" y="330"/>
                    </a:lnTo>
                    <a:lnTo>
                      <a:pt x="250" y="330"/>
                    </a:lnTo>
                    <a:lnTo>
                      <a:pt x="250" y="330"/>
                    </a:lnTo>
                    <a:lnTo>
                      <a:pt x="250" y="330"/>
                    </a:lnTo>
                    <a:lnTo>
                      <a:pt x="250" y="321"/>
                    </a:lnTo>
                    <a:lnTo>
                      <a:pt x="250" y="321"/>
                    </a:lnTo>
                    <a:lnTo>
                      <a:pt x="250" y="312"/>
                    </a:lnTo>
                    <a:lnTo>
                      <a:pt x="250" y="312"/>
                    </a:lnTo>
                    <a:lnTo>
                      <a:pt x="250" y="312"/>
                    </a:lnTo>
                    <a:lnTo>
                      <a:pt x="250" y="303"/>
                    </a:lnTo>
                    <a:lnTo>
                      <a:pt x="250" y="303"/>
                    </a:lnTo>
                    <a:lnTo>
                      <a:pt x="250" y="294"/>
                    </a:lnTo>
                    <a:lnTo>
                      <a:pt x="250" y="294"/>
                    </a:lnTo>
                    <a:lnTo>
                      <a:pt x="250" y="294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85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77"/>
                    </a:lnTo>
                    <a:lnTo>
                      <a:pt x="250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68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9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50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41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41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32" y="232"/>
                    </a:lnTo>
                    <a:lnTo>
                      <a:pt x="223" y="232"/>
                    </a:lnTo>
                    <a:lnTo>
                      <a:pt x="223" y="232"/>
                    </a:lnTo>
                    <a:lnTo>
                      <a:pt x="214" y="232"/>
                    </a:lnTo>
                    <a:lnTo>
                      <a:pt x="214" y="232"/>
                    </a:lnTo>
                    <a:lnTo>
                      <a:pt x="205" y="223"/>
                    </a:lnTo>
                    <a:lnTo>
                      <a:pt x="205" y="223"/>
                    </a:lnTo>
                    <a:lnTo>
                      <a:pt x="205" y="223"/>
                    </a:lnTo>
                    <a:lnTo>
                      <a:pt x="196" y="223"/>
                    </a:lnTo>
                    <a:lnTo>
                      <a:pt x="196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87" y="223"/>
                    </a:lnTo>
                    <a:lnTo>
                      <a:pt x="179" y="223"/>
                    </a:lnTo>
                    <a:lnTo>
                      <a:pt x="179" y="223"/>
                    </a:lnTo>
                    <a:lnTo>
                      <a:pt x="179" y="223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14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205"/>
                    </a:lnTo>
                    <a:lnTo>
                      <a:pt x="170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61" y="196"/>
                    </a:lnTo>
                    <a:lnTo>
                      <a:pt x="152" y="196"/>
                    </a:lnTo>
                    <a:lnTo>
                      <a:pt x="152" y="187"/>
                    </a:lnTo>
                    <a:lnTo>
                      <a:pt x="152" y="187"/>
                    </a:lnTo>
                    <a:lnTo>
                      <a:pt x="152" y="187"/>
                    </a:lnTo>
                    <a:lnTo>
                      <a:pt x="143" y="187"/>
                    </a:lnTo>
                    <a:lnTo>
                      <a:pt x="143" y="187"/>
                    </a:lnTo>
                    <a:lnTo>
                      <a:pt x="134" y="187"/>
                    </a:lnTo>
                    <a:lnTo>
                      <a:pt x="134" y="187"/>
                    </a:lnTo>
                    <a:lnTo>
                      <a:pt x="125" y="187"/>
                    </a:lnTo>
                    <a:lnTo>
                      <a:pt x="125" y="187"/>
                    </a:lnTo>
                    <a:lnTo>
                      <a:pt x="116" y="187"/>
                    </a:lnTo>
                    <a:lnTo>
                      <a:pt x="107" y="187"/>
                    </a:lnTo>
                    <a:lnTo>
                      <a:pt x="98" y="187"/>
                    </a:lnTo>
                    <a:lnTo>
                      <a:pt x="89" y="187"/>
                    </a:lnTo>
                    <a:lnTo>
                      <a:pt x="89" y="187"/>
                    </a:lnTo>
                    <a:lnTo>
                      <a:pt x="80" y="187"/>
                    </a:lnTo>
                    <a:lnTo>
                      <a:pt x="71" y="187"/>
                    </a:lnTo>
                    <a:lnTo>
                      <a:pt x="71" y="187"/>
                    </a:lnTo>
                    <a:lnTo>
                      <a:pt x="62" y="187"/>
                    </a:lnTo>
                    <a:lnTo>
                      <a:pt x="53" y="187"/>
                    </a:lnTo>
                    <a:lnTo>
                      <a:pt x="53" y="187"/>
                    </a:lnTo>
                    <a:lnTo>
                      <a:pt x="45" y="187"/>
                    </a:lnTo>
                    <a:lnTo>
                      <a:pt x="45" y="187"/>
                    </a:lnTo>
                    <a:lnTo>
                      <a:pt x="36" y="178"/>
                    </a:lnTo>
                    <a:lnTo>
                      <a:pt x="36" y="178"/>
                    </a:lnTo>
                    <a:lnTo>
                      <a:pt x="36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27" y="187"/>
                    </a:lnTo>
                    <a:lnTo>
                      <a:pt x="18" y="178"/>
                    </a:lnTo>
                    <a:lnTo>
                      <a:pt x="18" y="178"/>
                    </a:lnTo>
                    <a:lnTo>
                      <a:pt x="18" y="178"/>
                    </a:lnTo>
                    <a:lnTo>
                      <a:pt x="18" y="169"/>
                    </a:lnTo>
                    <a:lnTo>
                      <a:pt x="18" y="169"/>
                    </a:lnTo>
                    <a:lnTo>
                      <a:pt x="27" y="169"/>
                    </a:lnTo>
                    <a:lnTo>
                      <a:pt x="27" y="160"/>
                    </a:lnTo>
                    <a:lnTo>
                      <a:pt x="27" y="160"/>
                    </a:lnTo>
                    <a:lnTo>
                      <a:pt x="27" y="152"/>
                    </a:lnTo>
                    <a:lnTo>
                      <a:pt x="27" y="152"/>
                    </a:lnTo>
                    <a:lnTo>
                      <a:pt x="27" y="143"/>
                    </a:lnTo>
                    <a:lnTo>
                      <a:pt x="27" y="134"/>
                    </a:lnTo>
                    <a:lnTo>
                      <a:pt x="27" y="125"/>
                    </a:lnTo>
                    <a:lnTo>
                      <a:pt x="36" y="125"/>
                    </a:lnTo>
                    <a:lnTo>
                      <a:pt x="36" y="116"/>
                    </a:lnTo>
                    <a:lnTo>
                      <a:pt x="36" y="107"/>
                    </a:lnTo>
                    <a:lnTo>
                      <a:pt x="36" y="98"/>
                    </a:lnTo>
                    <a:lnTo>
                      <a:pt x="27" y="98"/>
                    </a:lnTo>
                    <a:lnTo>
                      <a:pt x="27" y="98"/>
                    </a:lnTo>
                    <a:lnTo>
                      <a:pt x="27" y="89"/>
                    </a:lnTo>
                    <a:lnTo>
                      <a:pt x="27" y="89"/>
                    </a:lnTo>
                    <a:lnTo>
                      <a:pt x="18" y="89"/>
                    </a:lnTo>
                    <a:lnTo>
                      <a:pt x="18" y="80"/>
                    </a:lnTo>
                    <a:lnTo>
                      <a:pt x="18" y="80"/>
                    </a:lnTo>
                    <a:lnTo>
                      <a:pt x="9" y="80"/>
                    </a:lnTo>
                    <a:lnTo>
                      <a:pt x="9" y="71"/>
                    </a:lnTo>
                    <a:lnTo>
                      <a:pt x="9" y="71"/>
                    </a:lnTo>
                    <a:lnTo>
                      <a:pt x="0" y="71"/>
                    </a:lnTo>
                    <a:lnTo>
                      <a:pt x="0" y="71"/>
                    </a:lnTo>
                    <a:lnTo>
                      <a:pt x="0" y="62"/>
                    </a:lnTo>
                    <a:lnTo>
                      <a:pt x="0" y="62"/>
                    </a:lnTo>
                    <a:lnTo>
                      <a:pt x="0" y="62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0" y="53"/>
                    </a:lnTo>
                    <a:lnTo>
                      <a:pt x="9" y="53"/>
                    </a:lnTo>
                    <a:lnTo>
                      <a:pt x="9" y="53"/>
                    </a:lnTo>
                    <a:lnTo>
                      <a:pt x="18" y="53"/>
                    </a:lnTo>
                    <a:lnTo>
                      <a:pt x="27" y="53"/>
                    </a:lnTo>
                    <a:lnTo>
                      <a:pt x="27" y="53"/>
                    </a:lnTo>
                    <a:lnTo>
                      <a:pt x="36" y="53"/>
                    </a:lnTo>
                    <a:lnTo>
                      <a:pt x="36" y="44"/>
                    </a:lnTo>
                    <a:lnTo>
                      <a:pt x="36" y="44"/>
                    </a:lnTo>
                    <a:lnTo>
                      <a:pt x="45" y="44"/>
                    </a:lnTo>
                    <a:lnTo>
                      <a:pt x="45" y="44"/>
                    </a:lnTo>
                    <a:lnTo>
                      <a:pt x="53" y="44"/>
                    </a:lnTo>
                    <a:lnTo>
                      <a:pt x="53" y="35"/>
                    </a:lnTo>
                    <a:lnTo>
                      <a:pt x="53" y="35"/>
                    </a:lnTo>
                    <a:lnTo>
                      <a:pt x="62" y="35"/>
                    </a:lnTo>
                    <a:lnTo>
                      <a:pt x="62" y="35"/>
                    </a:lnTo>
                    <a:lnTo>
                      <a:pt x="71" y="35"/>
                    </a:lnTo>
                    <a:lnTo>
                      <a:pt x="71" y="27"/>
                    </a:lnTo>
                    <a:lnTo>
                      <a:pt x="80" y="27"/>
                    </a:lnTo>
                    <a:lnTo>
                      <a:pt x="80" y="27"/>
                    </a:lnTo>
                    <a:lnTo>
                      <a:pt x="89" y="27"/>
                    </a:lnTo>
                    <a:lnTo>
                      <a:pt x="89" y="27"/>
                    </a:lnTo>
                    <a:lnTo>
                      <a:pt x="89" y="27"/>
                    </a:lnTo>
                    <a:lnTo>
                      <a:pt x="98" y="27"/>
                    </a:lnTo>
                    <a:lnTo>
                      <a:pt x="98" y="27"/>
                    </a:lnTo>
                    <a:lnTo>
                      <a:pt x="107" y="27"/>
                    </a:lnTo>
                    <a:lnTo>
                      <a:pt x="107" y="27"/>
                    </a:lnTo>
                    <a:lnTo>
                      <a:pt x="107" y="27"/>
                    </a:lnTo>
                    <a:lnTo>
                      <a:pt x="116" y="27"/>
                    </a:lnTo>
                    <a:lnTo>
                      <a:pt x="116" y="27"/>
                    </a:lnTo>
                    <a:lnTo>
                      <a:pt x="116" y="18"/>
                    </a:lnTo>
                    <a:lnTo>
                      <a:pt x="116" y="27"/>
                    </a:lnTo>
                    <a:lnTo>
                      <a:pt x="116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25" y="27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34" y="35"/>
                    </a:lnTo>
                    <a:lnTo>
                      <a:pt x="143" y="35"/>
                    </a:lnTo>
                    <a:lnTo>
                      <a:pt x="143" y="35"/>
                    </a:lnTo>
                    <a:lnTo>
                      <a:pt x="143" y="44"/>
                    </a:lnTo>
                    <a:lnTo>
                      <a:pt x="143" y="44"/>
                    </a:lnTo>
                    <a:lnTo>
                      <a:pt x="143" y="44"/>
                    </a:lnTo>
                    <a:lnTo>
                      <a:pt x="152" y="44"/>
                    </a:lnTo>
                    <a:lnTo>
                      <a:pt x="152" y="44"/>
                    </a:lnTo>
                    <a:lnTo>
                      <a:pt x="152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61" y="44"/>
                    </a:lnTo>
                    <a:lnTo>
                      <a:pt x="170" y="44"/>
                    </a:lnTo>
                    <a:lnTo>
                      <a:pt x="170" y="44"/>
                    </a:lnTo>
                    <a:lnTo>
                      <a:pt x="170" y="44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0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35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79" y="27"/>
                    </a:lnTo>
                    <a:lnTo>
                      <a:pt x="187" y="27"/>
                    </a:lnTo>
                    <a:lnTo>
                      <a:pt x="187" y="27"/>
                    </a:lnTo>
                    <a:lnTo>
                      <a:pt x="187" y="27"/>
                    </a:lnTo>
                    <a:lnTo>
                      <a:pt x="196" y="27"/>
                    </a:lnTo>
                    <a:lnTo>
                      <a:pt x="196" y="27"/>
                    </a:lnTo>
                    <a:lnTo>
                      <a:pt x="196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05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27"/>
                    </a:lnTo>
                    <a:lnTo>
                      <a:pt x="214" y="35"/>
                    </a:lnTo>
                    <a:lnTo>
                      <a:pt x="214" y="35"/>
                    </a:lnTo>
                    <a:lnTo>
                      <a:pt x="214" y="35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44"/>
                    </a:lnTo>
                    <a:lnTo>
                      <a:pt x="214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23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32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41" y="53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0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59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62"/>
                    </a:lnTo>
                    <a:lnTo>
                      <a:pt x="268" y="53"/>
                    </a:lnTo>
                    <a:lnTo>
                      <a:pt x="268" y="53"/>
                    </a:lnTo>
                    <a:lnTo>
                      <a:pt x="268" y="53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44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35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27"/>
                    </a:lnTo>
                    <a:lnTo>
                      <a:pt x="268" y="18"/>
                    </a:lnTo>
                    <a:lnTo>
                      <a:pt x="268" y="18"/>
                    </a:lnTo>
                    <a:lnTo>
                      <a:pt x="277" y="18"/>
                    </a:lnTo>
                    <a:lnTo>
                      <a:pt x="277" y="18"/>
                    </a:lnTo>
                    <a:lnTo>
                      <a:pt x="277" y="18"/>
                    </a:lnTo>
                    <a:lnTo>
                      <a:pt x="277" y="9"/>
                    </a:lnTo>
                    <a:lnTo>
                      <a:pt x="277" y="9"/>
                    </a:lnTo>
                    <a:lnTo>
                      <a:pt x="277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86" y="9"/>
                    </a:lnTo>
                    <a:lnTo>
                      <a:pt x="295" y="9"/>
                    </a:lnTo>
                    <a:lnTo>
                      <a:pt x="295" y="0"/>
                    </a:lnTo>
                    <a:lnTo>
                      <a:pt x="295" y="0"/>
                    </a:lnTo>
                    <a:lnTo>
                      <a:pt x="295" y="0"/>
                    </a:lnTo>
                    <a:lnTo>
                      <a:pt x="304" y="0"/>
                    </a:lnTo>
                    <a:lnTo>
                      <a:pt x="304" y="9"/>
                    </a:lnTo>
                    <a:lnTo>
                      <a:pt x="304" y="9"/>
                    </a:lnTo>
                    <a:lnTo>
                      <a:pt x="304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9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18"/>
                    </a:lnTo>
                    <a:lnTo>
                      <a:pt x="312" y="27"/>
                    </a:lnTo>
                    <a:lnTo>
                      <a:pt x="312" y="27"/>
                    </a:lnTo>
                    <a:lnTo>
                      <a:pt x="321" y="27"/>
                    </a:lnTo>
                    <a:lnTo>
                      <a:pt x="321" y="18"/>
                    </a:lnTo>
                    <a:lnTo>
                      <a:pt x="321" y="18"/>
                    </a:lnTo>
                    <a:lnTo>
                      <a:pt x="330" y="18"/>
                    </a:lnTo>
                    <a:lnTo>
                      <a:pt x="330" y="18"/>
                    </a:lnTo>
                    <a:lnTo>
                      <a:pt x="330" y="18"/>
                    </a:lnTo>
                    <a:lnTo>
                      <a:pt x="330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39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9"/>
                    </a:lnTo>
                    <a:lnTo>
                      <a:pt x="348" y="18"/>
                    </a:lnTo>
                    <a:lnTo>
                      <a:pt x="348" y="18"/>
                    </a:lnTo>
                    <a:lnTo>
                      <a:pt x="348" y="18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27"/>
                    </a:lnTo>
                    <a:lnTo>
                      <a:pt x="348" y="35"/>
                    </a:lnTo>
                    <a:lnTo>
                      <a:pt x="348" y="35"/>
                    </a:lnTo>
                    <a:lnTo>
                      <a:pt x="348" y="35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44"/>
                    </a:lnTo>
                    <a:lnTo>
                      <a:pt x="348" y="53"/>
                    </a:lnTo>
                    <a:lnTo>
                      <a:pt x="348" y="53"/>
                    </a:lnTo>
                    <a:lnTo>
                      <a:pt x="348" y="53"/>
                    </a:lnTo>
                    <a:lnTo>
                      <a:pt x="348" y="62"/>
                    </a:lnTo>
                    <a:lnTo>
                      <a:pt x="357" y="62"/>
                    </a:lnTo>
                    <a:lnTo>
                      <a:pt x="357" y="62"/>
                    </a:lnTo>
                    <a:lnTo>
                      <a:pt x="357" y="62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71"/>
                    </a:lnTo>
                    <a:lnTo>
                      <a:pt x="357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66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75" y="80"/>
                    </a:lnTo>
                    <a:lnTo>
                      <a:pt x="384" y="80"/>
                    </a:lnTo>
                    <a:lnTo>
                      <a:pt x="384" y="80"/>
                    </a:lnTo>
                    <a:lnTo>
                      <a:pt x="384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393" y="80"/>
                    </a:lnTo>
                    <a:lnTo>
                      <a:pt x="402" y="80"/>
                    </a:lnTo>
                    <a:lnTo>
                      <a:pt x="402" y="80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02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11" y="71"/>
                    </a:lnTo>
                    <a:lnTo>
                      <a:pt x="420" y="71"/>
                    </a:lnTo>
                    <a:lnTo>
                      <a:pt x="420" y="71"/>
                    </a:lnTo>
                    <a:lnTo>
                      <a:pt x="420" y="71"/>
                    </a:lnTo>
                    <a:lnTo>
                      <a:pt x="429" y="71"/>
                    </a:lnTo>
                    <a:lnTo>
                      <a:pt x="429" y="71"/>
                    </a:lnTo>
                    <a:lnTo>
                      <a:pt x="429" y="71"/>
                    </a:lnTo>
                    <a:lnTo>
                      <a:pt x="438" y="71"/>
                    </a:lnTo>
                    <a:lnTo>
                      <a:pt x="438" y="71"/>
                    </a:lnTo>
                    <a:lnTo>
                      <a:pt x="438" y="71"/>
                    </a:lnTo>
                    <a:lnTo>
                      <a:pt x="438" y="62"/>
                    </a:lnTo>
                    <a:lnTo>
                      <a:pt x="438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46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55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64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73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82" y="62"/>
                    </a:lnTo>
                    <a:lnTo>
                      <a:pt x="491" y="62"/>
                    </a:lnTo>
                    <a:lnTo>
                      <a:pt x="491" y="71"/>
                    </a:lnTo>
                    <a:lnTo>
                      <a:pt x="491" y="71"/>
                    </a:lnTo>
                    <a:lnTo>
                      <a:pt x="491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0" y="71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09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18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27" y="80"/>
                    </a:lnTo>
                    <a:lnTo>
                      <a:pt x="536" y="80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89"/>
                    </a:lnTo>
                    <a:lnTo>
                      <a:pt x="536" y="98"/>
                    </a:lnTo>
                    <a:lnTo>
                      <a:pt x="536" y="98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07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16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36" y="125"/>
                    </a:lnTo>
                    <a:lnTo>
                      <a:pt x="545" y="134"/>
                    </a:lnTo>
                    <a:lnTo>
                      <a:pt x="545" y="134"/>
                    </a:lnTo>
                    <a:lnTo>
                      <a:pt x="545" y="134"/>
                    </a:lnTo>
                    <a:lnTo>
                      <a:pt x="545" y="143"/>
                    </a:lnTo>
                    <a:lnTo>
                      <a:pt x="545" y="143"/>
                    </a:lnTo>
                    <a:lnTo>
                      <a:pt x="545" y="143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45" y="152"/>
                    </a:lnTo>
                    <a:lnTo>
                      <a:pt x="554" y="152"/>
                    </a:lnTo>
                    <a:lnTo>
                      <a:pt x="554" y="152"/>
                    </a:lnTo>
                    <a:lnTo>
                      <a:pt x="554" y="160"/>
                    </a:lnTo>
                    <a:lnTo>
                      <a:pt x="554" y="160"/>
                    </a:lnTo>
                    <a:lnTo>
                      <a:pt x="563" y="160"/>
                    </a:lnTo>
                    <a:lnTo>
                      <a:pt x="563" y="160"/>
                    </a:lnTo>
                    <a:lnTo>
                      <a:pt x="563" y="160"/>
                    </a:lnTo>
                    <a:lnTo>
                      <a:pt x="572" y="160"/>
                    </a:lnTo>
                    <a:lnTo>
                      <a:pt x="572" y="160"/>
                    </a:lnTo>
                    <a:lnTo>
                      <a:pt x="580" y="160"/>
                    </a:lnTo>
                    <a:lnTo>
                      <a:pt x="580" y="160"/>
                    </a:lnTo>
                    <a:lnTo>
                      <a:pt x="580" y="160"/>
                    </a:lnTo>
                    <a:lnTo>
                      <a:pt x="589" y="160"/>
                    </a:lnTo>
                    <a:lnTo>
                      <a:pt x="589" y="160"/>
                    </a:lnTo>
                    <a:lnTo>
                      <a:pt x="598" y="160"/>
                    </a:lnTo>
                    <a:lnTo>
                      <a:pt x="598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07" y="160"/>
                    </a:lnTo>
                    <a:lnTo>
                      <a:pt x="616" y="160"/>
                    </a:lnTo>
                    <a:lnTo>
                      <a:pt x="616" y="160"/>
                    </a:lnTo>
                    <a:lnTo>
                      <a:pt x="616" y="160"/>
                    </a:lnTo>
                    <a:lnTo>
                      <a:pt x="625" y="152"/>
                    </a:lnTo>
                    <a:lnTo>
                      <a:pt x="625" y="152"/>
                    </a:lnTo>
                    <a:lnTo>
                      <a:pt x="625" y="152"/>
                    </a:lnTo>
                    <a:lnTo>
                      <a:pt x="634" y="152"/>
                    </a:lnTo>
                    <a:lnTo>
                      <a:pt x="634" y="152"/>
                    </a:lnTo>
                    <a:lnTo>
                      <a:pt x="634" y="152"/>
                    </a:lnTo>
                    <a:lnTo>
                      <a:pt x="643" y="152"/>
                    </a:lnTo>
                    <a:lnTo>
                      <a:pt x="643" y="152"/>
                    </a:lnTo>
                    <a:lnTo>
                      <a:pt x="652" y="152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43"/>
                    </a:lnTo>
                    <a:lnTo>
                      <a:pt x="652" y="134"/>
                    </a:lnTo>
                    <a:lnTo>
                      <a:pt x="661" y="134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43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52"/>
                    </a:lnTo>
                    <a:lnTo>
                      <a:pt x="661" y="160"/>
                    </a:lnTo>
                    <a:lnTo>
                      <a:pt x="670" y="160"/>
                    </a:lnTo>
                    <a:lnTo>
                      <a:pt x="670" y="160"/>
                    </a:lnTo>
                    <a:lnTo>
                      <a:pt x="670" y="169"/>
                    </a:lnTo>
                    <a:lnTo>
                      <a:pt x="670" y="169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78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87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70" y="196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61" y="196"/>
                    </a:lnTo>
                    <a:lnTo>
                      <a:pt x="661" y="205"/>
                    </a:lnTo>
                    <a:lnTo>
                      <a:pt x="661" y="205"/>
                    </a:lnTo>
                    <a:lnTo>
                      <a:pt x="661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52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05"/>
                    </a:lnTo>
                    <a:lnTo>
                      <a:pt x="643" y="214"/>
                    </a:lnTo>
                    <a:lnTo>
                      <a:pt x="643" y="214"/>
                    </a:lnTo>
                    <a:lnTo>
                      <a:pt x="634" y="214"/>
                    </a:lnTo>
                    <a:lnTo>
                      <a:pt x="634" y="214"/>
                    </a:lnTo>
                    <a:lnTo>
                      <a:pt x="634" y="214"/>
                    </a:lnTo>
                    <a:lnTo>
                      <a:pt x="634" y="223"/>
                    </a:lnTo>
                    <a:lnTo>
                      <a:pt x="634" y="223"/>
                    </a:lnTo>
                    <a:lnTo>
                      <a:pt x="634" y="223"/>
                    </a:lnTo>
                    <a:lnTo>
                      <a:pt x="634" y="232"/>
                    </a:lnTo>
                    <a:lnTo>
                      <a:pt x="634" y="232"/>
                    </a:lnTo>
                    <a:lnTo>
                      <a:pt x="634" y="241"/>
                    </a:lnTo>
                    <a:lnTo>
                      <a:pt x="634" y="241"/>
                    </a:lnTo>
                    <a:lnTo>
                      <a:pt x="634" y="250"/>
                    </a:lnTo>
                    <a:lnTo>
                      <a:pt x="634" y="250"/>
                    </a:lnTo>
                    <a:lnTo>
                      <a:pt x="634" y="259"/>
                    </a:lnTo>
                    <a:lnTo>
                      <a:pt x="634" y="259"/>
                    </a:lnTo>
                    <a:lnTo>
                      <a:pt x="634" y="268"/>
                    </a:lnTo>
                    <a:lnTo>
                      <a:pt x="634" y="268"/>
                    </a:lnTo>
                    <a:lnTo>
                      <a:pt x="634" y="277"/>
                    </a:lnTo>
                    <a:lnTo>
                      <a:pt x="634" y="277"/>
                    </a:lnTo>
                    <a:lnTo>
                      <a:pt x="634" y="285"/>
                    </a:lnTo>
                    <a:lnTo>
                      <a:pt x="634" y="285"/>
                    </a:lnTo>
                    <a:lnTo>
                      <a:pt x="634" y="294"/>
                    </a:lnTo>
                    <a:lnTo>
                      <a:pt x="634" y="294"/>
                    </a:lnTo>
                    <a:lnTo>
                      <a:pt x="634" y="303"/>
                    </a:lnTo>
                    <a:lnTo>
                      <a:pt x="634" y="303"/>
                    </a:lnTo>
                    <a:lnTo>
                      <a:pt x="634" y="303"/>
                    </a:lnTo>
                    <a:lnTo>
                      <a:pt x="634" y="312"/>
                    </a:lnTo>
                    <a:lnTo>
                      <a:pt x="634" y="312"/>
                    </a:lnTo>
                    <a:lnTo>
                      <a:pt x="634" y="312"/>
                    </a:lnTo>
                    <a:lnTo>
                      <a:pt x="634" y="321"/>
                    </a:lnTo>
                    <a:lnTo>
                      <a:pt x="634" y="321"/>
                    </a:lnTo>
                    <a:lnTo>
                      <a:pt x="625" y="321"/>
                    </a:lnTo>
                    <a:lnTo>
                      <a:pt x="625" y="321"/>
                    </a:lnTo>
                    <a:lnTo>
                      <a:pt x="625" y="321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0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25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16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607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98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39"/>
                    </a:lnTo>
                    <a:lnTo>
                      <a:pt x="589" y="348"/>
                    </a:lnTo>
                    <a:lnTo>
                      <a:pt x="580" y="348"/>
                    </a:lnTo>
                    <a:lnTo>
                      <a:pt x="580" y="357"/>
                    </a:lnTo>
                    <a:lnTo>
                      <a:pt x="580" y="357"/>
                    </a:lnTo>
                    <a:lnTo>
                      <a:pt x="580" y="357"/>
                    </a:lnTo>
                    <a:lnTo>
                      <a:pt x="580" y="366"/>
                    </a:lnTo>
                    <a:lnTo>
                      <a:pt x="580" y="366"/>
                    </a:lnTo>
                    <a:lnTo>
                      <a:pt x="580" y="375"/>
                    </a:lnTo>
                    <a:lnTo>
                      <a:pt x="580" y="375"/>
                    </a:lnTo>
                    <a:lnTo>
                      <a:pt x="580" y="384"/>
                    </a:lnTo>
                    <a:lnTo>
                      <a:pt x="580" y="384"/>
                    </a:lnTo>
                    <a:lnTo>
                      <a:pt x="580" y="384"/>
                    </a:lnTo>
                    <a:lnTo>
                      <a:pt x="580" y="393"/>
                    </a:lnTo>
                    <a:lnTo>
                      <a:pt x="589" y="393"/>
                    </a:lnTo>
                    <a:lnTo>
                      <a:pt x="589" y="402"/>
                    </a:lnTo>
                    <a:lnTo>
                      <a:pt x="589" y="402"/>
                    </a:lnTo>
                    <a:lnTo>
                      <a:pt x="589" y="402"/>
                    </a:lnTo>
                    <a:lnTo>
                      <a:pt x="589" y="410"/>
                    </a:lnTo>
                    <a:lnTo>
                      <a:pt x="589" y="410"/>
                    </a:lnTo>
                    <a:lnTo>
                      <a:pt x="589" y="410"/>
                    </a:lnTo>
                    <a:lnTo>
                      <a:pt x="589" y="419"/>
                    </a:lnTo>
                    <a:lnTo>
                      <a:pt x="589" y="419"/>
                    </a:lnTo>
                    <a:lnTo>
                      <a:pt x="589" y="419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28"/>
                    </a:lnTo>
                    <a:lnTo>
                      <a:pt x="589" y="437"/>
                    </a:lnTo>
                    <a:lnTo>
                      <a:pt x="580" y="437"/>
                    </a:lnTo>
                    <a:lnTo>
                      <a:pt x="580" y="437"/>
                    </a:lnTo>
                    <a:lnTo>
                      <a:pt x="580" y="437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80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46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55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72" y="464"/>
                    </a:lnTo>
                    <a:lnTo>
                      <a:pt x="580" y="464"/>
                    </a:lnTo>
                    <a:lnTo>
                      <a:pt x="580" y="464"/>
                    </a:lnTo>
                    <a:lnTo>
                      <a:pt x="580" y="464"/>
                    </a:lnTo>
                    <a:lnTo>
                      <a:pt x="589" y="464"/>
                    </a:lnTo>
                    <a:lnTo>
                      <a:pt x="589" y="464"/>
                    </a:lnTo>
                    <a:lnTo>
                      <a:pt x="589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598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07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16" y="464"/>
                    </a:lnTo>
                    <a:lnTo>
                      <a:pt x="625" y="464"/>
                    </a:lnTo>
                    <a:lnTo>
                      <a:pt x="625" y="464"/>
                    </a:lnTo>
                    <a:lnTo>
                      <a:pt x="625" y="464"/>
                    </a:lnTo>
                    <a:lnTo>
                      <a:pt x="634" y="464"/>
                    </a:lnTo>
                    <a:lnTo>
                      <a:pt x="634" y="464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73"/>
                    </a:lnTo>
                    <a:lnTo>
                      <a:pt x="634" y="482"/>
                    </a:lnTo>
                    <a:lnTo>
                      <a:pt x="634" y="482"/>
                    </a:lnTo>
                    <a:lnTo>
                      <a:pt x="634" y="482"/>
                    </a:lnTo>
                    <a:lnTo>
                      <a:pt x="634" y="491"/>
                    </a:lnTo>
                    <a:lnTo>
                      <a:pt x="634" y="491"/>
                    </a:lnTo>
                    <a:lnTo>
                      <a:pt x="634" y="491"/>
                    </a:lnTo>
                    <a:lnTo>
                      <a:pt x="634" y="500"/>
                    </a:lnTo>
                    <a:lnTo>
                      <a:pt x="634" y="500"/>
                    </a:lnTo>
                    <a:lnTo>
                      <a:pt x="634" y="509"/>
                    </a:lnTo>
                    <a:lnTo>
                      <a:pt x="634" y="509"/>
                    </a:lnTo>
                    <a:lnTo>
                      <a:pt x="634" y="518"/>
                    </a:lnTo>
                    <a:lnTo>
                      <a:pt x="634" y="518"/>
                    </a:lnTo>
                    <a:lnTo>
                      <a:pt x="634" y="518"/>
                    </a:lnTo>
                    <a:lnTo>
                      <a:pt x="634" y="527"/>
                    </a:lnTo>
                    <a:lnTo>
                      <a:pt x="634" y="527"/>
                    </a:lnTo>
                    <a:lnTo>
                      <a:pt x="634" y="527"/>
                    </a:lnTo>
                    <a:lnTo>
                      <a:pt x="625" y="527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35"/>
                    </a:lnTo>
                    <a:lnTo>
                      <a:pt x="625" y="544"/>
                    </a:lnTo>
                    <a:lnTo>
                      <a:pt x="625" y="544"/>
                    </a:lnTo>
                    <a:lnTo>
                      <a:pt x="616" y="544"/>
                    </a:lnTo>
                    <a:lnTo>
                      <a:pt x="616" y="544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16" y="553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62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71"/>
                    </a:lnTo>
                    <a:lnTo>
                      <a:pt x="607" y="580"/>
                    </a:lnTo>
                    <a:lnTo>
                      <a:pt x="607" y="580"/>
                    </a:lnTo>
                    <a:lnTo>
                      <a:pt x="607" y="580"/>
                    </a:lnTo>
                    <a:lnTo>
                      <a:pt x="607" y="589"/>
                    </a:lnTo>
                    <a:lnTo>
                      <a:pt x="607" y="589"/>
                    </a:lnTo>
                    <a:lnTo>
                      <a:pt x="607" y="589"/>
                    </a:lnTo>
                    <a:lnTo>
                      <a:pt x="607" y="598"/>
                    </a:lnTo>
                    <a:lnTo>
                      <a:pt x="607" y="598"/>
                    </a:lnTo>
                    <a:lnTo>
                      <a:pt x="598" y="598"/>
                    </a:lnTo>
                    <a:lnTo>
                      <a:pt x="598" y="607"/>
                    </a:lnTo>
                    <a:lnTo>
                      <a:pt x="598" y="607"/>
                    </a:lnTo>
                    <a:lnTo>
                      <a:pt x="598" y="616"/>
                    </a:lnTo>
                    <a:lnTo>
                      <a:pt x="598" y="616"/>
                    </a:lnTo>
                    <a:lnTo>
                      <a:pt x="598" y="616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25"/>
                    </a:lnTo>
                    <a:lnTo>
                      <a:pt x="598" y="634"/>
                    </a:lnTo>
                    <a:lnTo>
                      <a:pt x="598" y="634"/>
                    </a:lnTo>
                    <a:lnTo>
                      <a:pt x="598" y="634"/>
                    </a:lnTo>
                    <a:lnTo>
                      <a:pt x="598" y="643"/>
                    </a:lnTo>
                    <a:lnTo>
                      <a:pt x="598" y="643"/>
                    </a:lnTo>
                    <a:lnTo>
                      <a:pt x="598" y="652"/>
                    </a:lnTo>
                    <a:lnTo>
                      <a:pt x="598" y="652"/>
                    </a:lnTo>
                    <a:lnTo>
                      <a:pt x="607" y="652"/>
                    </a:lnTo>
                    <a:lnTo>
                      <a:pt x="607" y="661"/>
                    </a:lnTo>
                    <a:lnTo>
                      <a:pt x="607" y="661"/>
                    </a:lnTo>
                    <a:lnTo>
                      <a:pt x="607" y="669"/>
                    </a:lnTo>
                    <a:lnTo>
                      <a:pt x="607" y="669"/>
                    </a:lnTo>
                    <a:lnTo>
                      <a:pt x="607" y="678"/>
                    </a:lnTo>
                    <a:lnTo>
                      <a:pt x="607" y="678"/>
                    </a:lnTo>
                    <a:lnTo>
                      <a:pt x="607" y="678"/>
                    </a:lnTo>
                    <a:lnTo>
                      <a:pt x="616" y="687"/>
                    </a:lnTo>
                    <a:lnTo>
                      <a:pt x="616" y="687"/>
                    </a:lnTo>
                    <a:lnTo>
                      <a:pt x="616" y="687"/>
                    </a:lnTo>
                    <a:lnTo>
                      <a:pt x="616" y="696"/>
                    </a:lnTo>
                    <a:lnTo>
                      <a:pt x="616" y="696"/>
                    </a:lnTo>
                    <a:lnTo>
                      <a:pt x="616" y="696"/>
                    </a:lnTo>
                    <a:lnTo>
                      <a:pt x="625" y="696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05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14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23"/>
                    </a:lnTo>
                    <a:lnTo>
                      <a:pt x="625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32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16" y="741"/>
                    </a:lnTo>
                    <a:lnTo>
                      <a:pt x="607" y="741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0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59"/>
                    </a:lnTo>
                    <a:lnTo>
                      <a:pt x="607" y="768"/>
                    </a:lnTo>
                    <a:lnTo>
                      <a:pt x="607" y="768"/>
                    </a:lnTo>
                    <a:lnTo>
                      <a:pt x="598" y="768"/>
                    </a:lnTo>
                    <a:lnTo>
                      <a:pt x="598" y="768"/>
                    </a:lnTo>
                    <a:lnTo>
                      <a:pt x="598" y="777"/>
                    </a:lnTo>
                    <a:lnTo>
                      <a:pt x="598" y="777"/>
                    </a:lnTo>
                    <a:lnTo>
                      <a:pt x="598" y="777"/>
                    </a:lnTo>
                    <a:lnTo>
                      <a:pt x="598" y="786"/>
                    </a:lnTo>
                    <a:lnTo>
                      <a:pt x="589" y="786"/>
                    </a:lnTo>
                    <a:lnTo>
                      <a:pt x="589" y="786"/>
                    </a:lnTo>
                    <a:lnTo>
                      <a:pt x="589" y="786"/>
                    </a:lnTo>
                    <a:lnTo>
                      <a:pt x="589" y="794"/>
                    </a:lnTo>
                    <a:lnTo>
                      <a:pt x="589" y="794"/>
                    </a:lnTo>
                    <a:lnTo>
                      <a:pt x="589" y="794"/>
                    </a:lnTo>
                    <a:lnTo>
                      <a:pt x="580" y="794"/>
                    </a:lnTo>
                    <a:lnTo>
                      <a:pt x="580" y="803"/>
                    </a:lnTo>
                    <a:lnTo>
                      <a:pt x="580" y="803"/>
                    </a:lnTo>
                    <a:lnTo>
                      <a:pt x="580" y="803"/>
                    </a:lnTo>
                    <a:lnTo>
                      <a:pt x="580" y="812"/>
                    </a:lnTo>
                    <a:lnTo>
                      <a:pt x="580" y="812"/>
                    </a:lnTo>
                    <a:lnTo>
                      <a:pt x="580" y="812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21"/>
                    </a:lnTo>
                    <a:lnTo>
                      <a:pt x="580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0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39"/>
                    </a:lnTo>
                    <a:lnTo>
                      <a:pt x="572" y="848"/>
                    </a:lnTo>
                    <a:lnTo>
                      <a:pt x="572" y="848"/>
                    </a:lnTo>
                    <a:lnTo>
                      <a:pt x="563" y="848"/>
                    </a:lnTo>
                    <a:lnTo>
                      <a:pt x="563" y="848"/>
                    </a:lnTo>
                    <a:lnTo>
                      <a:pt x="563" y="848"/>
                    </a:lnTo>
                    <a:lnTo>
                      <a:pt x="563" y="857"/>
                    </a:lnTo>
                    <a:lnTo>
                      <a:pt x="563" y="857"/>
                    </a:lnTo>
                    <a:lnTo>
                      <a:pt x="563" y="857"/>
                    </a:lnTo>
                    <a:lnTo>
                      <a:pt x="554" y="857"/>
                    </a:lnTo>
                    <a:lnTo>
                      <a:pt x="554" y="857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66"/>
                    </a:lnTo>
                    <a:lnTo>
                      <a:pt x="554" y="875"/>
                    </a:lnTo>
                    <a:lnTo>
                      <a:pt x="554" y="875"/>
                    </a:lnTo>
                    <a:lnTo>
                      <a:pt x="554" y="875"/>
                    </a:lnTo>
                    <a:lnTo>
                      <a:pt x="554" y="87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21590" cmpd="sng">
                <a:solidFill>
                  <a:srgbClr val="FFFFFF"/>
                </a:solidFill>
                <a:round/>
                <a:headEnd/>
                <a:tailEnd/>
              </a:ln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52" name="Freeform 71">
                <a:extLst>
                  <a:ext uri="{FF2B5EF4-FFF2-40B4-BE49-F238E27FC236}">
                    <a16:creationId xmlns:a16="http://schemas.microsoft.com/office/drawing/2014/main" id="{00000000-0008-0000-1A00-00003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69" y="10386"/>
                <a:ext cx="1393" cy="2351"/>
              </a:xfrm>
              <a:custGeom>
                <a:avLst/>
                <a:gdLst>
                  <a:gd name="T0" fmla="*/ 850 w 1393"/>
                  <a:gd name="T1" fmla="*/ 120 h 2351"/>
                  <a:gd name="T2" fmla="*/ 940 w 1393"/>
                  <a:gd name="T3" fmla="*/ 160 h 2351"/>
                  <a:gd name="T4" fmla="*/ 1100 w 1393"/>
                  <a:gd name="T5" fmla="*/ 270 h 2351"/>
                  <a:gd name="T6" fmla="*/ 1220 w 1393"/>
                  <a:gd name="T7" fmla="*/ 360 h 2351"/>
                  <a:gd name="T8" fmla="*/ 1110 w 1393"/>
                  <a:gd name="T9" fmla="*/ 660 h 2351"/>
                  <a:gd name="T10" fmla="*/ 990 w 1393"/>
                  <a:gd name="T11" fmla="*/ 800 h 2351"/>
                  <a:gd name="T12" fmla="*/ 890 w 1393"/>
                  <a:gd name="T13" fmla="*/ 1040 h 2351"/>
                  <a:gd name="T14" fmla="*/ 960 w 1393"/>
                  <a:gd name="T15" fmla="*/ 1140 h 2351"/>
                  <a:gd name="T16" fmla="*/ 1140 w 1393"/>
                  <a:gd name="T17" fmla="*/ 1180 h 2351"/>
                  <a:gd name="T18" fmla="*/ 1100 w 1393"/>
                  <a:gd name="T19" fmla="*/ 1320 h 2351"/>
                  <a:gd name="T20" fmla="*/ 1000 w 1393"/>
                  <a:gd name="T21" fmla="*/ 1580 h 2351"/>
                  <a:gd name="T22" fmla="*/ 1150 w 1393"/>
                  <a:gd name="T23" fmla="*/ 1650 h 2351"/>
                  <a:gd name="T24" fmla="*/ 1340 w 1393"/>
                  <a:gd name="T25" fmla="*/ 2020 h 2351"/>
                  <a:gd name="T26" fmla="*/ 1370 w 1393"/>
                  <a:gd name="T27" fmla="*/ 2340 h 2351"/>
                  <a:gd name="T28" fmla="*/ 1260 w 1393"/>
                  <a:gd name="T29" fmla="*/ 2290 h 2351"/>
                  <a:gd name="T30" fmla="*/ 940 w 1393"/>
                  <a:gd name="T31" fmla="*/ 2100 h 2351"/>
                  <a:gd name="T32" fmla="*/ 760 w 1393"/>
                  <a:gd name="T33" fmla="*/ 2000 h 2351"/>
                  <a:gd name="T34" fmla="*/ 510 w 1393"/>
                  <a:gd name="T35" fmla="*/ 1850 h 2351"/>
                  <a:gd name="T36" fmla="*/ 230 w 1393"/>
                  <a:gd name="T37" fmla="*/ 1800 h 2351"/>
                  <a:gd name="T38" fmla="*/ 140 w 1393"/>
                  <a:gd name="T39" fmla="*/ 1740 h 2351"/>
                  <a:gd name="T40" fmla="*/ 200 w 1393"/>
                  <a:gd name="T41" fmla="*/ 1580 h 2351"/>
                  <a:gd name="T42" fmla="*/ 200 w 1393"/>
                  <a:gd name="T43" fmla="*/ 1400 h 2351"/>
                  <a:gd name="T44" fmla="*/ 50 w 1393"/>
                  <a:gd name="T45" fmla="*/ 1330 h 2351"/>
                  <a:gd name="T46" fmla="*/ 90 w 1393"/>
                  <a:gd name="T47" fmla="*/ 1100 h 2351"/>
                  <a:gd name="T48" fmla="*/ 180 w 1393"/>
                  <a:gd name="T49" fmla="*/ 1060 h 2351"/>
                  <a:gd name="T50" fmla="*/ 150 w 1393"/>
                  <a:gd name="T51" fmla="*/ 950 h 2351"/>
                  <a:gd name="T52" fmla="*/ 180 w 1393"/>
                  <a:gd name="T53" fmla="*/ 890 h 2351"/>
                  <a:gd name="T54" fmla="*/ 290 w 1393"/>
                  <a:gd name="T55" fmla="*/ 670 h 2351"/>
                  <a:gd name="T56" fmla="*/ 320 w 1393"/>
                  <a:gd name="T57" fmla="*/ 610 h 2351"/>
                  <a:gd name="T58" fmla="*/ 350 w 1393"/>
                  <a:gd name="T59" fmla="*/ 230 h 2351"/>
                  <a:gd name="T60" fmla="*/ 510 w 1393"/>
                  <a:gd name="T61" fmla="*/ 70 h 2351"/>
                  <a:gd name="T62" fmla="*/ 670 w 1393"/>
                  <a:gd name="T63" fmla="*/ 0 h 23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</a:cxnLst>
                <a:rect l="0" t="0" r="r" b="b"/>
                <a:pathLst>
                  <a:path w="1393" h="2351">
                    <a:moveTo>
                      <a:pt x="720" y="10"/>
                    </a:moveTo>
                    <a:cubicBezTo>
                      <a:pt x="776" y="29"/>
                      <a:pt x="809" y="79"/>
                      <a:pt x="850" y="120"/>
                    </a:cubicBezTo>
                    <a:cubicBezTo>
                      <a:pt x="865" y="135"/>
                      <a:pt x="892" y="128"/>
                      <a:pt x="910" y="140"/>
                    </a:cubicBezTo>
                    <a:cubicBezTo>
                      <a:pt x="920" y="147"/>
                      <a:pt x="932" y="151"/>
                      <a:pt x="940" y="160"/>
                    </a:cubicBezTo>
                    <a:cubicBezTo>
                      <a:pt x="962" y="185"/>
                      <a:pt x="980" y="213"/>
                      <a:pt x="1000" y="240"/>
                    </a:cubicBezTo>
                    <a:cubicBezTo>
                      <a:pt x="1055" y="226"/>
                      <a:pt x="1067" y="221"/>
                      <a:pt x="1100" y="270"/>
                    </a:cubicBezTo>
                    <a:cubicBezTo>
                      <a:pt x="1097" y="280"/>
                      <a:pt x="1092" y="290"/>
                      <a:pt x="1090" y="300"/>
                    </a:cubicBezTo>
                    <a:cubicBezTo>
                      <a:pt x="1067" y="417"/>
                      <a:pt x="1070" y="371"/>
                      <a:pt x="1220" y="360"/>
                    </a:cubicBezTo>
                    <a:cubicBezTo>
                      <a:pt x="1239" y="418"/>
                      <a:pt x="1210" y="470"/>
                      <a:pt x="1170" y="510"/>
                    </a:cubicBezTo>
                    <a:cubicBezTo>
                      <a:pt x="1161" y="573"/>
                      <a:pt x="1164" y="624"/>
                      <a:pt x="1110" y="660"/>
                    </a:cubicBezTo>
                    <a:cubicBezTo>
                      <a:pt x="1081" y="703"/>
                      <a:pt x="1064" y="690"/>
                      <a:pt x="1030" y="730"/>
                    </a:cubicBezTo>
                    <a:cubicBezTo>
                      <a:pt x="983" y="787"/>
                      <a:pt x="1039" y="732"/>
                      <a:pt x="990" y="800"/>
                    </a:cubicBezTo>
                    <a:cubicBezTo>
                      <a:pt x="964" y="837"/>
                      <a:pt x="941" y="858"/>
                      <a:pt x="920" y="900"/>
                    </a:cubicBezTo>
                    <a:cubicBezTo>
                      <a:pt x="912" y="948"/>
                      <a:pt x="905" y="994"/>
                      <a:pt x="890" y="1040"/>
                    </a:cubicBezTo>
                    <a:cubicBezTo>
                      <a:pt x="893" y="1063"/>
                      <a:pt x="890" y="1088"/>
                      <a:pt x="900" y="1110"/>
                    </a:cubicBezTo>
                    <a:cubicBezTo>
                      <a:pt x="905" y="1121"/>
                      <a:pt x="948" y="1139"/>
                      <a:pt x="960" y="1140"/>
                    </a:cubicBezTo>
                    <a:cubicBezTo>
                      <a:pt x="1016" y="1146"/>
                      <a:pt x="1073" y="1147"/>
                      <a:pt x="1130" y="1150"/>
                    </a:cubicBezTo>
                    <a:cubicBezTo>
                      <a:pt x="1133" y="1160"/>
                      <a:pt x="1140" y="1169"/>
                      <a:pt x="1140" y="1180"/>
                    </a:cubicBezTo>
                    <a:cubicBezTo>
                      <a:pt x="1140" y="1220"/>
                      <a:pt x="1141" y="1261"/>
                      <a:pt x="1130" y="1300"/>
                    </a:cubicBezTo>
                    <a:cubicBezTo>
                      <a:pt x="1127" y="1312"/>
                      <a:pt x="1111" y="1315"/>
                      <a:pt x="1100" y="1320"/>
                    </a:cubicBezTo>
                    <a:cubicBezTo>
                      <a:pt x="993" y="1368"/>
                      <a:pt x="1078" y="1315"/>
                      <a:pt x="1010" y="1360"/>
                    </a:cubicBezTo>
                    <a:cubicBezTo>
                      <a:pt x="1007" y="1433"/>
                      <a:pt x="994" y="1507"/>
                      <a:pt x="1000" y="1580"/>
                    </a:cubicBezTo>
                    <a:cubicBezTo>
                      <a:pt x="1001" y="1595"/>
                      <a:pt x="1052" y="1606"/>
                      <a:pt x="1060" y="1610"/>
                    </a:cubicBezTo>
                    <a:cubicBezTo>
                      <a:pt x="1089" y="1625"/>
                      <a:pt x="1150" y="1650"/>
                      <a:pt x="1150" y="1650"/>
                    </a:cubicBezTo>
                    <a:cubicBezTo>
                      <a:pt x="1165" y="1710"/>
                      <a:pt x="1169" y="1819"/>
                      <a:pt x="1190" y="1870"/>
                    </a:cubicBezTo>
                    <a:cubicBezTo>
                      <a:pt x="1217" y="1934"/>
                      <a:pt x="1274" y="1998"/>
                      <a:pt x="1340" y="2020"/>
                    </a:cubicBezTo>
                    <a:cubicBezTo>
                      <a:pt x="1361" y="2052"/>
                      <a:pt x="1373" y="2085"/>
                      <a:pt x="1390" y="2120"/>
                    </a:cubicBezTo>
                    <a:cubicBezTo>
                      <a:pt x="1381" y="2193"/>
                      <a:pt x="1393" y="2270"/>
                      <a:pt x="1370" y="2340"/>
                    </a:cubicBezTo>
                    <a:cubicBezTo>
                      <a:pt x="1366" y="2351"/>
                      <a:pt x="1351" y="2325"/>
                      <a:pt x="1340" y="2320"/>
                    </a:cubicBezTo>
                    <a:cubicBezTo>
                      <a:pt x="1314" y="2308"/>
                      <a:pt x="1287" y="2300"/>
                      <a:pt x="1260" y="2290"/>
                    </a:cubicBezTo>
                    <a:cubicBezTo>
                      <a:pt x="1166" y="2196"/>
                      <a:pt x="1143" y="2206"/>
                      <a:pt x="1000" y="2190"/>
                    </a:cubicBezTo>
                    <a:cubicBezTo>
                      <a:pt x="910" y="2123"/>
                      <a:pt x="1007" y="2207"/>
                      <a:pt x="940" y="2100"/>
                    </a:cubicBezTo>
                    <a:cubicBezTo>
                      <a:pt x="934" y="2090"/>
                      <a:pt x="919" y="2088"/>
                      <a:pt x="910" y="2080"/>
                    </a:cubicBezTo>
                    <a:cubicBezTo>
                      <a:pt x="826" y="2005"/>
                      <a:pt x="870" y="2018"/>
                      <a:pt x="760" y="2000"/>
                    </a:cubicBezTo>
                    <a:cubicBezTo>
                      <a:pt x="712" y="1968"/>
                      <a:pt x="659" y="1943"/>
                      <a:pt x="610" y="1910"/>
                    </a:cubicBezTo>
                    <a:cubicBezTo>
                      <a:pt x="579" y="1889"/>
                      <a:pt x="549" y="1856"/>
                      <a:pt x="510" y="1850"/>
                    </a:cubicBezTo>
                    <a:cubicBezTo>
                      <a:pt x="402" y="1835"/>
                      <a:pt x="424" y="1848"/>
                      <a:pt x="340" y="1830"/>
                    </a:cubicBezTo>
                    <a:cubicBezTo>
                      <a:pt x="303" y="1822"/>
                      <a:pt x="263" y="1818"/>
                      <a:pt x="230" y="1800"/>
                    </a:cubicBezTo>
                    <a:cubicBezTo>
                      <a:pt x="209" y="1788"/>
                      <a:pt x="190" y="1773"/>
                      <a:pt x="170" y="1760"/>
                    </a:cubicBezTo>
                    <a:cubicBezTo>
                      <a:pt x="160" y="1753"/>
                      <a:pt x="140" y="1740"/>
                      <a:pt x="140" y="1740"/>
                    </a:cubicBezTo>
                    <a:cubicBezTo>
                      <a:pt x="137" y="1713"/>
                      <a:pt x="124" y="1686"/>
                      <a:pt x="130" y="1660"/>
                    </a:cubicBezTo>
                    <a:cubicBezTo>
                      <a:pt x="140" y="1615"/>
                      <a:pt x="168" y="1601"/>
                      <a:pt x="200" y="1580"/>
                    </a:cubicBezTo>
                    <a:cubicBezTo>
                      <a:pt x="213" y="1560"/>
                      <a:pt x="244" y="1544"/>
                      <a:pt x="240" y="1520"/>
                    </a:cubicBezTo>
                    <a:cubicBezTo>
                      <a:pt x="234" y="1484"/>
                      <a:pt x="231" y="1428"/>
                      <a:pt x="200" y="1400"/>
                    </a:cubicBezTo>
                    <a:cubicBezTo>
                      <a:pt x="152" y="1358"/>
                      <a:pt x="137" y="1359"/>
                      <a:pt x="80" y="1340"/>
                    </a:cubicBezTo>
                    <a:cubicBezTo>
                      <a:pt x="70" y="1337"/>
                      <a:pt x="50" y="1330"/>
                      <a:pt x="50" y="1330"/>
                    </a:cubicBezTo>
                    <a:cubicBezTo>
                      <a:pt x="4" y="1261"/>
                      <a:pt x="18" y="1293"/>
                      <a:pt x="0" y="1240"/>
                    </a:cubicBezTo>
                    <a:cubicBezTo>
                      <a:pt x="14" y="1142"/>
                      <a:pt x="8" y="1155"/>
                      <a:pt x="90" y="1100"/>
                    </a:cubicBezTo>
                    <a:cubicBezTo>
                      <a:pt x="100" y="1093"/>
                      <a:pt x="110" y="1087"/>
                      <a:pt x="120" y="1080"/>
                    </a:cubicBezTo>
                    <a:cubicBezTo>
                      <a:pt x="138" y="1068"/>
                      <a:pt x="180" y="1060"/>
                      <a:pt x="180" y="1060"/>
                    </a:cubicBezTo>
                    <a:cubicBezTo>
                      <a:pt x="177" y="1043"/>
                      <a:pt x="174" y="1026"/>
                      <a:pt x="170" y="1010"/>
                    </a:cubicBezTo>
                    <a:cubicBezTo>
                      <a:pt x="164" y="990"/>
                      <a:pt x="150" y="950"/>
                      <a:pt x="150" y="950"/>
                    </a:cubicBezTo>
                    <a:cubicBezTo>
                      <a:pt x="153" y="940"/>
                      <a:pt x="155" y="929"/>
                      <a:pt x="160" y="920"/>
                    </a:cubicBezTo>
                    <a:cubicBezTo>
                      <a:pt x="165" y="909"/>
                      <a:pt x="175" y="901"/>
                      <a:pt x="180" y="890"/>
                    </a:cubicBezTo>
                    <a:cubicBezTo>
                      <a:pt x="228" y="783"/>
                      <a:pt x="175" y="868"/>
                      <a:pt x="220" y="800"/>
                    </a:cubicBezTo>
                    <a:cubicBezTo>
                      <a:pt x="234" y="743"/>
                      <a:pt x="248" y="712"/>
                      <a:pt x="290" y="670"/>
                    </a:cubicBezTo>
                    <a:cubicBezTo>
                      <a:pt x="293" y="660"/>
                      <a:pt x="295" y="649"/>
                      <a:pt x="300" y="640"/>
                    </a:cubicBezTo>
                    <a:cubicBezTo>
                      <a:pt x="305" y="629"/>
                      <a:pt x="316" y="621"/>
                      <a:pt x="320" y="610"/>
                    </a:cubicBezTo>
                    <a:cubicBezTo>
                      <a:pt x="331" y="581"/>
                      <a:pt x="333" y="550"/>
                      <a:pt x="340" y="520"/>
                    </a:cubicBezTo>
                    <a:cubicBezTo>
                      <a:pt x="343" y="423"/>
                      <a:pt x="341" y="326"/>
                      <a:pt x="350" y="230"/>
                    </a:cubicBezTo>
                    <a:cubicBezTo>
                      <a:pt x="353" y="200"/>
                      <a:pt x="421" y="166"/>
                      <a:pt x="430" y="160"/>
                    </a:cubicBezTo>
                    <a:cubicBezTo>
                      <a:pt x="465" y="136"/>
                      <a:pt x="475" y="94"/>
                      <a:pt x="510" y="70"/>
                    </a:cubicBezTo>
                    <a:cubicBezTo>
                      <a:pt x="519" y="64"/>
                      <a:pt x="575" y="51"/>
                      <a:pt x="580" y="50"/>
                    </a:cubicBezTo>
                    <a:cubicBezTo>
                      <a:pt x="649" y="4"/>
                      <a:pt x="617" y="18"/>
                      <a:pt x="670" y="0"/>
                    </a:cubicBezTo>
                    <a:cubicBezTo>
                      <a:pt x="733" y="11"/>
                      <a:pt x="750" y="10"/>
                      <a:pt x="720" y="10"/>
                    </a:cubicBezTo>
                    <a:close/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2159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53" name="Freeform 72">
                <a:extLst>
                  <a:ext uri="{FF2B5EF4-FFF2-40B4-BE49-F238E27FC236}">
                    <a16:creationId xmlns:a16="http://schemas.microsoft.com/office/drawing/2014/main" id="{00000000-0008-0000-1A00-00003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328" y="6795"/>
                <a:ext cx="1844" cy="1993"/>
              </a:xfrm>
              <a:custGeom>
                <a:avLst/>
                <a:gdLst>
                  <a:gd name="T0" fmla="*/ 18 w 831"/>
                  <a:gd name="T1" fmla="*/ 742 h 840"/>
                  <a:gd name="T2" fmla="*/ 71 w 831"/>
                  <a:gd name="T3" fmla="*/ 724 h 840"/>
                  <a:gd name="T4" fmla="*/ 107 w 831"/>
                  <a:gd name="T5" fmla="*/ 643 h 840"/>
                  <a:gd name="T6" fmla="*/ 161 w 831"/>
                  <a:gd name="T7" fmla="*/ 527 h 840"/>
                  <a:gd name="T8" fmla="*/ 241 w 831"/>
                  <a:gd name="T9" fmla="*/ 420 h 840"/>
                  <a:gd name="T10" fmla="*/ 304 w 831"/>
                  <a:gd name="T11" fmla="*/ 376 h 840"/>
                  <a:gd name="T12" fmla="*/ 313 w 831"/>
                  <a:gd name="T13" fmla="*/ 358 h 840"/>
                  <a:gd name="T14" fmla="*/ 321 w 831"/>
                  <a:gd name="T15" fmla="*/ 358 h 840"/>
                  <a:gd name="T16" fmla="*/ 339 w 831"/>
                  <a:gd name="T17" fmla="*/ 349 h 840"/>
                  <a:gd name="T18" fmla="*/ 357 w 831"/>
                  <a:gd name="T19" fmla="*/ 349 h 840"/>
                  <a:gd name="T20" fmla="*/ 375 w 831"/>
                  <a:gd name="T21" fmla="*/ 349 h 840"/>
                  <a:gd name="T22" fmla="*/ 393 w 831"/>
                  <a:gd name="T23" fmla="*/ 358 h 840"/>
                  <a:gd name="T24" fmla="*/ 411 w 831"/>
                  <a:gd name="T25" fmla="*/ 349 h 840"/>
                  <a:gd name="T26" fmla="*/ 411 w 831"/>
                  <a:gd name="T27" fmla="*/ 331 h 840"/>
                  <a:gd name="T28" fmla="*/ 420 w 831"/>
                  <a:gd name="T29" fmla="*/ 322 h 840"/>
                  <a:gd name="T30" fmla="*/ 420 w 831"/>
                  <a:gd name="T31" fmla="*/ 295 h 840"/>
                  <a:gd name="T32" fmla="*/ 411 w 831"/>
                  <a:gd name="T33" fmla="*/ 286 h 840"/>
                  <a:gd name="T34" fmla="*/ 411 w 831"/>
                  <a:gd name="T35" fmla="*/ 277 h 840"/>
                  <a:gd name="T36" fmla="*/ 420 w 831"/>
                  <a:gd name="T37" fmla="*/ 259 h 840"/>
                  <a:gd name="T38" fmla="*/ 420 w 831"/>
                  <a:gd name="T39" fmla="*/ 251 h 840"/>
                  <a:gd name="T40" fmla="*/ 420 w 831"/>
                  <a:gd name="T41" fmla="*/ 233 h 840"/>
                  <a:gd name="T42" fmla="*/ 411 w 831"/>
                  <a:gd name="T43" fmla="*/ 224 h 840"/>
                  <a:gd name="T44" fmla="*/ 420 w 831"/>
                  <a:gd name="T45" fmla="*/ 215 h 840"/>
                  <a:gd name="T46" fmla="*/ 429 w 831"/>
                  <a:gd name="T47" fmla="*/ 206 h 840"/>
                  <a:gd name="T48" fmla="*/ 446 w 831"/>
                  <a:gd name="T49" fmla="*/ 206 h 840"/>
                  <a:gd name="T50" fmla="*/ 455 w 831"/>
                  <a:gd name="T51" fmla="*/ 206 h 840"/>
                  <a:gd name="T52" fmla="*/ 446 w 831"/>
                  <a:gd name="T53" fmla="*/ 197 h 840"/>
                  <a:gd name="T54" fmla="*/ 446 w 831"/>
                  <a:gd name="T55" fmla="*/ 179 h 840"/>
                  <a:gd name="T56" fmla="*/ 446 w 831"/>
                  <a:gd name="T57" fmla="*/ 170 h 840"/>
                  <a:gd name="T58" fmla="*/ 455 w 831"/>
                  <a:gd name="T59" fmla="*/ 161 h 840"/>
                  <a:gd name="T60" fmla="*/ 464 w 831"/>
                  <a:gd name="T61" fmla="*/ 152 h 840"/>
                  <a:gd name="T62" fmla="*/ 482 w 831"/>
                  <a:gd name="T63" fmla="*/ 161 h 840"/>
                  <a:gd name="T64" fmla="*/ 491 w 831"/>
                  <a:gd name="T65" fmla="*/ 152 h 840"/>
                  <a:gd name="T66" fmla="*/ 491 w 831"/>
                  <a:gd name="T67" fmla="*/ 143 h 840"/>
                  <a:gd name="T68" fmla="*/ 482 w 831"/>
                  <a:gd name="T69" fmla="*/ 125 h 840"/>
                  <a:gd name="T70" fmla="*/ 473 w 831"/>
                  <a:gd name="T71" fmla="*/ 117 h 840"/>
                  <a:gd name="T72" fmla="*/ 464 w 831"/>
                  <a:gd name="T73" fmla="*/ 99 h 840"/>
                  <a:gd name="T74" fmla="*/ 473 w 831"/>
                  <a:gd name="T75" fmla="*/ 81 h 840"/>
                  <a:gd name="T76" fmla="*/ 482 w 831"/>
                  <a:gd name="T77" fmla="*/ 63 h 840"/>
                  <a:gd name="T78" fmla="*/ 500 w 831"/>
                  <a:gd name="T79" fmla="*/ 63 h 840"/>
                  <a:gd name="T80" fmla="*/ 509 w 831"/>
                  <a:gd name="T81" fmla="*/ 63 h 840"/>
                  <a:gd name="T82" fmla="*/ 527 w 831"/>
                  <a:gd name="T83" fmla="*/ 54 h 840"/>
                  <a:gd name="T84" fmla="*/ 536 w 831"/>
                  <a:gd name="T85" fmla="*/ 45 h 840"/>
                  <a:gd name="T86" fmla="*/ 536 w 831"/>
                  <a:gd name="T87" fmla="*/ 27 h 840"/>
                  <a:gd name="T88" fmla="*/ 536 w 831"/>
                  <a:gd name="T89" fmla="*/ 9 h 840"/>
                  <a:gd name="T90" fmla="*/ 563 w 831"/>
                  <a:gd name="T91" fmla="*/ 9 h 840"/>
                  <a:gd name="T92" fmla="*/ 625 w 831"/>
                  <a:gd name="T93" fmla="*/ 27 h 840"/>
                  <a:gd name="T94" fmla="*/ 670 w 831"/>
                  <a:gd name="T95" fmla="*/ 27 h 840"/>
                  <a:gd name="T96" fmla="*/ 706 w 831"/>
                  <a:gd name="T97" fmla="*/ 0 h 840"/>
                  <a:gd name="T98" fmla="*/ 750 w 831"/>
                  <a:gd name="T99" fmla="*/ 9 h 840"/>
                  <a:gd name="T100" fmla="*/ 786 w 831"/>
                  <a:gd name="T101" fmla="*/ 18 h 840"/>
                  <a:gd name="T102" fmla="*/ 831 w 831"/>
                  <a:gd name="T103" fmla="*/ 54 h 840"/>
                  <a:gd name="T104" fmla="*/ 786 w 831"/>
                  <a:gd name="T105" fmla="*/ 152 h 840"/>
                  <a:gd name="T106" fmla="*/ 679 w 831"/>
                  <a:gd name="T107" fmla="*/ 188 h 840"/>
                  <a:gd name="T108" fmla="*/ 732 w 831"/>
                  <a:gd name="T109" fmla="*/ 259 h 840"/>
                  <a:gd name="T110" fmla="*/ 643 w 831"/>
                  <a:gd name="T111" fmla="*/ 322 h 840"/>
                  <a:gd name="T112" fmla="*/ 491 w 831"/>
                  <a:gd name="T113" fmla="*/ 358 h 840"/>
                  <a:gd name="T114" fmla="*/ 500 w 831"/>
                  <a:gd name="T115" fmla="*/ 509 h 840"/>
                  <a:gd name="T116" fmla="*/ 464 w 831"/>
                  <a:gd name="T117" fmla="*/ 599 h 840"/>
                  <a:gd name="T118" fmla="*/ 446 w 831"/>
                  <a:gd name="T119" fmla="*/ 688 h 840"/>
                  <a:gd name="T120" fmla="*/ 330 w 831"/>
                  <a:gd name="T121" fmla="*/ 697 h 840"/>
                  <a:gd name="T122" fmla="*/ 268 w 831"/>
                  <a:gd name="T123" fmla="*/ 795 h 840"/>
                  <a:gd name="T124" fmla="*/ 107 w 831"/>
                  <a:gd name="T125" fmla="*/ 822 h 8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831" h="840">
                    <a:moveTo>
                      <a:pt x="98" y="840"/>
                    </a:moveTo>
                    <a:lnTo>
                      <a:pt x="89" y="840"/>
                    </a:lnTo>
                    <a:lnTo>
                      <a:pt x="62" y="840"/>
                    </a:lnTo>
                    <a:lnTo>
                      <a:pt x="36" y="831"/>
                    </a:lnTo>
                    <a:lnTo>
                      <a:pt x="18" y="813"/>
                    </a:lnTo>
                    <a:lnTo>
                      <a:pt x="0" y="786"/>
                    </a:lnTo>
                    <a:lnTo>
                      <a:pt x="0" y="768"/>
                    </a:lnTo>
                    <a:lnTo>
                      <a:pt x="18" y="742"/>
                    </a:lnTo>
                    <a:lnTo>
                      <a:pt x="27" y="733"/>
                    </a:lnTo>
                    <a:lnTo>
                      <a:pt x="36" y="733"/>
                    </a:lnTo>
                    <a:lnTo>
                      <a:pt x="45" y="742"/>
                    </a:lnTo>
                    <a:lnTo>
                      <a:pt x="45" y="751"/>
                    </a:lnTo>
                    <a:lnTo>
                      <a:pt x="62" y="751"/>
                    </a:lnTo>
                    <a:lnTo>
                      <a:pt x="71" y="751"/>
                    </a:lnTo>
                    <a:lnTo>
                      <a:pt x="71" y="742"/>
                    </a:lnTo>
                    <a:lnTo>
                      <a:pt x="71" y="724"/>
                    </a:lnTo>
                    <a:lnTo>
                      <a:pt x="71" y="715"/>
                    </a:lnTo>
                    <a:lnTo>
                      <a:pt x="80" y="706"/>
                    </a:lnTo>
                    <a:lnTo>
                      <a:pt x="98" y="715"/>
                    </a:lnTo>
                    <a:lnTo>
                      <a:pt x="107" y="715"/>
                    </a:lnTo>
                    <a:lnTo>
                      <a:pt x="116" y="706"/>
                    </a:lnTo>
                    <a:lnTo>
                      <a:pt x="116" y="679"/>
                    </a:lnTo>
                    <a:lnTo>
                      <a:pt x="116" y="661"/>
                    </a:lnTo>
                    <a:lnTo>
                      <a:pt x="107" y="643"/>
                    </a:lnTo>
                    <a:lnTo>
                      <a:pt x="98" y="626"/>
                    </a:lnTo>
                    <a:lnTo>
                      <a:pt x="107" y="617"/>
                    </a:lnTo>
                    <a:lnTo>
                      <a:pt x="116" y="608"/>
                    </a:lnTo>
                    <a:lnTo>
                      <a:pt x="134" y="599"/>
                    </a:lnTo>
                    <a:lnTo>
                      <a:pt x="161" y="590"/>
                    </a:lnTo>
                    <a:lnTo>
                      <a:pt x="170" y="572"/>
                    </a:lnTo>
                    <a:lnTo>
                      <a:pt x="161" y="554"/>
                    </a:lnTo>
                    <a:lnTo>
                      <a:pt x="161" y="527"/>
                    </a:lnTo>
                    <a:lnTo>
                      <a:pt x="161" y="501"/>
                    </a:lnTo>
                    <a:lnTo>
                      <a:pt x="187" y="501"/>
                    </a:lnTo>
                    <a:lnTo>
                      <a:pt x="205" y="492"/>
                    </a:lnTo>
                    <a:lnTo>
                      <a:pt x="205" y="474"/>
                    </a:lnTo>
                    <a:lnTo>
                      <a:pt x="196" y="438"/>
                    </a:lnTo>
                    <a:lnTo>
                      <a:pt x="214" y="438"/>
                    </a:lnTo>
                    <a:lnTo>
                      <a:pt x="214" y="420"/>
                    </a:lnTo>
                    <a:lnTo>
                      <a:pt x="241" y="420"/>
                    </a:lnTo>
                    <a:lnTo>
                      <a:pt x="259" y="411"/>
                    </a:lnTo>
                    <a:lnTo>
                      <a:pt x="259" y="393"/>
                    </a:lnTo>
                    <a:lnTo>
                      <a:pt x="268" y="384"/>
                    </a:lnTo>
                    <a:lnTo>
                      <a:pt x="286" y="384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76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04" y="367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13" y="358"/>
                    </a:lnTo>
                    <a:lnTo>
                      <a:pt x="321" y="358"/>
                    </a:lnTo>
                    <a:lnTo>
                      <a:pt x="321" y="358"/>
                    </a:lnTo>
                    <a:lnTo>
                      <a:pt x="321" y="349"/>
                    </a:lnTo>
                    <a:lnTo>
                      <a:pt x="330" y="349"/>
                    </a:lnTo>
                    <a:lnTo>
                      <a:pt x="330" y="349"/>
                    </a:lnTo>
                    <a:lnTo>
                      <a:pt x="330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39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48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57" y="349"/>
                    </a:lnTo>
                    <a:lnTo>
                      <a:pt x="366" y="349"/>
                    </a:lnTo>
                    <a:lnTo>
                      <a:pt x="366" y="349"/>
                    </a:lnTo>
                    <a:lnTo>
                      <a:pt x="366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75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84" y="349"/>
                    </a:lnTo>
                    <a:lnTo>
                      <a:pt x="393" y="349"/>
                    </a:lnTo>
                    <a:lnTo>
                      <a:pt x="393" y="349"/>
                    </a:lnTo>
                    <a:lnTo>
                      <a:pt x="393" y="358"/>
                    </a:lnTo>
                    <a:lnTo>
                      <a:pt x="393" y="358"/>
                    </a:lnTo>
                    <a:lnTo>
                      <a:pt x="393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02" y="358"/>
                    </a:lnTo>
                    <a:lnTo>
                      <a:pt x="411" y="358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9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40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11" y="331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22"/>
                    </a:lnTo>
                    <a:lnTo>
                      <a:pt x="420" y="313"/>
                    </a:lnTo>
                    <a:lnTo>
                      <a:pt x="420" y="313"/>
                    </a:lnTo>
                    <a:lnTo>
                      <a:pt x="420" y="313"/>
                    </a:lnTo>
                    <a:lnTo>
                      <a:pt x="420" y="304"/>
                    </a:lnTo>
                    <a:lnTo>
                      <a:pt x="420" y="304"/>
                    </a:lnTo>
                    <a:lnTo>
                      <a:pt x="420" y="304"/>
                    </a:lnTo>
                    <a:lnTo>
                      <a:pt x="420" y="295"/>
                    </a:lnTo>
                    <a:lnTo>
                      <a:pt x="420" y="295"/>
                    </a:lnTo>
                    <a:lnTo>
                      <a:pt x="420" y="295"/>
                    </a:lnTo>
                    <a:lnTo>
                      <a:pt x="411" y="295"/>
                    </a:lnTo>
                    <a:lnTo>
                      <a:pt x="411" y="295"/>
                    </a:lnTo>
                    <a:lnTo>
                      <a:pt x="411" y="295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86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77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68"/>
                    </a:lnTo>
                    <a:lnTo>
                      <a:pt x="411" y="259"/>
                    </a:lnTo>
                    <a:lnTo>
                      <a:pt x="411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9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51"/>
                    </a:lnTo>
                    <a:lnTo>
                      <a:pt x="420" y="242"/>
                    </a:lnTo>
                    <a:lnTo>
                      <a:pt x="420" y="242"/>
                    </a:lnTo>
                    <a:lnTo>
                      <a:pt x="420" y="242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33"/>
                    </a:lnTo>
                    <a:lnTo>
                      <a:pt x="420" y="224"/>
                    </a:lnTo>
                    <a:lnTo>
                      <a:pt x="420" y="224"/>
                    </a:lnTo>
                    <a:lnTo>
                      <a:pt x="420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24"/>
                    </a:lnTo>
                    <a:lnTo>
                      <a:pt x="411" y="215"/>
                    </a:lnTo>
                    <a:lnTo>
                      <a:pt x="411" y="215"/>
                    </a:lnTo>
                    <a:lnTo>
                      <a:pt x="411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15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0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29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38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55" y="206"/>
                    </a:lnTo>
                    <a:lnTo>
                      <a:pt x="446" y="206"/>
                    </a:lnTo>
                    <a:lnTo>
                      <a:pt x="446" y="206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97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88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9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46" y="170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55" y="161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64" y="152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73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82" y="161"/>
                    </a:lnTo>
                    <a:lnTo>
                      <a:pt x="491" y="161"/>
                    </a:lnTo>
                    <a:lnTo>
                      <a:pt x="491" y="161"/>
                    </a:lnTo>
                    <a:lnTo>
                      <a:pt x="491" y="161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52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43"/>
                    </a:lnTo>
                    <a:lnTo>
                      <a:pt x="491" y="134"/>
                    </a:lnTo>
                    <a:lnTo>
                      <a:pt x="491" y="134"/>
                    </a:lnTo>
                    <a:lnTo>
                      <a:pt x="482" y="134"/>
                    </a:lnTo>
                    <a:lnTo>
                      <a:pt x="482" y="134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25"/>
                    </a:lnTo>
                    <a:lnTo>
                      <a:pt x="482" y="117"/>
                    </a:lnTo>
                    <a:lnTo>
                      <a:pt x="482" y="117"/>
                    </a:lnTo>
                    <a:lnTo>
                      <a:pt x="473" y="117"/>
                    </a:lnTo>
                    <a:lnTo>
                      <a:pt x="473" y="117"/>
                    </a:lnTo>
                    <a:lnTo>
                      <a:pt x="473" y="117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73" y="108"/>
                    </a:lnTo>
                    <a:lnTo>
                      <a:pt x="464" y="108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9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90"/>
                    </a:lnTo>
                    <a:lnTo>
                      <a:pt x="464" y="81"/>
                    </a:lnTo>
                    <a:lnTo>
                      <a:pt x="473" y="81"/>
                    </a:lnTo>
                    <a:lnTo>
                      <a:pt x="473" y="81"/>
                    </a:lnTo>
                    <a:lnTo>
                      <a:pt x="473" y="72"/>
                    </a:lnTo>
                    <a:lnTo>
                      <a:pt x="473" y="72"/>
                    </a:lnTo>
                    <a:lnTo>
                      <a:pt x="473" y="72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73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82" y="63"/>
                    </a:lnTo>
                    <a:lnTo>
                      <a:pt x="491" y="63"/>
                    </a:lnTo>
                    <a:lnTo>
                      <a:pt x="491" y="63"/>
                    </a:lnTo>
                    <a:lnTo>
                      <a:pt x="491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0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09" y="63"/>
                    </a:lnTo>
                    <a:lnTo>
                      <a:pt x="518" y="63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18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54"/>
                    </a:lnTo>
                    <a:lnTo>
                      <a:pt x="527" y="45"/>
                    </a:lnTo>
                    <a:lnTo>
                      <a:pt x="527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45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36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27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18"/>
                    </a:lnTo>
                    <a:lnTo>
                      <a:pt x="536" y="9"/>
                    </a:lnTo>
                    <a:lnTo>
                      <a:pt x="536" y="9"/>
                    </a:lnTo>
                    <a:lnTo>
                      <a:pt x="545" y="9"/>
                    </a:lnTo>
                    <a:lnTo>
                      <a:pt x="545" y="9"/>
                    </a:lnTo>
                    <a:lnTo>
                      <a:pt x="545" y="9"/>
                    </a:lnTo>
                    <a:lnTo>
                      <a:pt x="545" y="0"/>
                    </a:lnTo>
                    <a:lnTo>
                      <a:pt x="545" y="0"/>
                    </a:lnTo>
                    <a:lnTo>
                      <a:pt x="545" y="0"/>
                    </a:lnTo>
                    <a:lnTo>
                      <a:pt x="554" y="0"/>
                    </a:lnTo>
                    <a:lnTo>
                      <a:pt x="563" y="9"/>
                    </a:lnTo>
                    <a:lnTo>
                      <a:pt x="572" y="9"/>
                    </a:lnTo>
                    <a:lnTo>
                      <a:pt x="580" y="9"/>
                    </a:lnTo>
                    <a:lnTo>
                      <a:pt x="580" y="18"/>
                    </a:lnTo>
                    <a:lnTo>
                      <a:pt x="589" y="18"/>
                    </a:lnTo>
                    <a:lnTo>
                      <a:pt x="598" y="18"/>
                    </a:lnTo>
                    <a:lnTo>
                      <a:pt x="607" y="18"/>
                    </a:lnTo>
                    <a:lnTo>
                      <a:pt x="616" y="27"/>
                    </a:lnTo>
                    <a:lnTo>
                      <a:pt x="625" y="27"/>
                    </a:lnTo>
                    <a:lnTo>
                      <a:pt x="625" y="27"/>
                    </a:lnTo>
                    <a:lnTo>
                      <a:pt x="634" y="27"/>
                    </a:lnTo>
                    <a:lnTo>
                      <a:pt x="643" y="27"/>
                    </a:lnTo>
                    <a:lnTo>
                      <a:pt x="652" y="27"/>
                    </a:lnTo>
                    <a:lnTo>
                      <a:pt x="652" y="27"/>
                    </a:lnTo>
                    <a:lnTo>
                      <a:pt x="661" y="27"/>
                    </a:lnTo>
                    <a:lnTo>
                      <a:pt x="670" y="27"/>
                    </a:lnTo>
                    <a:lnTo>
                      <a:pt x="670" y="27"/>
                    </a:lnTo>
                    <a:lnTo>
                      <a:pt x="679" y="18"/>
                    </a:lnTo>
                    <a:lnTo>
                      <a:pt x="679" y="18"/>
                    </a:lnTo>
                    <a:lnTo>
                      <a:pt x="679" y="9"/>
                    </a:lnTo>
                    <a:lnTo>
                      <a:pt x="688" y="9"/>
                    </a:lnTo>
                    <a:lnTo>
                      <a:pt x="688" y="9"/>
                    </a:lnTo>
                    <a:lnTo>
                      <a:pt x="697" y="9"/>
                    </a:lnTo>
                    <a:lnTo>
                      <a:pt x="697" y="0"/>
                    </a:lnTo>
                    <a:lnTo>
                      <a:pt x="706" y="0"/>
                    </a:lnTo>
                    <a:lnTo>
                      <a:pt x="714" y="0"/>
                    </a:lnTo>
                    <a:lnTo>
                      <a:pt x="714" y="0"/>
                    </a:lnTo>
                    <a:lnTo>
                      <a:pt x="723" y="0"/>
                    </a:lnTo>
                    <a:lnTo>
                      <a:pt x="732" y="0"/>
                    </a:lnTo>
                    <a:lnTo>
                      <a:pt x="732" y="0"/>
                    </a:lnTo>
                    <a:lnTo>
                      <a:pt x="741" y="9"/>
                    </a:lnTo>
                    <a:lnTo>
                      <a:pt x="750" y="9"/>
                    </a:lnTo>
                    <a:lnTo>
                      <a:pt x="750" y="9"/>
                    </a:lnTo>
                    <a:lnTo>
                      <a:pt x="750" y="9"/>
                    </a:lnTo>
                    <a:lnTo>
                      <a:pt x="759" y="9"/>
                    </a:lnTo>
                    <a:lnTo>
                      <a:pt x="759" y="18"/>
                    </a:lnTo>
                    <a:lnTo>
                      <a:pt x="759" y="18"/>
                    </a:lnTo>
                    <a:lnTo>
                      <a:pt x="768" y="18"/>
                    </a:lnTo>
                    <a:lnTo>
                      <a:pt x="777" y="18"/>
                    </a:lnTo>
                    <a:lnTo>
                      <a:pt x="777" y="18"/>
                    </a:lnTo>
                    <a:lnTo>
                      <a:pt x="786" y="18"/>
                    </a:lnTo>
                    <a:lnTo>
                      <a:pt x="795" y="18"/>
                    </a:lnTo>
                    <a:lnTo>
                      <a:pt x="804" y="18"/>
                    </a:lnTo>
                    <a:lnTo>
                      <a:pt x="813" y="18"/>
                    </a:lnTo>
                    <a:lnTo>
                      <a:pt x="822" y="18"/>
                    </a:lnTo>
                    <a:lnTo>
                      <a:pt x="822" y="18"/>
                    </a:lnTo>
                    <a:lnTo>
                      <a:pt x="831" y="18"/>
                    </a:lnTo>
                    <a:lnTo>
                      <a:pt x="831" y="36"/>
                    </a:lnTo>
                    <a:lnTo>
                      <a:pt x="831" y="54"/>
                    </a:lnTo>
                    <a:lnTo>
                      <a:pt x="822" y="63"/>
                    </a:lnTo>
                    <a:lnTo>
                      <a:pt x="804" y="63"/>
                    </a:lnTo>
                    <a:lnTo>
                      <a:pt x="804" y="81"/>
                    </a:lnTo>
                    <a:lnTo>
                      <a:pt x="804" y="108"/>
                    </a:lnTo>
                    <a:lnTo>
                      <a:pt x="795" y="117"/>
                    </a:lnTo>
                    <a:lnTo>
                      <a:pt x="795" y="134"/>
                    </a:lnTo>
                    <a:lnTo>
                      <a:pt x="795" y="143"/>
                    </a:lnTo>
                    <a:lnTo>
                      <a:pt x="786" y="152"/>
                    </a:lnTo>
                    <a:lnTo>
                      <a:pt x="786" y="170"/>
                    </a:lnTo>
                    <a:lnTo>
                      <a:pt x="786" y="188"/>
                    </a:lnTo>
                    <a:lnTo>
                      <a:pt x="768" y="188"/>
                    </a:lnTo>
                    <a:lnTo>
                      <a:pt x="750" y="188"/>
                    </a:lnTo>
                    <a:lnTo>
                      <a:pt x="732" y="179"/>
                    </a:lnTo>
                    <a:lnTo>
                      <a:pt x="706" y="179"/>
                    </a:lnTo>
                    <a:lnTo>
                      <a:pt x="688" y="179"/>
                    </a:lnTo>
                    <a:lnTo>
                      <a:pt x="679" y="188"/>
                    </a:lnTo>
                    <a:lnTo>
                      <a:pt x="670" y="197"/>
                    </a:lnTo>
                    <a:lnTo>
                      <a:pt x="670" y="215"/>
                    </a:lnTo>
                    <a:lnTo>
                      <a:pt x="679" y="233"/>
                    </a:lnTo>
                    <a:lnTo>
                      <a:pt x="697" y="224"/>
                    </a:lnTo>
                    <a:lnTo>
                      <a:pt x="697" y="233"/>
                    </a:lnTo>
                    <a:lnTo>
                      <a:pt x="714" y="233"/>
                    </a:lnTo>
                    <a:lnTo>
                      <a:pt x="723" y="251"/>
                    </a:lnTo>
                    <a:lnTo>
                      <a:pt x="732" y="259"/>
                    </a:lnTo>
                    <a:lnTo>
                      <a:pt x="723" y="268"/>
                    </a:lnTo>
                    <a:lnTo>
                      <a:pt x="714" y="268"/>
                    </a:lnTo>
                    <a:lnTo>
                      <a:pt x="706" y="286"/>
                    </a:lnTo>
                    <a:lnTo>
                      <a:pt x="706" y="313"/>
                    </a:lnTo>
                    <a:lnTo>
                      <a:pt x="679" y="313"/>
                    </a:lnTo>
                    <a:lnTo>
                      <a:pt x="670" y="322"/>
                    </a:lnTo>
                    <a:lnTo>
                      <a:pt x="652" y="313"/>
                    </a:lnTo>
                    <a:lnTo>
                      <a:pt x="643" y="322"/>
                    </a:lnTo>
                    <a:lnTo>
                      <a:pt x="625" y="331"/>
                    </a:lnTo>
                    <a:lnTo>
                      <a:pt x="607" y="340"/>
                    </a:lnTo>
                    <a:lnTo>
                      <a:pt x="589" y="349"/>
                    </a:lnTo>
                    <a:lnTo>
                      <a:pt x="572" y="340"/>
                    </a:lnTo>
                    <a:lnTo>
                      <a:pt x="554" y="349"/>
                    </a:lnTo>
                    <a:lnTo>
                      <a:pt x="545" y="358"/>
                    </a:lnTo>
                    <a:lnTo>
                      <a:pt x="518" y="358"/>
                    </a:lnTo>
                    <a:lnTo>
                      <a:pt x="491" y="358"/>
                    </a:lnTo>
                    <a:lnTo>
                      <a:pt x="491" y="367"/>
                    </a:lnTo>
                    <a:lnTo>
                      <a:pt x="491" y="393"/>
                    </a:lnTo>
                    <a:lnTo>
                      <a:pt x="491" y="402"/>
                    </a:lnTo>
                    <a:lnTo>
                      <a:pt x="500" y="411"/>
                    </a:lnTo>
                    <a:lnTo>
                      <a:pt x="509" y="429"/>
                    </a:lnTo>
                    <a:lnTo>
                      <a:pt x="518" y="447"/>
                    </a:lnTo>
                    <a:lnTo>
                      <a:pt x="509" y="474"/>
                    </a:lnTo>
                    <a:lnTo>
                      <a:pt x="500" y="509"/>
                    </a:lnTo>
                    <a:lnTo>
                      <a:pt x="491" y="527"/>
                    </a:lnTo>
                    <a:lnTo>
                      <a:pt x="491" y="536"/>
                    </a:lnTo>
                    <a:lnTo>
                      <a:pt x="473" y="545"/>
                    </a:lnTo>
                    <a:lnTo>
                      <a:pt x="455" y="554"/>
                    </a:lnTo>
                    <a:lnTo>
                      <a:pt x="446" y="563"/>
                    </a:lnTo>
                    <a:lnTo>
                      <a:pt x="446" y="581"/>
                    </a:lnTo>
                    <a:lnTo>
                      <a:pt x="446" y="599"/>
                    </a:lnTo>
                    <a:lnTo>
                      <a:pt x="464" y="599"/>
                    </a:lnTo>
                    <a:lnTo>
                      <a:pt x="464" y="608"/>
                    </a:lnTo>
                    <a:lnTo>
                      <a:pt x="464" y="634"/>
                    </a:lnTo>
                    <a:lnTo>
                      <a:pt x="446" y="634"/>
                    </a:lnTo>
                    <a:lnTo>
                      <a:pt x="438" y="634"/>
                    </a:lnTo>
                    <a:lnTo>
                      <a:pt x="446" y="652"/>
                    </a:lnTo>
                    <a:lnTo>
                      <a:pt x="455" y="670"/>
                    </a:lnTo>
                    <a:lnTo>
                      <a:pt x="455" y="688"/>
                    </a:lnTo>
                    <a:lnTo>
                      <a:pt x="446" y="688"/>
                    </a:lnTo>
                    <a:lnTo>
                      <a:pt x="420" y="679"/>
                    </a:lnTo>
                    <a:lnTo>
                      <a:pt x="402" y="697"/>
                    </a:lnTo>
                    <a:lnTo>
                      <a:pt x="384" y="688"/>
                    </a:lnTo>
                    <a:lnTo>
                      <a:pt x="366" y="688"/>
                    </a:lnTo>
                    <a:lnTo>
                      <a:pt x="357" y="688"/>
                    </a:lnTo>
                    <a:lnTo>
                      <a:pt x="348" y="697"/>
                    </a:lnTo>
                    <a:lnTo>
                      <a:pt x="348" y="697"/>
                    </a:lnTo>
                    <a:lnTo>
                      <a:pt x="330" y="697"/>
                    </a:lnTo>
                    <a:lnTo>
                      <a:pt x="321" y="706"/>
                    </a:lnTo>
                    <a:lnTo>
                      <a:pt x="321" y="724"/>
                    </a:lnTo>
                    <a:lnTo>
                      <a:pt x="313" y="742"/>
                    </a:lnTo>
                    <a:lnTo>
                      <a:pt x="304" y="751"/>
                    </a:lnTo>
                    <a:lnTo>
                      <a:pt x="286" y="759"/>
                    </a:lnTo>
                    <a:lnTo>
                      <a:pt x="277" y="759"/>
                    </a:lnTo>
                    <a:lnTo>
                      <a:pt x="268" y="777"/>
                    </a:lnTo>
                    <a:lnTo>
                      <a:pt x="268" y="795"/>
                    </a:lnTo>
                    <a:lnTo>
                      <a:pt x="268" y="813"/>
                    </a:lnTo>
                    <a:lnTo>
                      <a:pt x="250" y="813"/>
                    </a:lnTo>
                    <a:lnTo>
                      <a:pt x="223" y="813"/>
                    </a:lnTo>
                    <a:lnTo>
                      <a:pt x="196" y="813"/>
                    </a:lnTo>
                    <a:lnTo>
                      <a:pt x="170" y="813"/>
                    </a:lnTo>
                    <a:lnTo>
                      <a:pt x="143" y="813"/>
                    </a:lnTo>
                    <a:lnTo>
                      <a:pt x="116" y="813"/>
                    </a:lnTo>
                    <a:lnTo>
                      <a:pt x="107" y="822"/>
                    </a:lnTo>
                    <a:lnTo>
                      <a:pt x="107" y="831"/>
                    </a:lnTo>
                    <a:lnTo>
                      <a:pt x="98" y="840"/>
                    </a:lnTo>
                  </a:path>
                </a:pathLst>
              </a:custGeom>
              <a:solidFill>
                <a:schemeClr val="accent2">
                  <a:lumMod val="40000"/>
                  <a:lumOff val="6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  <xdr:sp macro="" textlink="">
            <xdr:nvSpPr>
              <xdr:cNvPr id="54" name="Freeform 59">
                <a:extLst>
                  <a:ext uri="{FF2B5EF4-FFF2-40B4-BE49-F238E27FC236}">
                    <a16:creationId xmlns:a16="http://schemas.microsoft.com/office/drawing/2014/main" id="{00000000-0008-0000-1A00-00003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2" y="7370"/>
                <a:ext cx="1089" cy="1375"/>
              </a:xfrm>
              <a:custGeom>
                <a:avLst/>
                <a:gdLst>
                  <a:gd name="T0" fmla="*/ 464 w 491"/>
                  <a:gd name="T1" fmla="*/ 44 h 580"/>
                  <a:gd name="T2" fmla="*/ 428 w 491"/>
                  <a:gd name="T3" fmla="*/ 17 h 580"/>
                  <a:gd name="T4" fmla="*/ 384 w 491"/>
                  <a:gd name="T5" fmla="*/ 35 h 580"/>
                  <a:gd name="T6" fmla="*/ 357 w 491"/>
                  <a:gd name="T7" fmla="*/ 9 h 580"/>
                  <a:gd name="T8" fmla="*/ 285 w 491"/>
                  <a:gd name="T9" fmla="*/ 0 h 580"/>
                  <a:gd name="T10" fmla="*/ 223 w 491"/>
                  <a:gd name="T11" fmla="*/ 0 h 580"/>
                  <a:gd name="T12" fmla="*/ 196 w 491"/>
                  <a:gd name="T13" fmla="*/ 26 h 580"/>
                  <a:gd name="T14" fmla="*/ 160 w 491"/>
                  <a:gd name="T15" fmla="*/ 26 h 580"/>
                  <a:gd name="T16" fmla="*/ 125 w 491"/>
                  <a:gd name="T17" fmla="*/ 35 h 580"/>
                  <a:gd name="T18" fmla="*/ 89 w 491"/>
                  <a:gd name="T19" fmla="*/ 44 h 580"/>
                  <a:gd name="T20" fmla="*/ 98 w 491"/>
                  <a:gd name="T21" fmla="*/ 71 h 580"/>
                  <a:gd name="T22" fmla="*/ 107 w 491"/>
                  <a:gd name="T23" fmla="*/ 80 h 580"/>
                  <a:gd name="T24" fmla="*/ 116 w 491"/>
                  <a:gd name="T25" fmla="*/ 107 h 580"/>
                  <a:gd name="T26" fmla="*/ 125 w 491"/>
                  <a:gd name="T27" fmla="*/ 125 h 580"/>
                  <a:gd name="T28" fmla="*/ 134 w 491"/>
                  <a:gd name="T29" fmla="*/ 151 h 580"/>
                  <a:gd name="T30" fmla="*/ 125 w 491"/>
                  <a:gd name="T31" fmla="*/ 169 h 580"/>
                  <a:gd name="T32" fmla="*/ 98 w 491"/>
                  <a:gd name="T33" fmla="*/ 187 h 580"/>
                  <a:gd name="T34" fmla="*/ 98 w 491"/>
                  <a:gd name="T35" fmla="*/ 205 h 580"/>
                  <a:gd name="T36" fmla="*/ 71 w 491"/>
                  <a:gd name="T37" fmla="*/ 223 h 580"/>
                  <a:gd name="T38" fmla="*/ 62 w 491"/>
                  <a:gd name="T39" fmla="*/ 241 h 580"/>
                  <a:gd name="T40" fmla="*/ 53 w 491"/>
                  <a:gd name="T41" fmla="*/ 276 h 580"/>
                  <a:gd name="T42" fmla="*/ 71 w 491"/>
                  <a:gd name="T43" fmla="*/ 285 h 580"/>
                  <a:gd name="T44" fmla="*/ 89 w 491"/>
                  <a:gd name="T45" fmla="*/ 303 h 580"/>
                  <a:gd name="T46" fmla="*/ 80 w 491"/>
                  <a:gd name="T47" fmla="*/ 339 h 580"/>
                  <a:gd name="T48" fmla="*/ 62 w 491"/>
                  <a:gd name="T49" fmla="*/ 348 h 580"/>
                  <a:gd name="T50" fmla="*/ 26 w 491"/>
                  <a:gd name="T51" fmla="*/ 348 h 580"/>
                  <a:gd name="T52" fmla="*/ 17 w 491"/>
                  <a:gd name="T53" fmla="*/ 366 h 580"/>
                  <a:gd name="T54" fmla="*/ 9 w 491"/>
                  <a:gd name="T55" fmla="*/ 392 h 580"/>
                  <a:gd name="T56" fmla="*/ 0 w 491"/>
                  <a:gd name="T57" fmla="*/ 410 h 580"/>
                  <a:gd name="T58" fmla="*/ 9 w 491"/>
                  <a:gd name="T59" fmla="*/ 446 h 580"/>
                  <a:gd name="T60" fmla="*/ 35 w 491"/>
                  <a:gd name="T61" fmla="*/ 464 h 580"/>
                  <a:gd name="T62" fmla="*/ 35 w 491"/>
                  <a:gd name="T63" fmla="*/ 491 h 580"/>
                  <a:gd name="T64" fmla="*/ 62 w 491"/>
                  <a:gd name="T65" fmla="*/ 517 h 580"/>
                  <a:gd name="T66" fmla="*/ 62 w 491"/>
                  <a:gd name="T67" fmla="*/ 553 h 580"/>
                  <a:gd name="T68" fmla="*/ 89 w 491"/>
                  <a:gd name="T69" fmla="*/ 580 h 580"/>
                  <a:gd name="T70" fmla="*/ 134 w 491"/>
                  <a:gd name="T71" fmla="*/ 571 h 580"/>
                  <a:gd name="T72" fmla="*/ 178 w 491"/>
                  <a:gd name="T73" fmla="*/ 544 h 580"/>
                  <a:gd name="T74" fmla="*/ 196 w 491"/>
                  <a:gd name="T75" fmla="*/ 526 h 580"/>
                  <a:gd name="T76" fmla="*/ 241 w 491"/>
                  <a:gd name="T77" fmla="*/ 526 h 580"/>
                  <a:gd name="T78" fmla="*/ 294 w 491"/>
                  <a:gd name="T79" fmla="*/ 526 h 580"/>
                  <a:gd name="T80" fmla="*/ 303 w 491"/>
                  <a:gd name="T81" fmla="*/ 500 h 580"/>
                  <a:gd name="T82" fmla="*/ 303 w 491"/>
                  <a:gd name="T83" fmla="*/ 464 h 580"/>
                  <a:gd name="T84" fmla="*/ 321 w 491"/>
                  <a:gd name="T85" fmla="*/ 455 h 580"/>
                  <a:gd name="T86" fmla="*/ 339 w 491"/>
                  <a:gd name="T87" fmla="*/ 437 h 580"/>
                  <a:gd name="T88" fmla="*/ 366 w 491"/>
                  <a:gd name="T89" fmla="*/ 428 h 580"/>
                  <a:gd name="T90" fmla="*/ 402 w 491"/>
                  <a:gd name="T91" fmla="*/ 428 h 580"/>
                  <a:gd name="T92" fmla="*/ 410 w 491"/>
                  <a:gd name="T93" fmla="*/ 419 h 580"/>
                  <a:gd name="T94" fmla="*/ 419 w 491"/>
                  <a:gd name="T95" fmla="*/ 392 h 580"/>
                  <a:gd name="T96" fmla="*/ 437 w 491"/>
                  <a:gd name="T97" fmla="*/ 392 h 580"/>
                  <a:gd name="T98" fmla="*/ 464 w 491"/>
                  <a:gd name="T99" fmla="*/ 384 h 580"/>
                  <a:gd name="T100" fmla="*/ 473 w 491"/>
                  <a:gd name="T101" fmla="*/ 348 h 580"/>
                  <a:gd name="T102" fmla="*/ 482 w 491"/>
                  <a:gd name="T103" fmla="*/ 339 h 580"/>
                  <a:gd name="T104" fmla="*/ 491 w 491"/>
                  <a:gd name="T105" fmla="*/ 312 h 580"/>
                  <a:gd name="T106" fmla="*/ 482 w 491"/>
                  <a:gd name="T107" fmla="*/ 285 h 580"/>
                  <a:gd name="T108" fmla="*/ 464 w 491"/>
                  <a:gd name="T109" fmla="*/ 250 h 580"/>
                  <a:gd name="T110" fmla="*/ 473 w 491"/>
                  <a:gd name="T111" fmla="*/ 214 h 580"/>
                  <a:gd name="T112" fmla="*/ 491 w 491"/>
                  <a:gd name="T113" fmla="*/ 196 h 580"/>
                  <a:gd name="T114" fmla="*/ 482 w 491"/>
                  <a:gd name="T115" fmla="*/ 169 h 580"/>
                  <a:gd name="T116" fmla="*/ 446 w 491"/>
                  <a:gd name="T117" fmla="*/ 160 h 580"/>
                  <a:gd name="T118" fmla="*/ 446 w 491"/>
                  <a:gd name="T119" fmla="*/ 125 h 580"/>
                  <a:gd name="T120" fmla="*/ 464 w 491"/>
                  <a:gd name="T121" fmla="*/ 98 h 580"/>
                  <a:gd name="T122" fmla="*/ 473 w 491"/>
                  <a:gd name="T123" fmla="*/ 62 h 58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491" h="580">
                    <a:moveTo>
                      <a:pt x="473" y="62"/>
                    </a:moveTo>
                    <a:lnTo>
                      <a:pt x="464" y="44"/>
                    </a:lnTo>
                    <a:lnTo>
                      <a:pt x="446" y="17"/>
                    </a:lnTo>
                    <a:lnTo>
                      <a:pt x="428" y="17"/>
                    </a:lnTo>
                    <a:lnTo>
                      <a:pt x="393" y="35"/>
                    </a:lnTo>
                    <a:lnTo>
                      <a:pt x="384" y="35"/>
                    </a:lnTo>
                    <a:lnTo>
                      <a:pt x="366" y="26"/>
                    </a:lnTo>
                    <a:lnTo>
                      <a:pt x="357" y="9"/>
                    </a:lnTo>
                    <a:lnTo>
                      <a:pt x="330" y="0"/>
                    </a:lnTo>
                    <a:lnTo>
                      <a:pt x="285" y="0"/>
                    </a:lnTo>
                    <a:lnTo>
                      <a:pt x="241" y="0"/>
                    </a:lnTo>
                    <a:lnTo>
                      <a:pt x="223" y="0"/>
                    </a:lnTo>
                    <a:lnTo>
                      <a:pt x="214" y="9"/>
                    </a:lnTo>
                    <a:lnTo>
                      <a:pt x="196" y="26"/>
                    </a:lnTo>
                    <a:lnTo>
                      <a:pt x="169" y="26"/>
                    </a:lnTo>
                    <a:lnTo>
                      <a:pt x="160" y="26"/>
                    </a:lnTo>
                    <a:lnTo>
                      <a:pt x="143" y="35"/>
                    </a:lnTo>
                    <a:lnTo>
                      <a:pt x="125" y="35"/>
                    </a:lnTo>
                    <a:lnTo>
                      <a:pt x="107" y="35"/>
                    </a:lnTo>
                    <a:lnTo>
                      <a:pt x="89" y="44"/>
                    </a:lnTo>
                    <a:lnTo>
                      <a:pt x="80" y="62"/>
                    </a:lnTo>
                    <a:lnTo>
                      <a:pt x="98" y="71"/>
                    </a:lnTo>
                    <a:lnTo>
                      <a:pt x="107" y="71"/>
                    </a:lnTo>
                    <a:lnTo>
                      <a:pt x="107" y="80"/>
                    </a:lnTo>
                    <a:lnTo>
                      <a:pt x="116" y="89"/>
                    </a:lnTo>
                    <a:lnTo>
                      <a:pt x="116" y="107"/>
                    </a:lnTo>
                    <a:lnTo>
                      <a:pt x="125" y="116"/>
                    </a:lnTo>
                    <a:lnTo>
                      <a:pt x="125" y="125"/>
                    </a:lnTo>
                    <a:lnTo>
                      <a:pt x="134" y="142"/>
                    </a:lnTo>
                    <a:lnTo>
                      <a:pt x="134" y="151"/>
                    </a:lnTo>
                    <a:lnTo>
                      <a:pt x="125" y="169"/>
                    </a:lnTo>
                    <a:lnTo>
                      <a:pt x="125" y="169"/>
                    </a:lnTo>
                    <a:lnTo>
                      <a:pt x="107" y="178"/>
                    </a:lnTo>
                    <a:lnTo>
                      <a:pt x="98" y="187"/>
                    </a:lnTo>
                    <a:lnTo>
                      <a:pt x="98" y="196"/>
                    </a:lnTo>
                    <a:lnTo>
                      <a:pt x="98" y="205"/>
                    </a:lnTo>
                    <a:lnTo>
                      <a:pt x="80" y="214"/>
                    </a:lnTo>
                    <a:lnTo>
                      <a:pt x="71" y="223"/>
                    </a:lnTo>
                    <a:lnTo>
                      <a:pt x="62" y="232"/>
                    </a:lnTo>
                    <a:lnTo>
                      <a:pt x="62" y="241"/>
                    </a:lnTo>
                    <a:lnTo>
                      <a:pt x="53" y="250"/>
                    </a:lnTo>
                    <a:lnTo>
                      <a:pt x="53" y="276"/>
                    </a:lnTo>
                    <a:lnTo>
                      <a:pt x="62" y="285"/>
                    </a:lnTo>
                    <a:lnTo>
                      <a:pt x="71" y="285"/>
                    </a:lnTo>
                    <a:lnTo>
                      <a:pt x="80" y="294"/>
                    </a:lnTo>
                    <a:lnTo>
                      <a:pt x="89" y="303"/>
                    </a:lnTo>
                    <a:lnTo>
                      <a:pt x="89" y="321"/>
                    </a:lnTo>
                    <a:lnTo>
                      <a:pt x="80" y="339"/>
                    </a:lnTo>
                    <a:lnTo>
                      <a:pt x="80" y="348"/>
                    </a:lnTo>
                    <a:lnTo>
                      <a:pt x="62" y="348"/>
                    </a:lnTo>
                    <a:lnTo>
                      <a:pt x="44" y="348"/>
                    </a:lnTo>
                    <a:lnTo>
                      <a:pt x="26" y="348"/>
                    </a:lnTo>
                    <a:lnTo>
                      <a:pt x="26" y="357"/>
                    </a:lnTo>
                    <a:lnTo>
                      <a:pt x="17" y="366"/>
                    </a:lnTo>
                    <a:lnTo>
                      <a:pt x="26" y="384"/>
                    </a:lnTo>
                    <a:lnTo>
                      <a:pt x="9" y="392"/>
                    </a:lnTo>
                    <a:lnTo>
                      <a:pt x="0" y="392"/>
                    </a:lnTo>
                    <a:lnTo>
                      <a:pt x="0" y="410"/>
                    </a:lnTo>
                    <a:lnTo>
                      <a:pt x="9" y="428"/>
                    </a:lnTo>
                    <a:lnTo>
                      <a:pt x="9" y="446"/>
                    </a:lnTo>
                    <a:lnTo>
                      <a:pt x="17" y="464"/>
                    </a:lnTo>
                    <a:lnTo>
                      <a:pt x="35" y="464"/>
                    </a:lnTo>
                    <a:lnTo>
                      <a:pt x="35" y="491"/>
                    </a:lnTo>
                    <a:lnTo>
                      <a:pt x="35" y="491"/>
                    </a:lnTo>
                    <a:lnTo>
                      <a:pt x="44" y="500"/>
                    </a:lnTo>
                    <a:lnTo>
                      <a:pt x="62" y="517"/>
                    </a:lnTo>
                    <a:lnTo>
                      <a:pt x="62" y="526"/>
                    </a:lnTo>
                    <a:lnTo>
                      <a:pt x="62" y="553"/>
                    </a:lnTo>
                    <a:lnTo>
                      <a:pt x="80" y="571"/>
                    </a:lnTo>
                    <a:lnTo>
                      <a:pt x="89" y="580"/>
                    </a:lnTo>
                    <a:lnTo>
                      <a:pt x="116" y="580"/>
                    </a:lnTo>
                    <a:lnTo>
                      <a:pt x="134" y="571"/>
                    </a:lnTo>
                    <a:lnTo>
                      <a:pt x="151" y="562"/>
                    </a:lnTo>
                    <a:lnTo>
                      <a:pt x="178" y="544"/>
                    </a:lnTo>
                    <a:lnTo>
                      <a:pt x="187" y="535"/>
                    </a:lnTo>
                    <a:lnTo>
                      <a:pt x="196" y="526"/>
                    </a:lnTo>
                    <a:lnTo>
                      <a:pt x="214" y="526"/>
                    </a:lnTo>
                    <a:lnTo>
                      <a:pt x="241" y="526"/>
                    </a:lnTo>
                    <a:lnTo>
                      <a:pt x="268" y="526"/>
                    </a:lnTo>
                    <a:lnTo>
                      <a:pt x="294" y="526"/>
                    </a:lnTo>
                    <a:lnTo>
                      <a:pt x="294" y="509"/>
                    </a:lnTo>
                    <a:lnTo>
                      <a:pt x="303" y="500"/>
                    </a:lnTo>
                    <a:lnTo>
                      <a:pt x="303" y="482"/>
                    </a:lnTo>
                    <a:lnTo>
                      <a:pt x="303" y="464"/>
                    </a:lnTo>
                    <a:lnTo>
                      <a:pt x="321" y="464"/>
                    </a:lnTo>
                    <a:lnTo>
                      <a:pt x="321" y="455"/>
                    </a:lnTo>
                    <a:lnTo>
                      <a:pt x="321" y="446"/>
                    </a:lnTo>
                    <a:lnTo>
                      <a:pt x="339" y="437"/>
                    </a:lnTo>
                    <a:lnTo>
                      <a:pt x="357" y="428"/>
                    </a:lnTo>
                    <a:lnTo>
                      <a:pt x="366" y="428"/>
                    </a:lnTo>
                    <a:lnTo>
                      <a:pt x="384" y="428"/>
                    </a:lnTo>
                    <a:lnTo>
                      <a:pt x="402" y="428"/>
                    </a:lnTo>
                    <a:lnTo>
                      <a:pt x="402" y="428"/>
                    </a:lnTo>
                    <a:lnTo>
                      <a:pt x="410" y="419"/>
                    </a:lnTo>
                    <a:lnTo>
                      <a:pt x="419" y="401"/>
                    </a:lnTo>
                    <a:lnTo>
                      <a:pt x="419" y="392"/>
                    </a:lnTo>
                    <a:lnTo>
                      <a:pt x="419" y="392"/>
                    </a:lnTo>
                    <a:lnTo>
                      <a:pt x="437" y="392"/>
                    </a:lnTo>
                    <a:lnTo>
                      <a:pt x="455" y="384"/>
                    </a:lnTo>
                    <a:lnTo>
                      <a:pt x="464" y="384"/>
                    </a:lnTo>
                    <a:lnTo>
                      <a:pt x="473" y="366"/>
                    </a:lnTo>
                    <a:lnTo>
                      <a:pt x="473" y="348"/>
                    </a:lnTo>
                    <a:lnTo>
                      <a:pt x="473" y="339"/>
                    </a:lnTo>
                    <a:lnTo>
                      <a:pt x="482" y="339"/>
                    </a:lnTo>
                    <a:lnTo>
                      <a:pt x="482" y="321"/>
                    </a:lnTo>
                    <a:lnTo>
                      <a:pt x="491" y="312"/>
                    </a:lnTo>
                    <a:lnTo>
                      <a:pt x="491" y="294"/>
                    </a:lnTo>
                    <a:lnTo>
                      <a:pt x="482" y="285"/>
                    </a:lnTo>
                    <a:lnTo>
                      <a:pt x="464" y="276"/>
                    </a:lnTo>
                    <a:lnTo>
                      <a:pt x="464" y="250"/>
                    </a:lnTo>
                    <a:lnTo>
                      <a:pt x="464" y="232"/>
                    </a:lnTo>
                    <a:lnTo>
                      <a:pt x="473" y="214"/>
                    </a:lnTo>
                    <a:lnTo>
                      <a:pt x="491" y="214"/>
                    </a:lnTo>
                    <a:lnTo>
                      <a:pt x="491" y="196"/>
                    </a:lnTo>
                    <a:lnTo>
                      <a:pt x="491" y="178"/>
                    </a:lnTo>
                    <a:lnTo>
                      <a:pt x="482" y="169"/>
                    </a:lnTo>
                    <a:lnTo>
                      <a:pt x="464" y="169"/>
                    </a:lnTo>
                    <a:lnTo>
                      <a:pt x="446" y="160"/>
                    </a:lnTo>
                    <a:lnTo>
                      <a:pt x="446" y="142"/>
                    </a:lnTo>
                    <a:lnTo>
                      <a:pt x="446" y="125"/>
                    </a:lnTo>
                    <a:lnTo>
                      <a:pt x="455" y="116"/>
                    </a:lnTo>
                    <a:lnTo>
                      <a:pt x="464" y="98"/>
                    </a:lnTo>
                    <a:lnTo>
                      <a:pt x="464" y="80"/>
                    </a:lnTo>
                    <a:lnTo>
                      <a:pt x="473" y="62"/>
                    </a:lnTo>
                  </a:path>
                </a:pathLst>
              </a:custGeom>
              <a:solidFill>
                <a:schemeClr val="tx2">
                  <a:lumMod val="20000"/>
                  <a:lumOff val="80000"/>
                </a:schemeClr>
              </a:solidFill>
              <a:ln w="21590" cmpd="sng">
                <a:solidFill>
                  <a:srgbClr val="FFFFFF"/>
                </a:solidFill>
                <a:prstDash val="solid"/>
                <a:round/>
                <a:headEnd/>
                <a:tailEnd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pl-PL"/>
              </a:p>
            </xdr:txBody>
          </xdr:sp>
        </xdr:grpSp>
        <xdr:sp macro="" textlink="">
          <xdr:nvSpPr>
            <xdr:cNvPr id="6" name="Text Box 3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9" y="9157"/>
              <a:ext cx="1335" cy="4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brzozowski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[- 2,21]</a:t>
              </a:r>
              <a:endParaRPr lang="pl-PL" sz="8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" name="Text Box 41">
              <a:extLst>
                <a:ext uri="{FF2B5EF4-FFF2-40B4-BE49-F238E27FC236}">
                  <a16:creationId xmlns:a16="http://schemas.microsoft.com/office/drawing/2014/main" id="{00000000-0008-0000-1A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71" y="6669"/>
              <a:ext cx="1296" cy="6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leżajski</a:t>
              </a:r>
            </a:p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[- 2,08]</a:t>
              </a:r>
            </a:p>
          </xdr:txBody>
        </xdr:sp>
        <xdr:sp macro="" textlink="">
          <xdr:nvSpPr>
            <xdr:cNvPr id="8" name="Text Box 43">
              <a:extLst>
                <a:ext uri="{FF2B5EF4-FFF2-40B4-BE49-F238E27FC236}">
                  <a16:creationId xmlns:a16="http://schemas.microsoft.com/office/drawing/2014/main" id="{00000000-0008-0000-1A00-00000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1" y="7345"/>
              <a:ext cx="1008" cy="6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łańcucki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[- 1,42]</a:t>
              </a:r>
              <a:endParaRPr lang="pl-PL" sz="8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Text Box 45">
              <a:extLst>
                <a:ext uri="{FF2B5EF4-FFF2-40B4-BE49-F238E27FC236}">
                  <a16:creationId xmlns:a16="http://schemas.microsoft.com/office/drawing/2014/main" id="{00000000-0008-0000-1A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04" y="8151"/>
              <a:ext cx="1260" cy="72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rzeszowski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[- 0,35]</a:t>
              </a:r>
              <a:endParaRPr lang="pl-PL" sz="11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0" name="Text Box 38">
              <a:extLst>
                <a:ext uri="{FF2B5EF4-FFF2-40B4-BE49-F238E27FC236}">
                  <a16:creationId xmlns:a16="http://schemas.microsoft.com/office/drawing/2014/main" id="{00000000-0008-0000-1A00-00000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27" y="4746"/>
              <a:ext cx="1338" cy="5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stalowowolski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[- 4,87]</a:t>
              </a:r>
            </a:p>
          </xdr:txBody>
        </xdr:sp>
        <xdr:sp macro="" textlink="">
          <xdr:nvSpPr>
            <xdr:cNvPr id="11" name="Text Box 39">
              <a:extLst>
                <a:ext uri="{FF2B5EF4-FFF2-40B4-BE49-F238E27FC236}">
                  <a16:creationId xmlns:a16="http://schemas.microsoft.com/office/drawing/2014/main" id="{00000000-0008-0000-1A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630" y="5472"/>
              <a:ext cx="1270" cy="4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tarnobrzeski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[- 3,33]</a:t>
              </a:r>
            </a:p>
          </xdr:txBody>
        </xdr:sp>
        <xdr:sp macro="" textlink="">
          <xdr:nvSpPr>
            <xdr:cNvPr id="12" name="Text Box 40">
              <a:extLst>
                <a:ext uri="{FF2B5EF4-FFF2-40B4-BE49-F238E27FC236}">
                  <a16:creationId xmlns:a16="http://schemas.microsoft.com/office/drawing/2014/main" id="{00000000-0008-0000-1A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33" y="5656"/>
              <a:ext cx="1152" cy="56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niżański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[- 3,72]</a:t>
              </a:r>
            </a:p>
          </xdr:txBody>
        </xdr:sp>
        <xdr:sp macro="" textlink="">
          <xdr:nvSpPr>
            <xdr:cNvPr id="13" name="Text Box 42">
              <a:extLst>
                <a:ext uri="{FF2B5EF4-FFF2-40B4-BE49-F238E27FC236}">
                  <a16:creationId xmlns:a16="http://schemas.microsoft.com/office/drawing/2014/main" id="{00000000-0008-0000-1A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35" y="6927"/>
              <a:ext cx="1332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rPr>
                <a:t>lubaczowski</a:t>
              </a:r>
            </a:p>
            <a:p>
              <a:pPr algn="ctr"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rPr>
                <a:t>[- 4,72]</a:t>
              </a:r>
            </a:p>
          </xdr:txBody>
        </xdr:sp>
        <xdr:sp macro="" textlink="">
          <xdr:nvSpPr>
            <xdr:cNvPr id="14" name="Text Box 44">
              <a:extLst>
                <a:ext uri="{FF2B5EF4-FFF2-40B4-BE49-F238E27FC236}">
                  <a16:creationId xmlns:a16="http://schemas.microsoft.com/office/drawing/2014/main" id="{00000000-0008-0000-1A00-00000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324" y="8061"/>
              <a:ext cx="1296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przeworski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[- 2,23]</a:t>
              </a:r>
            </a:p>
          </xdr:txBody>
        </xdr:sp>
        <xdr:sp macro="" textlink="">
          <xdr:nvSpPr>
            <xdr:cNvPr id="15" name="Text Box 27">
              <a:extLst>
                <a:ext uri="{FF2B5EF4-FFF2-40B4-BE49-F238E27FC236}">
                  <a16:creationId xmlns:a16="http://schemas.microsoft.com/office/drawing/2014/main" id="{00000000-0008-0000-1A00-00000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6" y="6437"/>
              <a:ext cx="1120" cy="5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mielecki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[- 1,69]</a:t>
              </a:r>
            </a:p>
          </xdr:txBody>
        </xdr:sp>
        <xdr:sp macro="" textlink="">
          <xdr:nvSpPr>
            <xdr:cNvPr id="16" name="Text Box 28">
              <a:extLst>
                <a:ext uri="{FF2B5EF4-FFF2-40B4-BE49-F238E27FC236}">
                  <a16:creationId xmlns:a16="http://schemas.microsoft.com/office/drawing/2014/main" id="{00000000-0008-0000-1A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62" y="6551"/>
              <a:ext cx="1274" cy="50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kolbuszowski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[- 1,84]</a:t>
              </a:r>
            </a:p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r>
                <a:rPr lang="pl-PL" sz="900">
                  <a:solidFill>
                    <a:srgbClr val="000000"/>
                  </a:solidFill>
                  <a:effectLst/>
                  <a:latin typeface="Times New Roman"/>
                  <a:ea typeface="Calibri"/>
                  <a:cs typeface="Times New Roman"/>
                </a:rPr>
                <a:t> </a:t>
              </a:r>
              <a:endParaRPr lang="pl-PL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7" name="Text Box 30">
              <a:extLst>
                <a:ext uri="{FF2B5EF4-FFF2-40B4-BE49-F238E27FC236}">
                  <a16:creationId xmlns:a16="http://schemas.microsoft.com/office/drawing/2014/main" id="{00000000-0008-0000-1A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61" y="7651"/>
              <a:ext cx="1447" cy="8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ropczycko –</a:t>
              </a:r>
              <a:endParaRPr lang="pl-PL" sz="8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– sędziszowski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[+ 0,39]</a:t>
              </a:r>
              <a:endParaRPr lang="pl-PL" sz="8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8" name="Text Box 74">
              <a:extLst>
                <a:ext uri="{FF2B5EF4-FFF2-40B4-BE49-F238E27FC236}">
                  <a16:creationId xmlns:a16="http://schemas.microsoft.com/office/drawing/2014/main" id="{00000000-0008-0000-1A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35" y="5128"/>
              <a:ext cx="1357" cy="50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m. Tarnobrzeg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[- 5,42]</a:t>
              </a:r>
            </a:p>
          </xdr:txBody>
        </xdr:sp>
        <xdr:sp macro="" textlink="">
          <xdr:nvSpPr>
            <xdr:cNvPr id="19" name="Text Box 29">
              <a:extLst>
                <a:ext uri="{FF2B5EF4-FFF2-40B4-BE49-F238E27FC236}">
                  <a16:creationId xmlns:a16="http://schemas.microsoft.com/office/drawing/2014/main" id="{00000000-0008-0000-1A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03" y="7752"/>
              <a:ext cx="948" cy="4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dębicki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[- 1,60]</a:t>
              </a:r>
            </a:p>
          </xdr:txBody>
        </xdr:sp>
        <xdr:sp macro="" textlink="">
          <xdr:nvSpPr>
            <xdr:cNvPr id="20" name="Text Box 32">
              <a:extLst>
                <a:ext uri="{FF2B5EF4-FFF2-40B4-BE49-F238E27FC236}">
                  <a16:creationId xmlns:a16="http://schemas.microsoft.com/office/drawing/2014/main" id="{00000000-0008-0000-1A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05" y="9136"/>
              <a:ext cx="943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jasielski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[- 3,29]</a:t>
              </a:r>
            </a:p>
          </xdr:txBody>
        </xdr:sp>
        <xdr:sp macro="" textlink="">
          <xdr:nvSpPr>
            <xdr:cNvPr id="21" name="Text Box 33">
              <a:extLst>
                <a:ext uri="{FF2B5EF4-FFF2-40B4-BE49-F238E27FC236}">
                  <a16:creationId xmlns:a16="http://schemas.microsoft.com/office/drawing/2014/main" id="{00000000-0008-0000-1A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29" y="10181"/>
              <a:ext cx="1260" cy="4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krośnieński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[- 4,05]</a:t>
              </a:r>
            </a:p>
          </xdr:txBody>
        </xdr:sp>
        <xdr:sp macro="" textlink="">
          <xdr:nvSpPr>
            <xdr:cNvPr id="22" name="Text Box 36">
              <a:extLst>
                <a:ext uri="{FF2B5EF4-FFF2-40B4-BE49-F238E27FC236}">
                  <a16:creationId xmlns:a16="http://schemas.microsoft.com/office/drawing/2014/main" id="{00000000-0008-0000-1A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13" y="11054"/>
              <a:ext cx="1152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leski</a:t>
              </a:r>
            </a:p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[- 4,14]</a:t>
              </a:r>
            </a:p>
          </xdr:txBody>
        </xdr:sp>
        <xdr:sp macro="" textlink="">
          <xdr:nvSpPr>
            <xdr:cNvPr id="23" name="Text Box 37">
              <a:extLst>
                <a:ext uri="{FF2B5EF4-FFF2-40B4-BE49-F238E27FC236}">
                  <a16:creationId xmlns:a16="http://schemas.microsoft.com/office/drawing/2014/main" id="{00000000-0008-0000-1A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12" y="10130"/>
              <a:ext cx="1152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sanocki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[- 4,48]</a:t>
              </a:r>
            </a:p>
          </xdr:txBody>
        </xdr:sp>
        <xdr:sp macro="" textlink="">
          <xdr:nvSpPr>
            <xdr:cNvPr id="24" name="Text Box 75">
              <a:extLst>
                <a:ext uri="{FF2B5EF4-FFF2-40B4-BE49-F238E27FC236}">
                  <a16:creationId xmlns:a16="http://schemas.microsoft.com/office/drawing/2014/main" id="{00000000-0008-0000-1A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39" y="9720"/>
              <a:ext cx="1097" cy="5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m. Krosno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bg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[- 4,76]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endParaRPr lang="pl-PL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25" name="Text Box 25">
              <a:extLst>
                <a:ext uri="{FF2B5EF4-FFF2-40B4-BE49-F238E27FC236}">
                  <a16:creationId xmlns:a16="http://schemas.microsoft.com/office/drawing/2014/main" id="{00000000-0008-0000-1A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53" y="7865"/>
              <a:ext cx="1260" cy="6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jarosławski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[- 2,86]</a:t>
              </a:r>
            </a:p>
          </xdr:txBody>
        </xdr:sp>
        <xdr:sp macro="" textlink="">
          <xdr:nvSpPr>
            <xdr:cNvPr id="26" name="Text Box 26">
              <a:extLst>
                <a:ext uri="{FF2B5EF4-FFF2-40B4-BE49-F238E27FC236}">
                  <a16:creationId xmlns:a16="http://schemas.microsoft.com/office/drawing/2014/main" id="{00000000-0008-0000-1A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36" y="9021"/>
              <a:ext cx="1154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przemyski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[- 2,17]</a:t>
              </a:r>
              <a:endParaRPr lang="pl-PL" sz="8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7" name="Text Box 34">
              <a:extLst>
                <a:ext uri="{FF2B5EF4-FFF2-40B4-BE49-F238E27FC236}">
                  <a16:creationId xmlns:a16="http://schemas.microsoft.com/office/drawing/2014/main" id="{00000000-0008-0000-1A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90" y="10728"/>
              <a:ext cx="1440" cy="57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bieszczadzki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[- 3,69]</a:t>
              </a:r>
              <a:endParaRPr lang="pl-PL" sz="8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8" name="Text Box 76">
              <a:extLst>
                <a:ext uri="{FF2B5EF4-FFF2-40B4-BE49-F238E27FC236}">
                  <a16:creationId xmlns:a16="http://schemas.microsoft.com/office/drawing/2014/main" id="{00000000-0008-0000-1A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96" y="7411"/>
              <a:ext cx="1296" cy="49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ts val="1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rPr>
                <a:t>m. Rzeszów</a:t>
              </a:r>
            </a:p>
            <a:p>
              <a:pPr algn="l">
                <a:lnSpc>
                  <a:spcPts val="1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rPr>
                <a:t> [+ 0,48]</a:t>
              </a:r>
              <a:endPara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9" name="Text Box 77">
              <a:extLst>
                <a:ext uri="{FF2B5EF4-FFF2-40B4-BE49-F238E27FC236}">
                  <a16:creationId xmlns:a16="http://schemas.microsoft.com/office/drawing/2014/main" id="{00000000-0008-0000-1A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96" y="9133"/>
              <a:ext cx="1355" cy="40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m. Przemyśl</a:t>
              </a: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[- 6,54]</a:t>
              </a:r>
              <a:endParaRPr lang="pl-PL" sz="800">
                <a:effectLst/>
                <a:latin typeface="Arial" panose="020B0604020202020204" pitchFamily="34" charset="0"/>
                <a:ea typeface="Calibri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0" name="Text Box 31">
              <a:extLst>
                <a:ext uri="{FF2B5EF4-FFF2-40B4-BE49-F238E27FC236}">
                  <a16:creationId xmlns:a16="http://schemas.microsoft.com/office/drawing/2014/main" id="{00000000-0008-0000-1A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57" y="8529"/>
              <a:ext cx="1260" cy="48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3175">
                  <a:solidFill>
                    <a:srgbClr val="C4BC9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strzyżowski</a:t>
              </a:r>
            </a:p>
            <a:p>
              <a:pPr algn="l">
                <a:lnSpc>
                  <a:spcPct val="115000"/>
                </a:lnSpc>
                <a:spcAft>
                  <a:spcPts val="0"/>
                </a:spcAft>
              </a:pPr>
              <a:r>
                <a:rPr lang="pl-PL" sz="8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/>
                  <a:cs typeface="Arial" panose="020B0604020202020204" pitchFamily="34" charset="0"/>
                </a:rPr>
                <a:t>[- 3,42]</a:t>
              </a:r>
            </a:p>
          </xdr:txBody>
        </xdr:sp>
      </xdr:grpSp>
    </xdr:grpSp>
    <xdr:clientData/>
  </xdr:twoCellAnchor>
  <xdr:twoCellAnchor>
    <xdr:from>
      <xdr:col>1</xdr:col>
      <xdr:colOff>153120</xdr:colOff>
      <xdr:row>3</xdr:row>
      <xdr:rowOff>162685</xdr:rowOff>
    </xdr:from>
    <xdr:to>
      <xdr:col>9</xdr:col>
      <xdr:colOff>313690</xdr:colOff>
      <xdr:row>30</xdr:row>
      <xdr:rowOff>106295</xdr:rowOff>
    </xdr:to>
    <xdr:grpSp>
      <xdr:nvGrpSpPr>
        <xdr:cNvPr id="55" name="Group 56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GrpSpPr>
          <a:grpSpLocks/>
        </xdr:cNvGrpSpPr>
      </xdr:nvGrpSpPr>
      <xdr:grpSpPr bwMode="auto">
        <a:xfrm>
          <a:off x="362670" y="667510"/>
          <a:ext cx="5037370" cy="4829935"/>
          <a:chOff x="2821" y="4167"/>
          <a:chExt cx="7000" cy="6363"/>
        </a:xfrm>
      </xdr:grpSpPr>
      <xdr:grpSp>
        <xdr:nvGrpSpPr>
          <xdr:cNvPr id="56" name="Group 18">
            <a:extLst>
              <a:ext uri="{FF2B5EF4-FFF2-40B4-BE49-F238E27FC236}">
                <a16:creationId xmlns:a16="http://schemas.microsoft.com/office/drawing/2014/main" id="{00000000-0008-0000-1A00-000038000000}"/>
              </a:ext>
            </a:extLst>
          </xdr:cNvPr>
          <xdr:cNvGrpSpPr>
            <a:grpSpLocks/>
          </xdr:cNvGrpSpPr>
        </xdr:nvGrpSpPr>
        <xdr:grpSpPr bwMode="auto">
          <a:xfrm>
            <a:off x="2821" y="4167"/>
            <a:ext cx="6980" cy="6363"/>
            <a:chOff x="2601" y="3217"/>
            <a:chExt cx="6256" cy="5760"/>
          </a:xfrm>
        </xdr:grpSpPr>
        <xdr:sp macro="" textlink="">
          <xdr:nvSpPr>
            <xdr:cNvPr id="78" name="Freeform 24">
              <a:extLst>
                <a:ext uri="{FF2B5EF4-FFF2-40B4-BE49-F238E27FC236}">
                  <a16:creationId xmlns:a16="http://schemas.microsoft.com/office/drawing/2014/main" id="{00000000-0008-0000-1A00-00004E000000}"/>
                </a:ext>
              </a:extLst>
            </xdr:cNvPr>
            <xdr:cNvSpPr>
              <a:spLocks/>
            </xdr:cNvSpPr>
          </xdr:nvSpPr>
          <xdr:spPr bwMode="auto">
            <a:xfrm>
              <a:off x="5725" y="4610"/>
              <a:ext cx="2640" cy="2490"/>
            </a:xfrm>
            <a:custGeom>
              <a:avLst/>
              <a:gdLst>
                <a:gd name="T0" fmla="*/ 871 w 1822"/>
                <a:gd name="T1" fmla="*/ 1619 h 1719"/>
                <a:gd name="T2" fmla="*/ 724 w 1822"/>
                <a:gd name="T3" fmla="*/ 1620 h 1719"/>
                <a:gd name="T4" fmla="*/ 692 w 1822"/>
                <a:gd name="T5" fmla="*/ 1561 h 1719"/>
                <a:gd name="T6" fmla="*/ 649 w 1822"/>
                <a:gd name="T7" fmla="*/ 1518 h 1719"/>
                <a:gd name="T8" fmla="*/ 592 w 1822"/>
                <a:gd name="T9" fmla="*/ 1469 h 1719"/>
                <a:gd name="T10" fmla="*/ 601 w 1822"/>
                <a:gd name="T11" fmla="*/ 1284 h 1719"/>
                <a:gd name="T12" fmla="*/ 650 w 1822"/>
                <a:gd name="T13" fmla="*/ 1163 h 1719"/>
                <a:gd name="T14" fmla="*/ 653 w 1822"/>
                <a:gd name="T15" fmla="*/ 1072 h 1719"/>
                <a:gd name="T16" fmla="*/ 592 w 1822"/>
                <a:gd name="T17" fmla="*/ 1002 h 1719"/>
                <a:gd name="T18" fmla="*/ 527 w 1822"/>
                <a:gd name="T19" fmla="*/ 922 h 1719"/>
                <a:gd name="T20" fmla="*/ 421 w 1822"/>
                <a:gd name="T21" fmla="*/ 840 h 1719"/>
                <a:gd name="T22" fmla="*/ 376 w 1822"/>
                <a:gd name="T23" fmla="*/ 801 h 1719"/>
                <a:gd name="T24" fmla="*/ 251 w 1822"/>
                <a:gd name="T25" fmla="*/ 833 h 1719"/>
                <a:gd name="T26" fmla="*/ 177 w 1822"/>
                <a:gd name="T27" fmla="*/ 854 h 1719"/>
                <a:gd name="T28" fmla="*/ 127 w 1822"/>
                <a:gd name="T29" fmla="*/ 812 h 1719"/>
                <a:gd name="T30" fmla="*/ 32 w 1822"/>
                <a:gd name="T31" fmla="*/ 783 h 1719"/>
                <a:gd name="T32" fmla="*/ 7 w 1822"/>
                <a:gd name="T33" fmla="*/ 753 h 1719"/>
                <a:gd name="T34" fmla="*/ 57 w 1822"/>
                <a:gd name="T35" fmla="*/ 678 h 1719"/>
                <a:gd name="T36" fmla="*/ 116 w 1822"/>
                <a:gd name="T37" fmla="*/ 606 h 1719"/>
                <a:gd name="T38" fmla="*/ 211 w 1822"/>
                <a:gd name="T39" fmla="*/ 562 h 1719"/>
                <a:gd name="T40" fmla="*/ 181 w 1822"/>
                <a:gd name="T41" fmla="*/ 503 h 1719"/>
                <a:gd name="T42" fmla="*/ 230 w 1822"/>
                <a:gd name="T43" fmla="*/ 444 h 1719"/>
                <a:gd name="T44" fmla="*/ 317 w 1822"/>
                <a:gd name="T45" fmla="*/ 381 h 1719"/>
                <a:gd name="T46" fmla="*/ 308 w 1822"/>
                <a:gd name="T47" fmla="*/ 256 h 1719"/>
                <a:gd name="T48" fmla="*/ 391 w 1822"/>
                <a:gd name="T49" fmla="*/ 183 h 1719"/>
                <a:gd name="T50" fmla="*/ 462 w 1822"/>
                <a:gd name="T51" fmla="*/ 208 h 1719"/>
                <a:gd name="T52" fmla="*/ 603 w 1822"/>
                <a:gd name="T53" fmla="*/ 144 h 1719"/>
                <a:gd name="T54" fmla="*/ 710 w 1822"/>
                <a:gd name="T55" fmla="*/ 112 h 1719"/>
                <a:gd name="T56" fmla="*/ 899 w 1822"/>
                <a:gd name="T57" fmla="*/ 69 h 1719"/>
                <a:gd name="T58" fmla="*/ 970 w 1822"/>
                <a:gd name="T59" fmla="*/ 41 h 1719"/>
                <a:gd name="T60" fmla="*/ 1062 w 1822"/>
                <a:gd name="T61" fmla="*/ 0 h 1719"/>
                <a:gd name="T62" fmla="*/ 1098 w 1822"/>
                <a:gd name="T63" fmla="*/ 41 h 1719"/>
                <a:gd name="T64" fmla="*/ 1146 w 1822"/>
                <a:gd name="T65" fmla="*/ 112 h 1719"/>
                <a:gd name="T66" fmla="*/ 1171 w 1822"/>
                <a:gd name="T67" fmla="*/ 183 h 1719"/>
                <a:gd name="T68" fmla="*/ 1220 w 1822"/>
                <a:gd name="T69" fmla="*/ 239 h 1719"/>
                <a:gd name="T70" fmla="*/ 1283 w 1822"/>
                <a:gd name="T71" fmla="*/ 328 h 1719"/>
                <a:gd name="T72" fmla="*/ 1395 w 1822"/>
                <a:gd name="T73" fmla="*/ 307 h 1719"/>
                <a:gd name="T74" fmla="*/ 1396 w 1822"/>
                <a:gd name="T75" fmla="*/ 371 h 1719"/>
                <a:gd name="T76" fmla="*/ 1398 w 1822"/>
                <a:gd name="T77" fmla="*/ 429 h 1719"/>
                <a:gd name="T78" fmla="*/ 1533 w 1822"/>
                <a:gd name="T79" fmla="*/ 523 h 1719"/>
                <a:gd name="T80" fmla="*/ 1569 w 1822"/>
                <a:gd name="T81" fmla="*/ 618 h 1719"/>
                <a:gd name="T82" fmla="*/ 1730 w 1822"/>
                <a:gd name="T83" fmla="*/ 688 h 1719"/>
                <a:gd name="T84" fmla="*/ 1808 w 1822"/>
                <a:gd name="T85" fmla="*/ 727 h 1719"/>
                <a:gd name="T86" fmla="*/ 1804 w 1822"/>
                <a:gd name="T87" fmla="*/ 805 h 1719"/>
                <a:gd name="T88" fmla="*/ 1727 w 1822"/>
                <a:gd name="T89" fmla="*/ 801 h 1719"/>
                <a:gd name="T90" fmla="*/ 1723 w 1822"/>
                <a:gd name="T91" fmla="*/ 842 h 1719"/>
                <a:gd name="T92" fmla="*/ 1640 w 1822"/>
                <a:gd name="T93" fmla="*/ 829 h 1719"/>
                <a:gd name="T94" fmla="*/ 1562 w 1822"/>
                <a:gd name="T95" fmla="*/ 859 h 1719"/>
                <a:gd name="T96" fmla="*/ 1393 w 1822"/>
                <a:gd name="T97" fmla="*/ 875 h 1719"/>
                <a:gd name="T98" fmla="*/ 1363 w 1822"/>
                <a:gd name="T99" fmla="*/ 919 h 1719"/>
                <a:gd name="T100" fmla="*/ 1357 w 1822"/>
                <a:gd name="T101" fmla="*/ 1075 h 1719"/>
                <a:gd name="T102" fmla="*/ 1335 w 1822"/>
                <a:gd name="T103" fmla="*/ 1107 h 1719"/>
                <a:gd name="T104" fmla="*/ 1305 w 1822"/>
                <a:gd name="T105" fmla="*/ 1195 h 1719"/>
                <a:gd name="T106" fmla="*/ 1248 w 1822"/>
                <a:gd name="T107" fmla="*/ 1175 h 1719"/>
                <a:gd name="T108" fmla="*/ 1206 w 1822"/>
                <a:gd name="T109" fmla="*/ 1175 h 1719"/>
                <a:gd name="T110" fmla="*/ 1266 w 1822"/>
                <a:gd name="T111" fmla="*/ 1245 h 1719"/>
                <a:gd name="T112" fmla="*/ 1298 w 1822"/>
                <a:gd name="T113" fmla="*/ 1383 h 1719"/>
                <a:gd name="T114" fmla="*/ 1273 w 1822"/>
                <a:gd name="T115" fmla="*/ 1422 h 1719"/>
                <a:gd name="T116" fmla="*/ 1276 w 1822"/>
                <a:gd name="T117" fmla="*/ 1534 h 1719"/>
                <a:gd name="T118" fmla="*/ 1234 w 1822"/>
                <a:gd name="T119" fmla="*/ 1679 h 1719"/>
                <a:gd name="T120" fmla="*/ 1156 w 1822"/>
                <a:gd name="T121" fmla="*/ 1711 h 1719"/>
                <a:gd name="T122" fmla="*/ 1025 w 1822"/>
                <a:gd name="T123" fmla="*/ 1719 h 1719"/>
                <a:gd name="T124" fmla="*/ 941 w 1822"/>
                <a:gd name="T125" fmla="*/ 1688 h 17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1822" h="1719">
                  <a:moveTo>
                    <a:pt x="917" y="1683"/>
                  </a:moveTo>
                  <a:lnTo>
                    <a:pt x="915" y="1681"/>
                  </a:lnTo>
                  <a:lnTo>
                    <a:pt x="914" y="1680"/>
                  </a:lnTo>
                  <a:lnTo>
                    <a:pt x="914" y="1679"/>
                  </a:lnTo>
                  <a:lnTo>
                    <a:pt x="914" y="1678"/>
                  </a:lnTo>
                  <a:lnTo>
                    <a:pt x="914" y="1677"/>
                  </a:lnTo>
                  <a:lnTo>
                    <a:pt x="914" y="1676"/>
                  </a:lnTo>
                  <a:lnTo>
                    <a:pt x="914" y="1675"/>
                  </a:lnTo>
                  <a:lnTo>
                    <a:pt x="914" y="1670"/>
                  </a:lnTo>
                  <a:lnTo>
                    <a:pt x="914" y="1667"/>
                  </a:lnTo>
                  <a:lnTo>
                    <a:pt x="914" y="1666"/>
                  </a:lnTo>
                  <a:lnTo>
                    <a:pt x="914" y="1662"/>
                  </a:lnTo>
                  <a:lnTo>
                    <a:pt x="914" y="1653"/>
                  </a:lnTo>
                  <a:lnTo>
                    <a:pt x="914" y="1645"/>
                  </a:lnTo>
                  <a:lnTo>
                    <a:pt x="914" y="1644"/>
                  </a:lnTo>
                  <a:lnTo>
                    <a:pt x="914" y="1641"/>
                  </a:lnTo>
                  <a:lnTo>
                    <a:pt x="914" y="1632"/>
                  </a:lnTo>
                  <a:lnTo>
                    <a:pt x="914" y="1624"/>
                  </a:lnTo>
                  <a:lnTo>
                    <a:pt x="914" y="1623"/>
                  </a:lnTo>
                  <a:lnTo>
                    <a:pt x="914" y="1622"/>
                  </a:lnTo>
                  <a:lnTo>
                    <a:pt x="914" y="1619"/>
                  </a:lnTo>
                  <a:lnTo>
                    <a:pt x="914" y="1617"/>
                  </a:lnTo>
                  <a:lnTo>
                    <a:pt x="914" y="1616"/>
                  </a:lnTo>
                  <a:lnTo>
                    <a:pt x="913" y="1616"/>
                  </a:lnTo>
                  <a:lnTo>
                    <a:pt x="911" y="1616"/>
                  </a:lnTo>
                  <a:lnTo>
                    <a:pt x="910" y="1616"/>
                  </a:lnTo>
                  <a:lnTo>
                    <a:pt x="910" y="1616"/>
                  </a:lnTo>
                  <a:lnTo>
                    <a:pt x="908" y="1616"/>
                  </a:lnTo>
                  <a:lnTo>
                    <a:pt x="905" y="1616"/>
                  </a:lnTo>
                  <a:lnTo>
                    <a:pt x="903" y="1616"/>
                  </a:lnTo>
                  <a:lnTo>
                    <a:pt x="903" y="1616"/>
                  </a:lnTo>
                  <a:lnTo>
                    <a:pt x="900" y="1617"/>
                  </a:lnTo>
                  <a:lnTo>
                    <a:pt x="894" y="1618"/>
                  </a:lnTo>
                  <a:lnTo>
                    <a:pt x="888" y="1619"/>
                  </a:lnTo>
                  <a:lnTo>
                    <a:pt x="888" y="1619"/>
                  </a:lnTo>
                  <a:lnTo>
                    <a:pt x="887" y="1619"/>
                  </a:lnTo>
                  <a:lnTo>
                    <a:pt x="885" y="1619"/>
                  </a:lnTo>
                  <a:lnTo>
                    <a:pt x="878" y="1619"/>
                  </a:lnTo>
                  <a:lnTo>
                    <a:pt x="871" y="1619"/>
                  </a:lnTo>
                  <a:lnTo>
                    <a:pt x="871" y="1619"/>
                  </a:lnTo>
                  <a:lnTo>
                    <a:pt x="871" y="1619"/>
                  </a:lnTo>
                  <a:lnTo>
                    <a:pt x="870" y="1620"/>
                  </a:lnTo>
                  <a:lnTo>
                    <a:pt x="868" y="1622"/>
                  </a:lnTo>
                  <a:lnTo>
                    <a:pt x="867" y="1623"/>
                  </a:lnTo>
                  <a:lnTo>
                    <a:pt x="867" y="1623"/>
                  </a:lnTo>
                  <a:lnTo>
                    <a:pt x="867" y="1623"/>
                  </a:lnTo>
                  <a:lnTo>
                    <a:pt x="866" y="1624"/>
                  </a:lnTo>
                  <a:lnTo>
                    <a:pt x="865" y="1625"/>
                  </a:lnTo>
                  <a:lnTo>
                    <a:pt x="864" y="1626"/>
                  </a:lnTo>
                  <a:lnTo>
                    <a:pt x="864" y="1626"/>
                  </a:lnTo>
                  <a:lnTo>
                    <a:pt x="863" y="1627"/>
                  </a:lnTo>
                  <a:lnTo>
                    <a:pt x="859" y="1629"/>
                  </a:lnTo>
                  <a:lnTo>
                    <a:pt x="857" y="1630"/>
                  </a:lnTo>
                  <a:lnTo>
                    <a:pt x="857" y="1630"/>
                  </a:lnTo>
                  <a:lnTo>
                    <a:pt x="856" y="1630"/>
                  </a:lnTo>
                  <a:lnTo>
                    <a:pt x="855" y="1630"/>
                  </a:lnTo>
                  <a:lnTo>
                    <a:pt x="849" y="1630"/>
                  </a:lnTo>
                  <a:lnTo>
                    <a:pt x="846" y="1630"/>
                  </a:lnTo>
                  <a:lnTo>
                    <a:pt x="846" y="1630"/>
                  </a:lnTo>
                  <a:lnTo>
                    <a:pt x="845" y="1630"/>
                  </a:lnTo>
                  <a:lnTo>
                    <a:pt x="842" y="1630"/>
                  </a:lnTo>
                  <a:lnTo>
                    <a:pt x="832" y="1630"/>
                  </a:lnTo>
                  <a:lnTo>
                    <a:pt x="825" y="1630"/>
                  </a:lnTo>
                  <a:lnTo>
                    <a:pt x="825" y="1630"/>
                  </a:lnTo>
                  <a:lnTo>
                    <a:pt x="824" y="1630"/>
                  </a:lnTo>
                  <a:lnTo>
                    <a:pt x="818" y="1630"/>
                  </a:lnTo>
                  <a:lnTo>
                    <a:pt x="796" y="1630"/>
                  </a:lnTo>
                  <a:lnTo>
                    <a:pt x="779" y="1630"/>
                  </a:lnTo>
                  <a:lnTo>
                    <a:pt x="779" y="1630"/>
                  </a:lnTo>
                  <a:lnTo>
                    <a:pt x="778" y="1630"/>
                  </a:lnTo>
                  <a:lnTo>
                    <a:pt x="772" y="1630"/>
                  </a:lnTo>
                  <a:lnTo>
                    <a:pt x="753" y="1629"/>
                  </a:lnTo>
                  <a:lnTo>
                    <a:pt x="737" y="1627"/>
                  </a:lnTo>
                  <a:lnTo>
                    <a:pt x="737" y="1626"/>
                  </a:lnTo>
                  <a:lnTo>
                    <a:pt x="736" y="1626"/>
                  </a:lnTo>
                  <a:lnTo>
                    <a:pt x="735" y="1626"/>
                  </a:lnTo>
                  <a:lnTo>
                    <a:pt x="730" y="1626"/>
                  </a:lnTo>
                  <a:lnTo>
                    <a:pt x="727" y="1626"/>
                  </a:lnTo>
                  <a:lnTo>
                    <a:pt x="727" y="1626"/>
                  </a:lnTo>
                  <a:lnTo>
                    <a:pt x="724" y="1620"/>
                  </a:lnTo>
                  <a:lnTo>
                    <a:pt x="723" y="1617"/>
                  </a:lnTo>
                  <a:lnTo>
                    <a:pt x="723" y="1616"/>
                  </a:lnTo>
                  <a:lnTo>
                    <a:pt x="723" y="1614"/>
                  </a:lnTo>
                  <a:lnTo>
                    <a:pt x="723" y="1605"/>
                  </a:lnTo>
                  <a:lnTo>
                    <a:pt x="723" y="1599"/>
                  </a:lnTo>
                  <a:lnTo>
                    <a:pt x="723" y="1598"/>
                  </a:lnTo>
                  <a:lnTo>
                    <a:pt x="722" y="1596"/>
                  </a:lnTo>
                  <a:lnTo>
                    <a:pt x="720" y="1589"/>
                  </a:lnTo>
                  <a:lnTo>
                    <a:pt x="719" y="1585"/>
                  </a:lnTo>
                  <a:lnTo>
                    <a:pt x="719" y="1584"/>
                  </a:lnTo>
                  <a:lnTo>
                    <a:pt x="718" y="1583"/>
                  </a:lnTo>
                  <a:lnTo>
                    <a:pt x="717" y="1580"/>
                  </a:lnTo>
                  <a:lnTo>
                    <a:pt x="716" y="1578"/>
                  </a:lnTo>
                  <a:lnTo>
                    <a:pt x="716" y="1577"/>
                  </a:lnTo>
                  <a:lnTo>
                    <a:pt x="716" y="1577"/>
                  </a:lnTo>
                  <a:lnTo>
                    <a:pt x="715" y="1577"/>
                  </a:lnTo>
                  <a:lnTo>
                    <a:pt x="714" y="1577"/>
                  </a:lnTo>
                  <a:lnTo>
                    <a:pt x="713" y="1577"/>
                  </a:lnTo>
                  <a:lnTo>
                    <a:pt x="713" y="1577"/>
                  </a:lnTo>
                  <a:lnTo>
                    <a:pt x="712" y="1577"/>
                  </a:lnTo>
                  <a:lnTo>
                    <a:pt x="710" y="1577"/>
                  </a:lnTo>
                  <a:lnTo>
                    <a:pt x="709" y="1577"/>
                  </a:lnTo>
                  <a:lnTo>
                    <a:pt x="709" y="1577"/>
                  </a:lnTo>
                  <a:lnTo>
                    <a:pt x="704" y="1576"/>
                  </a:lnTo>
                  <a:lnTo>
                    <a:pt x="702" y="1574"/>
                  </a:lnTo>
                  <a:lnTo>
                    <a:pt x="702" y="1573"/>
                  </a:lnTo>
                  <a:lnTo>
                    <a:pt x="701" y="1573"/>
                  </a:lnTo>
                  <a:lnTo>
                    <a:pt x="700" y="1573"/>
                  </a:lnTo>
                  <a:lnTo>
                    <a:pt x="697" y="1573"/>
                  </a:lnTo>
                  <a:lnTo>
                    <a:pt x="695" y="1573"/>
                  </a:lnTo>
                  <a:lnTo>
                    <a:pt x="695" y="1573"/>
                  </a:lnTo>
                  <a:lnTo>
                    <a:pt x="693" y="1572"/>
                  </a:lnTo>
                  <a:lnTo>
                    <a:pt x="692" y="1571"/>
                  </a:lnTo>
                  <a:lnTo>
                    <a:pt x="692" y="1570"/>
                  </a:lnTo>
                  <a:lnTo>
                    <a:pt x="692" y="1570"/>
                  </a:lnTo>
                  <a:lnTo>
                    <a:pt x="692" y="1568"/>
                  </a:lnTo>
                  <a:lnTo>
                    <a:pt x="692" y="1567"/>
                  </a:lnTo>
                  <a:lnTo>
                    <a:pt x="692" y="1566"/>
                  </a:lnTo>
                  <a:lnTo>
                    <a:pt x="692" y="1563"/>
                  </a:lnTo>
                  <a:lnTo>
                    <a:pt x="692" y="1561"/>
                  </a:lnTo>
                  <a:lnTo>
                    <a:pt x="692" y="1560"/>
                  </a:lnTo>
                  <a:lnTo>
                    <a:pt x="692" y="1559"/>
                  </a:lnTo>
                  <a:lnTo>
                    <a:pt x="692" y="1555"/>
                  </a:lnTo>
                  <a:lnTo>
                    <a:pt x="692" y="1553"/>
                  </a:lnTo>
                  <a:lnTo>
                    <a:pt x="692" y="1552"/>
                  </a:lnTo>
                  <a:lnTo>
                    <a:pt x="692" y="1551"/>
                  </a:lnTo>
                  <a:lnTo>
                    <a:pt x="692" y="1550"/>
                  </a:lnTo>
                  <a:lnTo>
                    <a:pt x="692" y="1549"/>
                  </a:lnTo>
                  <a:lnTo>
                    <a:pt x="691" y="1549"/>
                  </a:lnTo>
                  <a:lnTo>
                    <a:pt x="689" y="1549"/>
                  </a:lnTo>
                  <a:lnTo>
                    <a:pt x="687" y="1549"/>
                  </a:lnTo>
                  <a:lnTo>
                    <a:pt x="687" y="1549"/>
                  </a:lnTo>
                  <a:lnTo>
                    <a:pt x="686" y="1549"/>
                  </a:lnTo>
                  <a:lnTo>
                    <a:pt x="683" y="1549"/>
                  </a:lnTo>
                  <a:lnTo>
                    <a:pt x="681" y="1549"/>
                  </a:lnTo>
                  <a:lnTo>
                    <a:pt x="681" y="1549"/>
                  </a:lnTo>
                  <a:lnTo>
                    <a:pt x="680" y="1549"/>
                  </a:lnTo>
                  <a:lnTo>
                    <a:pt x="678" y="1549"/>
                  </a:lnTo>
                  <a:lnTo>
                    <a:pt x="672" y="1549"/>
                  </a:lnTo>
                  <a:lnTo>
                    <a:pt x="666" y="1549"/>
                  </a:lnTo>
                  <a:lnTo>
                    <a:pt x="666" y="1549"/>
                  </a:lnTo>
                  <a:lnTo>
                    <a:pt x="665" y="1549"/>
                  </a:lnTo>
                  <a:lnTo>
                    <a:pt x="663" y="1549"/>
                  </a:lnTo>
                  <a:lnTo>
                    <a:pt x="657" y="1549"/>
                  </a:lnTo>
                  <a:lnTo>
                    <a:pt x="653" y="1549"/>
                  </a:lnTo>
                  <a:lnTo>
                    <a:pt x="653" y="1549"/>
                  </a:lnTo>
                  <a:lnTo>
                    <a:pt x="652" y="1549"/>
                  </a:lnTo>
                  <a:lnTo>
                    <a:pt x="650" y="1549"/>
                  </a:lnTo>
                  <a:lnTo>
                    <a:pt x="649" y="1549"/>
                  </a:lnTo>
                  <a:lnTo>
                    <a:pt x="649" y="1549"/>
                  </a:lnTo>
                  <a:lnTo>
                    <a:pt x="649" y="1547"/>
                  </a:lnTo>
                  <a:lnTo>
                    <a:pt x="649" y="1546"/>
                  </a:lnTo>
                  <a:lnTo>
                    <a:pt x="649" y="1545"/>
                  </a:lnTo>
                  <a:lnTo>
                    <a:pt x="649" y="1544"/>
                  </a:lnTo>
                  <a:lnTo>
                    <a:pt x="649" y="1538"/>
                  </a:lnTo>
                  <a:lnTo>
                    <a:pt x="649" y="1535"/>
                  </a:lnTo>
                  <a:lnTo>
                    <a:pt x="649" y="1534"/>
                  </a:lnTo>
                  <a:lnTo>
                    <a:pt x="649" y="1532"/>
                  </a:lnTo>
                  <a:lnTo>
                    <a:pt x="649" y="1525"/>
                  </a:lnTo>
                  <a:lnTo>
                    <a:pt x="649" y="1518"/>
                  </a:lnTo>
                  <a:lnTo>
                    <a:pt x="649" y="1517"/>
                  </a:lnTo>
                  <a:lnTo>
                    <a:pt x="649" y="1515"/>
                  </a:lnTo>
                  <a:lnTo>
                    <a:pt x="649" y="1507"/>
                  </a:lnTo>
                  <a:lnTo>
                    <a:pt x="649" y="1500"/>
                  </a:lnTo>
                  <a:lnTo>
                    <a:pt x="649" y="1499"/>
                  </a:lnTo>
                  <a:lnTo>
                    <a:pt x="649" y="1498"/>
                  </a:lnTo>
                  <a:lnTo>
                    <a:pt x="649" y="1495"/>
                  </a:lnTo>
                  <a:lnTo>
                    <a:pt x="649" y="1493"/>
                  </a:lnTo>
                  <a:lnTo>
                    <a:pt x="649" y="1492"/>
                  </a:lnTo>
                  <a:lnTo>
                    <a:pt x="648" y="1492"/>
                  </a:lnTo>
                  <a:lnTo>
                    <a:pt x="647" y="1492"/>
                  </a:lnTo>
                  <a:lnTo>
                    <a:pt x="644" y="1492"/>
                  </a:lnTo>
                  <a:lnTo>
                    <a:pt x="642" y="1492"/>
                  </a:lnTo>
                  <a:lnTo>
                    <a:pt x="642" y="1492"/>
                  </a:lnTo>
                  <a:lnTo>
                    <a:pt x="641" y="1492"/>
                  </a:lnTo>
                  <a:lnTo>
                    <a:pt x="640" y="1492"/>
                  </a:lnTo>
                  <a:lnTo>
                    <a:pt x="637" y="1492"/>
                  </a:lnTo>
                  <a:lnTo>
                    <a:pt x="635" y="1492"/>
                  </a:lnTo>
                  <a:lnTo>
                    <a:pt x="635" y="1492"/>
                  </a:lnTo>
                  <a:lnTo>
                    <a:pt x="634" y="1492"/>
                  </a:lnTo>
                  <a:lnTo>
                    <a:pt x="631" y="1492"/>
                  </a:lnTo>
                  <a:lnTo>
                    <a:pt x="624" y="1492"/>
                  </a:lnTo>
                  <a:lnTo>
                    <a:pt x="618" y="1492"/>
                  </a:lnTo>
                  <a:lnTo>
                    <a:pt x="618" y="1492"/>
                  </a:lnTo>
                  <a:lnTo>
                    <a:pt x="617" y="1492"/>
                  </a:lnTo>
                  <a:lnTo>
                    <a:pt x="615" y="1492"/>
                  </a:lnTo>
                  <a:lnTo>
                    <a:pt x="606" y="1492"/>
                  </a:lnTo>
                  <a:lnTo>
                    <a:pt x="600" y="1492"/>
                  </a:lnTo>
                  <a:lnTo>
                    <a:pt x="600" y="1492"/>
                  </a:lnTo>
                  <a:lnTo>
                    <a:pt x="599" y="1492"/>
                  </a:lnTo>
                  <a:lnTo>
                    <a:pt x="598" y="1492"/>
                  </a:lnTo>
                  <a:lnTo>
                    <a:pt x="594" y="1492"/>
                  </a:lnTo>
                  <a:lnTo>
                    <a:pt x="592" y="1492"/>
                  </a:lnTo>
                  <a:lnTo>
                    <a:pt x="592" y="1492"/>
                  </a:lnTo>
                  <a:lnTo>
                    <a:pt x="592" y="1489"/>
                  </a:lnTo>
                  <a:lnTo>
                    <a:pt x="592" y="1487"/>
                  </a:lnTo>
                  <a:lnTo>
                    <a:pt x="592" y="1485"/>
                  </a:lnTo>
                  <a:lnTo>
                    <a:pt x="592" y="1483"/>
                  </a:lnTo>
                  <a:lnTo>
                    <a:pt x="592" y="1475"/>
                  </a:lnTo>
                  <a:lnTo>
                    <a:pt x="592" y="1469"/>
                  </a:lnTo>
                  <a:lnTo>
                    <a:pt x="592" y="1467"/>
                  </a:lnTo>
                  <a:lnTo>
                    <a:pt x="592" y="1463"/>
                  </a:lnTo>
                  <a:lnTo>
                    <a:pt x="594" y="1448"/>
                  </a:lnTo>
                  <a:lnTo>
                    <a:pt x="595" y="1437"/>
                  </a:lnTo>
                  <a:lnTo>
                    <a:pt x="597" y="1436"/>
                  </a:lnTo>
                  <a:lnTo>
                    <a:pt x="597" y="1430"/>
                  </a:lnTo>
                  <a:lnTo>
                    <a:pt x="598" y="1414"/>
                  </a:lnTo>
                  <a:lnTo>
                    <a:pt x="599" y="1402"/>
                  </a:lnTo>
                  <a:lnTo>
                    <a:pt x="600" y="1401"/>
                  </a:lnTo>
                  <a:lnTo>
                    <a:pt x="600" y="1400"/>
                  </a:lnTo>
                  <a:lnTo>
                    <a:pt x="600" y="1396"/>
                  </a:lnTo>
                  <a:lnTo>
                    <a:pt x="600" y="1394"/>
                  </a:lnTo>
                  <a:lnTo>
                    <a:pt x="600" y="1393"/>
                  </a:lnTo>
                  <a:lnTo>
                    <a:pt x="600" y="1392"/>
                  </a:lnTo>
                  <a:lnTo>
                    <a:pt x="600" y="1387"/>
                  </a:lnTo>
                  <a:lnTo>
                    <a:pt x="600" y="1384"/>
                  </a:lnTo>
                  <a:lnTo>
                    <a:pt x="600" y="1383"/>
                  </a:lnTo>
                  <a:lnTo>
                    <a:pt x="601" y="1380"/>
                  </a:lnTo>
                  <a:lnTo>
                    <a:pt x="604" y="1370"/>
                  </a:lnTo>
                  <a:lnTo>
                    <a:pt x="606" y="1363"/>
                  </a:lnTo>
                  <a:lnTo>
                    <a:pt x="607" y="1362"/>
                  </a:lnTo>
                  <a:lnTo>
                    <a:pt x="607" y="1357"/>
                  </a:lnTo>
                  <a:lnTo>
                    <a:pt x="608" y="1345"/>
                  </a:lnTo>
                  <a:lnTo>
                    <a:pt x="609" y="1334"/>
                  </a:lnTo>
                  <a:lnTo>
                    <a:pt x="610" y="1333"/>
                  </a:lnTo>
                  <a:lnTo>
                    <a:pt x="609" y="1328"/>
                  </a:lnTo>
                  <a:lnTo>
                    <a:pt x="609" y="1311"/>
                  </a:lnTo>
                  <a:lnTo>
                    <a:pt x="609" y="1297"/>
                  </a:lnTo>
                  <a:lnTo>
                    <a:pt x="609" y="1296"/>
                  </a:lnTo>
                  <a:lnTo>
                    <a:pt x="609" y="1295"/>
                  </a:lnTo>
                  <a:lnTo>
                    <a:pt x="610" y="1292"/>
                  </a:lnTo>
                  <a:lnTo>
                    <a:pt x="611" y="1288"/>
                  </a:lnTo>
                  <a:lnTo>
                    <a:pt x="612" y="1287"/>
                  </a:lnTo>
                  <a:lnTo>
                    <a:pt x="611" y="1286"/>
                  </a:lnTo>
                  <a:lnTo>
                    <a:pt x="609" y="1286"/>
                  </a:lnTo>
                  <a:lnTo>
                    <a:pt x="607" y="1285"/>
                  </a:lnTo>
                  <a:lnTo>
                    <a:pt x="607" y="1284"/>
                  </a:lnTo>
                  <a:lnTo>
                    <a:pt x="606" y="1284"/>
                  </a:lnTo>
                  <a:lnTo>
                    <a:pt x="605" y="1284"/>
                  </a:lnTo>
                  <a:lnTo>
                    <a:pt x="601" y="1284"/>
                  </a:lnTo>
                  <a:lnTo>
                    <a:pt x="598" y="1284"/>
                  </a:lnTo>
                  <a:lnTo>
                    <a:pt x="598" y="1284"/>
                  </a:lnTo>
                  <a:lnTo>
                    <a:pt x="597" y="1284"/>
                  </a:lnTo>
                  <a:lnTo>
                    <a:pt x="595" y="1284"/>
                  </a:lnTo>
                  <a:lnTo>
                    <a:pt x="590" y="1284"/>
                  </a:lnTo>
                  <a:lnTo>
                    <a:pt x="586" y="1284"/>
                  </a:lnTo>
                  <a:lnTo>
                    <a:pt x="586" y="1283"/>
                  </a:lnTo>
                  <a:lnTo>
                    <a:pt x="584" y="1281"/>
                  </a:lnTo>
                  <a:lnTo>
                    <a:pt x="583" y="1280"/>
                  </a:lnTo>
                  <a:lnTo>
                    <a:pt x="583" y="1279"/>
                  </a:lnTo>
                  <a:lnTo>
                    <a:pt x="582" y="1274"/>
                  </a:lnTo>
                  <a:lnTo>
                    <a:pt x="582" y="1271"/>
                  </a:lnTo>
                  <a:lnTo>
                    <a:pt x="582" y="1271"/>
                  </a:lnTo>
                  <a:lnTo>
                    <a:pt x="582" y="1269"/>
                  </a:lnTo>
                  <a:lnTo>
                    <a:pt x="582" y="1262"/>
                  </a:lnTo>
                  <a:lnTo>
                    <a:pt x="582" y="1257"/>
                  </a:lnTo>
                  <a:lnTo>
                    <a:pt x="582" y="1256"/>
                  </a:lnTo>
                  <a:lnTo>
                    <a:pt x="582" y="1249"/>
                  </a:lnTo>
                  <a:lnTo>
                    <a:pt x="582" y="1230"/>
                  </a:lnTo>
                  <a:lnTo>
                    <a:pt x="582" y="1214"/>
                  </a:lnTo>
                  <a:lnTo>
                    <a:pt x="582" y="1213"/>
                  </a:lnTo>
                  <a:lnTo>
                    <a:pt x="582" y="1208"/>
                  </a:lnTo>
                  <a:lnTo>
                    <a:pt x="582" y="1189"/>
                  </a:lnTo>
                  <a:lnTo>
                    <a:pt x="582" y="1175"/>
                  </a:lnTo>
                  <a:lnTo>
                    <a:pt x="582" y="1174"/>
                  </a:lnTo>
                  <a:lnTo>
                    <a:pt x="583" y="1170"/>
                  </a:lnTo>
                  <a:lnTo>
                    <a:pt x="584" y="1168"/>
                  </a:lnTo>
                  <a:lnTo>
                    <a:pt x="585" y="1167"/>
                  </a:lnTo>
                  <a:lnTo>
                    <a:pt x="589" y="1165"/>
                  </a:lnTo>
                  <a:lnTo>
                    <a:pt x="591" y="1164"/>
                  </a:lnTo>
                  <a:lnTo>
                    <a:pt x="592" y="1163"/>
                  </a:lnTo>
                  <a:lnTo>
                    <a:pt x="594" y="1163"/>
                  </a:lnTo>
                  <a:lnTo>
                    <a:pt x="603" y="1163"/>
                  </a:lnTo>
                  <a:lnTo>
                    <a:pt x="609" y="1163"/>
                  </a:lnTo>
                  <a:lnTo>
                    <a:pt x="610" y="1163"/>
                  </a:lnTo>
                  <a:lnTo>
                    <a:pt x="616" y="1163"/>
                  </a:lnTo>
                  <a:lnTo>
                    <a:pt x="631" y="1163"/>
                  </a:lnTo>
                  <a:lnTo>
                    <a:pt x="644" y="1163"/>
                  </a:lnTo>
                  <a:lnTo>
                    <a:pt x="645" y="1163"/>
                  </a:lnTo>
                  <a:lnTo>
                    <a:pt x="650" y="1163"/>
                  </a:lnTo>
                  <a:lnTo>
                    <a:pt x="670" y="1163"/>
                  </a:lnTo>
                  <a:lnTo>
                    <a:pt x="683" y="1163"/>
                  </a:lnTo>
                  <a:lnTo>
                    <a:pt x="684" y="1163"/>
                  </a:lnTo>
                  <a:lnTo>
                    <a:pt x="685" y="1163"/>
                  </a:lnTo>
                  <a:lnTo>
                    <a:pt x="689" y="1163"/>
                  </a:lnTo>
                  <a:lnTo>
                    <a:pt x="691" y="1163"/>
                  </a:lnTo>
                  <a:lnTo>
                    <a:pt x="692" y="1163"/>
                  </a:lnTo>
                  <a:lnTo>
                    <a:pt x="692" y="1161"/>
                  </a:lnTo>
                  <a:lnTo>
                    <a:pt x="692" y="1155"/>
                  </a:lnTo>
                  <a:lnTo>
                    <a:pt x="692" y="1151"/>
                  </a:lnTo>
                  <a:lnTo>
                    <a:pt x="692" y="1150"/>
                  </a:lnTo>
                  <a:lnTo>
                    <a:pt x="692" y="1147"/>
                  </a:lnTo>
                  <a:lnTo>
                    <a:pt x="692" y="1139"/>
                  </a:lnTo>
                  <a:lnTo>
                    <a:pt x="692" y="1133"/>
                  </a:lnTo>
                  <a:lnTo>
                    <a:pt x="692" y="1132"/>
                  </a:lnTo>
                  <a:lnTo>
                    <a:pt x="691" y="1128"/>
                  </a:lnTo>
                  <a:lnTo>
                    <a:pt x="689" y="1119"/>
                  </a:lnTo>
                  <a:lnTo>
                    <a:pt x="687" y="1111"/>
                  </a:lnTo>
                  <a:lnTo>
                    <a:pt x="687" y="1110"/>
                  </a:lnTo>
                  <a:lnTo>
                    <a:pt x="685" y="1107"/>
                  </a:lnTo>
                  <a:lnTo>
                    <a:pt x="684" y="1105"/>
                  </a:lnTo>
                  <a:lnTo>
                    <a:pt x="684" y="1104"/>
                  </a:lnTo>
                  <a:lnTo>
                    <a:pt x="680" y="1101"/>
                  </a:lnTo>
                  <a:lnTo>
                    <a:pt x="676" y="1098"/>
                  </a:lnTo>
                  <a:lnTo>
                    <a:pt x="670" y="1097"/>
                  </a:lnTo>
                  <a:lnTo>
                    <a:pt x="668" y="1097"/>
                  </a:lnTo>
                  <a:lnTo>
                    <a:pt x="667" y="1097"/>
                  </a:lnTo>
                  <a:lnTo>
                    <a:pt x="666" y="1097"/>
                  </a:lnTo>
                  <a:lnTo>
                    <a:pt x="663" y="1096"/>
                  </a:lnTo>
                  <a:lnTo>
                    <a:pt x="661" y="1096"/>
                  </a:lnTo>
                  <a:lnTo>
                    <a:pt x="661" y="1095"/>
                  </a:lnTo>
                  <a:lnTo>
                    <a:pt x="658" y="1093"/>
                  </a:lnTo>
                  <a:lnTo>
                    <a:pt x="657" y="1092"/>
                  </a:lnTo>
                  <a:lnTo>
                    <a:pt x="657" y="1091"/>
                  </a:lnTo>
                  <a:lnTo>
                    <a:pt x="655" y="1088"/>
                  </a:lnTo>
                  <a:lnTo>
                    <a:pt x="655" y="1086"/>
                  </a:lnTo>
                  <a:lnTo>
                    <a:pt x="655" y="1085"/>
                  </a:lnTo>
                  <a:lnTo>
                    <a:pt x="653" y="1078"/>
                  </a:lnTo>
                  <a:lnTo>
                    <a:pt x="653" y="1073"/>
                  </a:lnTo>
                  <a:lnTo>
                    <a:pt x="653" y="1072"/>
                  </a:lnTo>
                  <a:lnTo>
                    <a:pt x="652" y="1069"/>
                  </a:lnTo>
                  <a:lnTo>
                    <a:pt x="650" y="1060"/>
                  </a:lnTo>
                  <a:lnTo>
                    <a:pt x="650" y="1052"/>
                  </a:lnTo>
                  <a:lnTo>
                    <a:pt x="650" y="1051"/>
                  </a:lnTo>
                  <a:lnTo>
                    <a:pt x="649" y="1049"/>
                  </a:lnTo>
                  <a:lnTo>
                    <a:pt x="648" y="1040"/>
                  </a:lnTo>
                  <a:lnTo>
                    <a:pt x="648" y="1031"/>
                  </a:lnTo>
                  <a:lnTo>
                    <a:pt x="649" y="1029"/>
                  </a:lnTo>
                  <a:lnTo>
                    <a:pt x="645" y="1026"/>
                  </a:lnTo>
                  <a:lnTo>
                    <a:pt x="644" y="1025"/>
                  </a:lnTo>
                  <a:lnTo>
                    <a:pt x="644" y="1024"/>
                  </a:lnTo>
                  <a:lnTo>
                    <a:pt x="643" y="1024"/>
                  </a:lnTo>
                  <a:lnTo>
                    <a:pt x="642" y="1024"/>
                  </a:lnTo>
                  <a:lnTo>
                    <a:pt x="641" y="1022"/>
                  </a:lnTo>
                  <a:lnTo>
                    <a:pt x="640" y="1021"/>
                  </a:lnTo>
                  <a:lnTo>
                    <a:pt x="639" y="1020"/>
                  </a:lnTo>
                  <a:lnTo>
                    <a:pt x="638" y="1020"/>
                  </a:lnTo>
                  <a:lnTo>
                    <a:pt x="636" y="1020"/>
                  </a:lnTo>
                  <a:lnTo>
                    <a:pt x="629" y="1019"/>
                  </a:lnTo>
                  <a:lnTo>
                    <a:pt x="624" y="1018"/>
                  </a:lnTo>
                  <a:lnTo>
                    <a:pt x="624" y="1017"/>
                  </a:lnTo>
                  <a:lnTo>
                    <a:pt x="623" y="1017"/>
                  </a:lnTo>
                  <a:lnTo>
                    <a:pt x="621" y="1017"/>
                  </a:lnTo>
                  <a:lnTo>
                    <a:pt x="613" y="1017"/>
                  </a:lnTo>
                  <a:lnTo>
                    <a:pt x="607" y="1017"/>
                  </a:lnTo>
                  <a:lnTo>
                    <a:pt x="607" y="1017"/>
                  </a:lnTo>
                  <a:lnTo>
                    <a:pt x="607" y="1015"/>
                  </a:lnTo>
                  <a:lnTo>
                    <a:pt x="607" y="1014"/>
                  </a:lnTo>
                  <a:lnTo>
                    <a:pt x="607" y="1013"/>
                  </a:lnTo>
                  <a:lnTo>
                    <a:pt x="606" y="1013"/>
                  </a:lnTo>
                  <a:lnTo>
                    <a:pt x="604" y="1013"/>
                  </a:lnTo>
                  <a:lnTo>
                    <a:pt x="603" y="1013"/>
                  </a:lnTo>
                  <a:lnTo>
                    <a:pt x="603" y="1013"/>
                  </a:lnTo>
                  <a:lnTo>
                    <a:pt x="601" y="1012"/>
                  </a:lnTo>
                  <a:lnTo>
                    <a:pt x="600" y="1011"/>
                  </a:lnTo>
                  <a:lnTo>
                    <a:pt x="600" y="1010"/>
                  </a:lnTo>
                  <a:lnTo>
                    <a:pt x="598" y="1009"/>
                  </a:lnTo>
                  <a:lnTo>
                    <a:pt x="594" y="1006"/>
                  </a:lnTo>
                  <a:lnTo>
                    <a:pt x="592" y="1003"/>
                  </a:lnTo>
                  <a:lnTo>
                    <a:pt x="592" y="1002"/>
                  </a:lnTo>
                  <a:lnTo>
                    <a:pt x="592" y="1002"/>
                  </a:lnTo>
                  <a:lnTo>
                    <a:pt x="591" y="1002"/>
                  </a:lnTo>
                  <a:lnTo>
                    <a:pt x="588" y="1002"/>
                  </a:lnTo>
                  <a:lnTo>
                    <a:pt x="586" y="1002"/>
                  </a:lnTo>
                  <a:lnTo>
                    <a:pt x="586" y="1002"/>
                  </a:lnTo>
                  <a:lnTo>
                    <a:pt x="584" y="1003"/>
                  </a:lnTo>
                  <a:lnTo>
                    <a:pt x="579" y="1006"/>
                  </a:lnTo>
                  <a:lnTo>
                    <a:pt x="575" y="1007"/>
                  </a:lnTo>
                  <a:lnTo>
                    <a:pt x="575" y="1007"/>
                  </a:lnTo>
                  <a:lnTo>
                    <a:pt x="571" y="1008"/>
                  </a:lnTo>
                  <a:lnTo>
                    <a:pt x="562" y="1009"/>
                  </a:lnTo>
                  <a:lnTo>
                    <a:pt x="554" y="1010"/>
                  </a:lnTo>
                  <a:lnTo>
                    <a:pt x="554" y="1010"/>
                  </a:lnTo>
                  <a:lnTo>
                    <a:pt x="551" y="1011"/>
                  </a:lnTo>
                  <a:lnTo>
                    <a:pt x="544" y="1011"/>
                  </a:lnTo>
                  <a:lnTo>
                    <a:pt x="538" y="1012"/>
                  </a:lnTo>
                  <a:lnTo>
                    <a:pt x="538" y="1012"/>
                  </a:lnTo>
                  <a:lnTo>
                    <a:pt x="537" y="1012"/>
                  </a:lnTo>
                  <a:lnTo>
                    <a:pt x="536" y="1012"/>
                  </a:lnTo>
                  <a:lnTo>
                    <a:pt x="532" y="1012"/>
                  </a:lnTo>
                  <a:lnTo>
                    <a:pt x="529" y="1011"/>
                  </a:lnTo>
                  <a:lnTo>
                    <a:pt x="529" y="1010"/>
                  </a:lnTo>
                  <a:lnTo>
                    <a:pt x="529" y="1009"/>
                  </a:lnTo>
                  <a:lnTo>
                    <a:pt x="529" y="1006"/>
                  </a:lnTo>
                  <a:lnTo>
                    <a:pt x="529" y="1003"/>
                  </a:lnTo>
                  <a:lnTo>
                    <a:pt x="529" y="1002"/>
                  </a:lnTo>
                  <a:lnTo>
                    <a:pt x="529" y="1000"/>
                  </a:lnTo>
                  <a:lnTo>
                    <a:pt x="529" y="994"/>
                  </a:lnTo>
                  <a:lnTo>
                    <a:pt x="529" y="990"/>
                  </a:lnTo>
                  <a:lnTo>
                    <a:pt x="529" y="989"/>
                  </a:lnTo>
                  <a:lnTo>
                    <a:pt x="529" y="984"/>
                  </a:lnTo>
                  <a:lnTo>
                    <a:pt x="529" y="969"/>
                  </a:lnTo>
                  <a:lnTo>
                    <a:pt x="529" y="958"/>
                  </a:lnTo>
                  <a:lnTo>
                    <a:pt x="529" y="957"/>
                  </a:lnTo>
                  <a:lnTo>
                    <a:pt x="529" y="953"/>
                  </a:lnTo>
                  <a:lnTo>
                    <a:pt x="529" y="940"/>
                  </a:lnTo>
                  <a:lnTo>
                    <a:pt x="529" y="929"/>
                  </a:lnTo>
                  <a:lnTo>
                    <a:pt x="529" y="928"/>
                  </a:lnTo>
                  <a:lnTo>
                    <a:pt x="528" y="925"/>
                  </a:lnTo>
                  <a:lnTo>
                    <a:pt x="527" y="922"/>
                  </a:lnTo>
                  <a:lnTo>
                    <a:pt x="527" y="921"/>
                  </a:lnTo>
                  <a:lnTo>
                    <a:pt x="526" y="921"/>
                  </a:lnTo>
                  <a:lnTo>
                    <a:pt x="524" y="921"/>
                  </a:lnTo>
                  <a:lnTo>
                    <a:pt x="517" y="920"/>
                  </a:lnTo>
                  <a:lnTo>
                    <a:pt x="512" y="919"/>
                  </a:lnTo>
                  <a:lnTo>
                    <a:pt x="512" y="918"/>
                  </a:lnTo>
                  <a:lnTo>
                    <a:pt x="511" y="918"/>
                  </a:lnTo>
                  <a:lnTo>
                    <a:pt x="507" y="918"/>
                  </a:lnTo>
                  <a:lnTo>
                    <a:pt x="494" y="914"/>
                  </a:lnTo>
                  <a:lnTo>
                    <a:pt x="483" y="912"/>
                  </a:lnTo>
                  <a:lnTo>
                    <a:pt x="483" y="911"/>
                  </a:lnTo>
                  <a:lnTo>
                    <a:pt x="482" y="911"/>
                  </a:lnTo>
                  <a:lnTo>
                    <a:pt x="480" y="911"/>
                  </a:lnTo>
                  <a:lnTo>
                    <a:pt x="471" y="909"/>
                  </a:lnTo>
                  <a:lnTo>
                    <a:pt x="463" y="908"/>
                  </a:lnTo>
                  <a:lnTo>
                    <a:pt x="463" y="907"/>
                  </a:lnTo>
                  <a:lnTo>
                    <a:pt x="461" y="907"/>
                  </a:lnTo>
                  <a:lnTo>
                    <a:pt x="458" y="906"/>
                  </a:lnTo>
                  <a:lnTo>
                    <a:pt x="453" y="906"/>
                  </a:lnTo>
                  <a:lnTo>
                    <a:pt x="449" y="904"/>
                  </a:lnTo>
                  <a:lnTo>
                    <a:pt x="449" y="903"/>
                  </a:lnTo>
                  <a:lnTo>
                    <a:pt x="446" y="902"/>
                  </a:lnTo>
                  <a:lnTo>
                    <a:pt x="444" y="900"/>
                  </a:lnTo>
                  <a:lnTo>
                    <a:pt x="443" y="896"/>
                  </a:lnTo>
                  <a:lnTo>
                    <a:pt x="441" y="893"/>
                  </a:lnTo>
                  <a:lnTo>
                    <a:pt x="440" y="891"/>
                  </a:lnTo>
                  <a:lnTo>
                    <a:pt x="438" y="884"/>
                  </a:lnTo>
                  <a:lnTo>
                    <a:pt x="437" y="876"/>
                  </a:lnTo>
                  <a:lnTo>
                    <a:pt x="437" y="874"/>
                  </a:lnTo>
                  <a:lnTo>
                    <a:pt x="435" y="867"/>
                  </a:lnTo>
                  <a:lnTo>
                    <a:pt x="434" y="862"/>
                  </a:lnTo>
                  <a:lnTo>
                    <a:pt x="434" y="861"/>
                  </a:lnTo>
                  <a:lnTo>
                    <a:pt x="428" y="850"/>
                  </a:lnTo>
                  <a:lnTo>
                    <a:pt x="426" y="842"/>
                  </a:lnTo>
                  <a:lnTo>
                    <a:pt x="426" y="841"/>
                  </a:lnTo>
                  <a:lnTo>
                    <a:pt x="425" y="841"/>
                  </a:lnTo>
                  <a:lnTo>
                    <a:pt x="423" y="841"/>
                  </a:lnTo>
                  <a:lnTo>
                    <a:pt x="422" y="841"/>
                  </a:lnTo>
                  <a:lnTo>
                    <a:pt x="422" y="840"/>
                  </a:lnTo>
                  <a:lnTo>
                    <a:pt x="421" y="840"/>
                  </a:lnTo>
                  <a:lnTo>
                    <a:pt x="420" y="840"/>
                  </a:lnTo>
                  <a:lnTo>
                    <a:pt x="417" y="840"/>
                  </a:lnTo>
                  <a:lnTo>
                    <a:pt x="415" y="840"/>
                  </a:lnTo>
                  <a:lnTo>
                    <a:pt x="415" y="839"/>
                  </a:lnTo>
                  <a:lnTo>
                    <a:pt x="414" y="839"/>
                  </a:lnTo>
                  <a:lnTo>
                    <a:pt x="413" y="839"/>
                  </a:lnTo>
                  <a:lnTo>
                    <a:pt x="408" y="838"/>
                  </a:lnTo>
                  <a:lnTo>
                    <a:pt x="405" y="838"/>
                  </a:lnTo>
                  <a:lnTo>
                    <a:pt x="405" y="837"/>
                  </a:lnTo>
                  <a:lnTo>
                    <a:pt x="403" y="837"/>
                  </a:lnTo>
                  <a:lnTo>
                    <a:pt x="399" y="836"/>
                  </a:lnTo>
                  <a:lnTo>
                    <a:pt x="395" y="834"/>
                  </a:lnTo>
                  <a:lnTo>
                    <a:pt x="394" y="833"/>
                  </a:lnTo>
                  <a:lnTo>
                    <a:pt x="395" y="832"/>
                  </a:lnTo>
                  <a:lnTo>
                    <a:pt x="393" y="830"/>
                  </a:lnTo>
                  <a:lnTo>
                    <a:pt x="391" y="829"/>
                  </a:lnTo>
                  <a:lnTo>
                    <a:pt x="391" y="828"/>
                  </a:lnTo>
                  <a:lnTo>
                    <a:pt x="389" y="825"/>
                  </a:lnTo>
                  <a:lnTo>
                    <a:pt x="388" y="823"/>
                  </a:lnTo>
                  <a:lnTo>
                    <a:pt x="388" y="822"/>
                  </a:lnTo>
                  <a:lnTo>
                    <a:pt x="388" y="819"/>
                  </a:lnTo>
                  <a:lnTo>
                    <a:pt x="388" y="817"/>
                  </a:lnTo>
                  <a:lnTo>
                    <a:pt x="388" y="816"/>
                  </a:lnTo>
                  <a:lnTo>
                    <a:pt x="387" y="814"/>
                  </a:lnTo>
                  <a:lnTo>
                    <a:pt x="387" y="813"/>
                  </a:lnTo>
                  <a:lnTo>
                    <a:pt x="387" y="812"/>
                  </a:lnTo>
                  <a:lnTo>
                    <a:pt x="385" y="808"/>
                  </a:lnTo>
                  <a:lnTo>
                    <a:pt x="384" y="806"/>
                  </a:lnTo>
                  <a:lnTo>
                    <a:pt x="384" y="805"/>
                  </a:lnTo>
                  <a:lnTo>
                    <a:pt x="383" y="805"/>
                  </a:lnTo>
                  <a:lnTo>
                    <a:pt x="381" y="804"/>
                  </a:lnTo>
                  <a:lnTo>
                    <a:pt x="381" y="803"/>
                  </a:lnTo>
                  <a:lnTo>
                    <a:pt x="381" y="802"/>
                  </a:lnTo>
                  <a:lnTo>
                    <a:pt x="381" y="801"/>
                  </a:lnTo>
                  <a:lnTo>
                    <a:pt x="380" y="801"/>
                  </a:lnTo>
                  <a:lnTo>
                    <a:pt x="379" y="801"/>
                  </a:lnTo>
                  <a:lnTo>
                    <a:pt x="378" y="801"/>
                  </a:lnTo>
                  <a:lnTo>
                    <a:pt x="378" y="801"/>
                  </a:lnTo>
                  <a:lnTo>
                    <a:pt x="377" y="801"/>
                  </a:lnTo>
                  <a:lnTo>
                    <a:pt x="376" y="801"/>
                  </a:lnTo>
                  <a:lnTo>
                    <a:pt x="372" y="801"/>
                  </a:lnTo>
                  <a:lnTo>
                    <a:pt x="370" y="801"/>
                  </a:lnTo>
                  <a:lnTo>
                    <a:pt x="370" y="801"/>
                  </a:lnTo>
                  <a:lnTo>
                    <a:pt x="369" y="802"/>
                  </a:lnTo>
                  <a:lnTo>
                    <a:pt x="366" y="804"/>
                  </a:lnTo>
                  <a:lnTo>
                    <a:pt x="364" y="805"/>
                  </a:lnTo>
                  <a:lnTo>
                    <a:pt x="364" y="805"/>
                  </a:lnTo>
                  <a:lnTo>
                    <a:pt x="364" y="805"/>
                  </a:lnTo>
                  <a:lnTo>
                    <a:pt x="364" y="805"/>
                  </a:lnTo>
                  <a:lnTo>
                    <a:pt x="363" y="806"/>
                  </a:lnTo>
                  <a:lnTo>
                    <a:pt x="361" y="807"/>
                  </a:lnTo>
                  <a:lnTo>
                    <a:pt x="360" y="808"/>
                  </a:lnTo>
                  <a:lnTo>
                    <a:pt x="360" y="808"/>
                  </a:lnTo>
                  <a:lnTo>
                    <a:pt x="359" y="809"/>
                  </a:lnTo>
                  <a:lnTo>
                    <a:pt x="358" y="811"/>
                  </a:lnTo>
                  <a:lnTo>
                    <a:pt x="357" y="812"/>
                  </a:lnTo>
                  <a:lnTo>
                    <a:pt x="357" y="812"/>
                  </a:lnTo>
                  <a:lnTo>
                    <a:pt x="356" y="813"/>
                  </a:lnTo>
                  <a:lnTo>
                    <a:pt x="354" y="815"/>
                  </a:lnTo>
                  <a:lnTo>
                    <a:pt x="353" y="816"/>
                  </a:lnTo>
                  <a:lnTo>
                    <a:pt x="353" y="816"/>
                  </a:lnTo>
                  <a:lnTo>
                    <a:pt x="350" y="817"/>
                  </a:lnTo>
                  <a:lnTo>
                    <a:pt x="343" y="818"/>
                  </a:lnTo>
                  <a:lnTo>
                    <a:pt x="338" y="819"/>
                  </a:lnTo>
                  <a:lnTo>
                    <a:pt x="338" y="819"/>
                  </a:lnTo>
                  <a:lnTo>
                    <a:pt x="334" y="820"/>
                  </a:lnTo>
                  <a:lnTo>
                    <a:pt x="327" y="821"/>
                  </a:lnTo>
                  <a:lnTo>
                    <a:pt x="322" y="821"/>
                  </a:lnTo>
                  <a:lnTo>
                    <a:pt x="322" y="821"/>
                  </a:lnTo>
                  <a:lnTo>
                    <a:pt x="316" y="822"/>
                  </a:lnTo>
                  <a:lnTo>
                    <a:pt x="304" y="825"/>
                  </a:lnTo>
                  <a:lnTo>
                    <a:pt x="293" y="826"/>
                  </a:lnTo>
                  <a:lnTo>
                    <a:pt x="293" y="826"/>
                  </a:lnTo>
                  <a:lnTo>
                    <a:pt x="289" y="828"/>
                  </a:lnTo>
                  <a:lnTo>
                    <a:pt x="278" y="831"/>
                  </a:lnTo>
                  <a:lnTo>
                    <a:pt x="271" y="832"/>
                  </a:lnTo>
                  <a:lnTo>
                    <a:pt x="271" y="832"/>
                  </a:lnTo>
                  <a:lnTo>
                    <a:pt x="268" y="833"/>
                  </a:lnTo>
                  <a:lnTo>
                    <a:pt x="258" y="833"/>
                  </a:lnTo>
                  <a:lnTo>
                    <a:pt x="251" y="833"/>
                  </a:lnTo>
                  <a:lnTo>
                    <a:pt x="251" y="833"/>
                  </a:lnTo>
                  <a:lnTo>
                    <a:pt x="251" y="833"/>
                  </a:lnTo>
                  <a:lnTo>
                    <a:pt x="251" y="834"/>
                  </a:lnTo>
                  <a:lnTo>
                    <a:pt x="251" y="835"/>
                  </a:lnTo>
                  <a:lnTo>
                    <a:pt x="251" y="838"/>
                  </a:lnTo>
                  <a:lnTo>
                    <a:pt x="251" y="840"/>
                  </a:lnTo>
                  <a:lnTo>
                    <a:pt x="251" y="840"/>
                  </a:lnTo>
                  <a:lnTo>
                    <a:pt x="251" y="841"/>
                  </a:lnTo>
                  <a:lnTo>
                    <a:pt x="251" y="842"/>
                  </a:lnTo>
                  <a:lnTo>
                    <a:pt x="251" y="846"/>
                  </a:lnTo>
                  <a:lnTo>
                    <a:pt x="251" y="848"/>
                  </a:lnTo>
                  <a:lnTo>
                    <a:pt x="251" y="848"/>
                  </a:lnTo>
                  <a:lnTo>
                    <a:pt x="251" y="849"/>
                  </a:lnTo>
                  <a:lnTo>
                    <a:pt x="251" y="852"/>
                  </a:lnTo>
                  <a:lnTo>
                    <a:pt x="251" y="854"/>
                  </a:lnTo>
                  <a:lnTo>
                    <a:pt x="251" y="854"/>
                  </a:lnTo>
                  <a:lnTo>
                    <a:pt x="251" y="854"/>
                  </a:lnTo>
                  <a:lnTo>
                    <a:pt x="250" y="855"/>
                  </a:lnTo>
                  <a:lnTo>
                    <a:pt x="249" y="857"/>
                  </a:lnTo>
                  <a:lnTo>
                    <a:pt x="249" y="858"/>
                  </a:lnTo>
                  <a:lnTo>
                    <a:pt x="248" y="858"/>
                  </a:lnTo>
                  <a:lnTo>
                    <a:pt x="246" y="858"/>
                  </a:lnTo>
                  <a:lnTo>
                    <a:pt x="236" y="857"/>
                  </a:lnTo>
                  <a:lnTo>
                    <a:pt x="230" y="856"/>
                  </a:lnTo>
                  <a:lnTo>
                    <a:pt x="231" y="855"/>
                  </a:lnTo>
                  <a:lnTo>
                    <a:pt x="230" y="855"/>
                  </a:lnTo>
                  <a:lnTo>
                    <a:pt x="227" y="855"/>
                  </a:lnTo>
                  <a:lnTo>
                    <a:pt x="216" y="855"/>
                  </a:lnTo>
                  <a:lnTo>
                    <a:pt x="209" y="855"/>
                  </a:lnTo>
                  <a:lnTo>
                    <a:pt x="209" y="854"/>
                  </a:lnTo>
                  <a:lnTo>
                    <a:pt x="207" y="854"/>
                  </a:lnTo>
                  <a:lnTo>
                    <a:pt x="204" y="854"/>
                  </a:lnTo>
                  <a:lnTo>
                    <a:pt x="193" y="854"/>
                  </a:lnTo>
                  <a:lnTo>
                    <a:pt x="184" y="854"/>
                  </a:lnTo>
                  <a:lnTo>
                    <a:pt x="184" y="854"/>
                  </a:lnTo>
                  <a:lnTo>
                    <a:pt x="183" y="854"/>
                  </a:lnTo>
                  <a:lnTo>
                    <a:pt x="182" y="854"/>
                  </a:lnTo>
                  <a:lnTo>
                    <a:pt x="179" y="854"/>
                  </a:lnTo>
                  <a:lnTo>
                    <a:pt x="177" y="854"/>
                  </a:lnTo>
                  <a:lnTo>
                    <a:pt x="177" y="854"/>
                  </a:lnTo>
                  <a:lnTo>
                    <a:pt x="175" y="853"/>
                  </a:lnTo>
                  <a:lnTo>
                    <a:pt x="174" y="852"/>
                  </a:lnTo>
                  <a:lnTo>
                    <a:pt x="174" y="851"/>
                  </a:lnTo>
                  <a:lnTo>
                    <a:pt x="170" y="844"/>
                  </a:lnTo>
                  <a:lnTo>
                    <a:pt x="169" y="841"/>
                  </a:lnTo>
                  <a:lnTo>
                    <a:pt x="169" y="840"/>
                  </a:lnTo>
                  <a:lnTo>
                    <a:pt x="169" y="839"/>
                  </a:lnTo>
                  <a:lnTo>
                    <a:pt x="169" y="836"/>
                  </a:lnTo>
                  <a:lnTo>
                    <a:pt x="169" y="834"/>
                  </a:lnTo>
                  <a:lnTo>
                    <a:pt x="169" y="833"/>
                  </a:lnTo>
                  <a:lnTo>
                    <a:pt x="169" y="833"/>
                  </a:lnTo>
                  <a:lnTo>
                    <a:pt x="168" y="833"/>
                  </a:lnTo>
                  <a:lnTo>
                    <a:pt x="167" y="833"/>
                  </a:lnTo>
                  <a:lnTo>
                    <a:pt x="166" y="833"/>
                  </a:lnTo>
                  <a:lnTo>
                    <a:pt x="166" y="833"/>
                  </a:lnTo>
                  <a:lnTo>
                    <a:pt x="166" y="832"/>
                  </a:lnTo>
                  <a:lnTo>
                    <a:pt x="166" y="831"/>
                  </a:lnTo>
                  <a:lnTo>
                    <a:pt x="166" y="830"/>
                  </a:lnTo>
                  <a:lnTo>
                    <a:pt x="164" y="829"/>
                  </a:lnTo>
                  <a:lnTo>
                    <a:pt x="161" y="825"/>
                  </a:lnTo>
                  <a:lnTo>
                    <a:pt x="159" y="823"/>
                  </a:lnTo>
                  <a:lnTo>
                    <a:pt x="159" y="822"/>
                  </a:lnTo>
                  <a:lnTo>
                    <a:pt x="157" y="821"/>
                  </a:lnTo>
                  <a:lnTo>
                    <a:pt x="156" y="820"/>
                  </a:lnTo>
                  <a:lnTo>
                    <a:pt x="156" y="819"/>
                  </a:lnTo>
                  <a:lnTo>
                    <a:pt x="154" y="818"/>
                  </a:lnTo>
                  <a:lnTo>
                    <a:pt x="153" y="817"/>
                  </a:lnTo>
                  <a:lnTo>
                    <a:pt x="153" y="816"/>
                  </a:lnTo>
                  <a:lnTo>
                    <a:pt x="151" y="816"/>
                  </a:lnTo>
                  <a:lnTo>
                    <a:pt x="149" y="816"/>
                  </a:lnTo>
                  <a:lnTo>
                    <a:pt x="148" y="816"/>
                  </a:lnTo>
                  <a:lnTo>
                    <a:pt x="148" y="816"/>
                  </a:lnTo>
                  <a:lnTo>
                    <a:pt x="144" y="814"/>
                  </a:lnTo>
                  <a:lnTo>
                    <a:pt x="142" y="813"/>
                  </a:lnTo>
                  <a:lnTo>
                    <a:pt x="142" y="812"/>
                  </a:lnTo>
                  <a:lnTo>
                    <a:pt x="141" y="812"/>
                  </a:lnTo>
                  <a:lnTo>
                    <a:pt x="139" y="812"/>
                  </a:lnTo>
                  <a:lnTo>
                    <a:pt x="132" y="812"/>
                  </a:lnTo>
                  <a:lnTo>
                    <a:pt x="127" y="812"/>
                  </a:lnTo>
                  <a:lnTo>
                    <a:pt x="127" y="812"/>
                  </a:lnTo>
                  <a:lnTo>
                    <a:pt x="118" y="808"/>
                  </a:lnTo>
                  <a:lnTo>
                    <a:pt x="113" y="806"/>
                  </a:lnTo>
                  <a:lnTo>
                    <a:pt x="113" y="805"/>
                  </a:lnTo>
                  <a:lnTo>
                    <a:pt x="112" y="805"/>
                  </a:lnTo>
                  <a:lnTo>
                    <a:pt x="111" y="805"/>
                  </a:lnTo>
                  <a:lnTo>
                    <a:pt x="110" y="805"/>
                  </a:lnTo>
                  <a:lnTo>
                    <a:pt x="110" y="805"/>
                  </a:lnTo>
                  <a:lnTo>
                    <a:pt x="109" y="805"/>
                  </a:lnTo>
                  <a:lnTo>
                    <a:pt x="108" y="805"/>
                  </a:lnTo>
                  <a:lnTo>
                    <a:pt x="105" y="805"/>
                  </a:lnTo>
                  <a:lnTo>
                    <a:pt x="103" y="805"/>
                  </a:lnTo>
                  <a:lnTo>
                    <a:pt x="103" y="805"/>
                  </a:lnTo>
                  <a:lnTo>
                    <a:pt x="102" y="805"/>
                  </a:lnTo>
                  <a:lnTo>
                    <a:pt x="100" y="805"/>
                  </a:lnTo>
                  <a:lnTo>
                    <a:pt x="93" y="805"/>
                  </a:lnTo>
                  <a:lnTo>
                    <a:pt x="89" y="805"/>
                  </a:lnTo>
                  <a:lnTo>
                    <a:pt x="89" y="805"/>
                  </a:lnTo>
                  <a:lnTo>
                    <a:pt x="88" y="805"/>
                  </a:lnTo>
                  <a:lnTo>
                    <a:pt x="85" y="805"/>
                  </a:lnTo>
                  <a:lnTo>
                    <a:pt x="73" y="803"/>
                  </a:lnTo>
                  <a:lnTo>
                    <a:pt x="64" y="802"/>
                  </a:lnTo>
                  <a:lnTo>
                    <a:pt x="64" y="801"/>
                  </a:lnTo>
                  <a:lnTo>
                    <a:pt x="63" y="801"/>
                  </a:lnTo>
                  <a:lnTo>
                    <a:pt x="59" y="801"/>
                  </a:lnTo>
                  <a:lnTo>
                    <a:pt x="48" y="801"/>
                  </a:lnTo>
                  <a:lnTo>
                    <a:pt x="39" y="801"/>
                  </a:lnTo>
                  <a:lnTo>
                    <a:pt x="39" y="801"/>
                  </a:lnTo>
                  <a:lnTo>
                    <a:pt x="34" y="800"/>
                  </a:lnTo>
                  <a:lnTo>
                    <a:pt x="32" y="799"/>
                  </a:lnTo>
                  <a:lnTo>
                    <a:pt x="32" y="798"/>
                  </a:lnTo>
                  <a:lnTo>
                    <a:pt x="32" y="798"/>
                  </a:lnTo>
                  <a:lnTo>
                    <a:pt x="32" y="797"/>
                  </a:lnTo>
                  <a:lnTo>
                    <a:pt x="32" y="796"/>
                  </a:lnTo>
                  <a:lnTo>
                    <a:pt x="32" y="795"/>
                  </a:lnTo>
                  <a:lnTo>
                    <a:pt x="32" y="794"/>
                  </a:lnTo>
                  <a:lnTo>
                    <a:pt x="32" y="790"/>
                  </a:lnTo>
                  <a:lnTo>
                    <a:pt x="32" y="788"/>
                  </a:lnTo>
                  <a:lnTo>
                    <a:pt x="32" y="787"/>
                  </a:lnTo>
                  <a:lnTo>
                    <a:pt x="32" y="786"/>
                  </a:lnTo>
                  <a:lnTo>
                    <a:pt x="32" y="783"/>
                  </a:lnTo>
                  <a:lnTo>
                    <a:pt x="32" y="781"/>
                  </a:lnTo>
                  <a:lnTo>
                    <a:pt x="32" y="780"/>
                  </a:lnTo>
                  <a:lnTo>
                    <a:pt x="32" y="779"/>
                  </a:lnTo>
                  <a:lnTo>
                    <a:pt x="32" y="778"/>
                  </a:lnTo>
                  <a:lnTo>
                    <a:pt x="32" y="777"/>
                  </a:lnTo>
                  <a:lnTo>
                    <a:pt x="31" y="777"/>
                  </a:lnTo>
                  <a:lnTo>
                    <a:pt x="30" y="777"/>
                  </a:lnTo>
                  <a:lnTo>
                    <a:pt x="29" y="777"/>
                  </a:lnTo>
                  <a:lnTo>
                    <a:pt x="29" y="777"/>
                  </a:lnTo>
                  <a:lnTo>
                    <a:pt x="28" y="777"/>
                  </a:lnTo>
                  <a:lnTo>
                    <a:pt x="27" y="777"/>
                  </a:lnTo>
                  <a:lnTo>
                    <a:pt x="26" y="777"/>
                  </a:lnTo>
                  <a:lnTo>
                    <a:pt x="26" y="777"/>
                  </a:lnTo>
                  <a:lnTo>
                    <a:pt x="25" y="777"/>
                  </a:lnTo>
                  <a:lnTo>
                    <a:pt x="22" y="777"/>
                  </a:lnTo>
                  <a:lnTo>
                    <a:pt x="16" y="777"/>
                  </a:lnTo>
                  <a:lnTo>
                    <a:pt x="11" y="777"/>
                  </a:lnTo>
                  <a:lnTo>
                    <a:pt x="11" y="777"/>
                  </a:lnTo>
                  <a:lnTo>
                    <a:pt x="10" y="777"/>
                  </a:lnTo>
                  <a:lnTo>
                    <a:pt x="9" y="777"/>
                  </a:lnTo>
                  <a:lnTo>
                    <a:pt x="3" y="777"/>
                  </a:lnTo>
                  <a:lnTo>
                    <a:pt x="0" y="777"/>
                  </a:lnTo>
                  <a:lnTo>
                    <a:pt x="0" y="777"/>
                  </a:lnTo>
                  <a:lnTo>
                    <a:pt x="0" y="777"/>
                  </a:lnTo>
                  <a:lnTo>
                    <a:pt x="0" y="777"/>
                  </a:lnTo>
                  <a:lnTo>
                    <a:pt x="0" y="776"/>
                  </a:lnTo>
                  <a:lnTo>
                    <a:pt x="0" y="775"/>
                  </a:lnTo>
                  <a:lnTo>
                    <a:pt x="0" y="773"/>
                  </a:lnTo>
                  <a:lnTo>
                    <a:pt x="0" y="772"/>
                  </a:lnTo>
                  <a:lnTo>
                    <a:pt x="0" y="769"/>
                  </a:lnTo>
                  <a:lnTo>
                    <a:pt x="0" y="767"/>
                  </a:lnTo>
                  <a:lnTo>
                    <a:pt x="0" y="766"/>
                  </a:lnTo>
                  <a:lnTo>
                    <a:pt x="2" y="762"/>
                  </a:lnTo>
                  <a:lnTo>
                    <a:pt x="3" y="760"/>
                  </a:lnTo>
                  <a:lnTo>
                    <a:pt x="4" y="759"/>
                  </a:lnTo>
                  <a:lnTo>
                    <a:pt x="4" y="758"/>
                  </a:lnTo>
                  <a:lnTo>
                    <a:pt x="4" y="757"/>
                  </a:lnTo>
                  <a:lnTo>
                    <a:pt x="4" y="755"/>
                  </a:lnTo>
                  <a:lnTo>
                    <a:pt x="6" y="754"/>
                  </a:lnTo>
                  <a:lnTo>
                    <a:pt x="7" y="753"/>
                  </a:lnTo>
                  <a:lnTo>
                    <a:pt x="8" y="752"/>
                  </a:lnTo>
                  <a:lnTo>
                    <a:pt x="9" y="752"/>
                  </a:lnTo>
                  <a:lnTo>
                    <a:pt x="10" y="752"/>
                  </a:lnTo>
                  <a:lnTo>
                    <a:pt x="11" y="752"/>
                  </a:lnTo>
                  <a:lnTo>
                    <a:pt x="12" y="751"/>
                  </a:lnTo>
                  <a:lnTo>
                    <a:pt x="17" y="748"/>
                  </a:lnTo>
                  <a:lnTo>
                    <a:pt x="20" y="746"/>
                  </a:lnTo>
                  <a:lnTo>
                    <a:pt x="21" y="745"/>
                  </a:lnTo>
                  <a:lnTo>
                    <a:pt x="24" y="744"/>
                  </a:lnTo>
                  <a:lnTo>
                    <a:pt x="30" y="739"/>
                  </a:lnTo>
                  <a:lnTo>
                    <a:pt x="35" y="735"/>
                  </a:lnTo>
                  <a:lnTo>
                    <a:pt x="36" y="734"/>
                  </a:lnTo>
                  <a:lnTo>
                    <a:pt x="37" y="734"/>
                  </a:lnTo>
                  <a:lnTo>
                    <a:pt x="38" y="734"/>
                  </a:lnTo>
                  <a:lnTo>
                    <a:pt x="39" y="734"/>
                  </a:lnTo>
                  <a:lnTo>
                    <a:pt x="39" y="733"/>
                  </a:lnTo>
                  <a:lnTo>
                    <a:pt x="39" y="732"/>
                  </a:lnTo>
                  <a:lnTo>
                    <a:pt x="39" y="731"/>
                  </a:lnTo>
                  <a:lnTo>
                    <a:pt x="39" y="730"/>
                  </a:lnTo>
                  <a:lnTo>
                    <a:pt x="39" y="725"/>
                  </a:lnTo>
                  <a:lnTo>
                    <a:pt x="39" y="722"/>
                  </a:lnTo>
                  <a:lnTo>
                    <a:pt x="39" y="720"/>
                  </a:lnTo>
                  <a:lnTo>
                    <a:pt x="39" y="718"/>
                  </a:lnTo>
                  <a:lnTo>
                    <a:pt x="39" y="710"/>
                  </a:lnTo>
                  <a:lnTo>
                    <a:pt x="39" y="704"/>
                  </a:lnTo>
                  <a:lnTo>
                    <a:pt x="39" y="702"/>
                  </a:lnTo>
                  <a:lnTo>
                    <a:pt x="39" y="699"/>
                  </a:lnTo>
                  <a:lnTo>
                    <a:pt x="40" y="690"/>
                  </a:lnTo>
                  <a:lnTo>
                    <a:pt x="41" y="682"/>
                  </a:lnTo>
                  <a:lnTo>
                    <a:pt x="43" y="681"/>
                  </a:lnTo>
                  <a:lnTo>
                    <a:pt x="43" y="680"/>
                  </a:lnTo>
                  <a:lnTo>
                    <a:pt x="43" y="679"/>
                  </a:lnTo>
                  <a:lnTo>
                    <a:pt x="43" y="678"/>
                  </a:lnTo>
                  <a:lnTo>
                    <a:pt x="45" y="678"/>
                  </a:lnTo>
                  <a:lnTo>
                    <a:pt x="46" y="678"/>
                  </a:lnTo>
                  <a:lnTo>
                    <a:pt x="47" y="678"/>
                  </a:lnTo>
                  <a:lnTo>
                    <a:pt x="48" y="678"/>
                  </a:lnTo>
                  <a:lnTo>
                    <a:pt x="53" y="678"/>
                  </a:lnTo>
                  <a:lnTo>
                    <a:pt x="56" y="678"/>
                  </a:lnTo>
                  <a:lnTo>
                    <a:pt x="57" y="678"/>
                  </a:lnTo>
                  <a:lnTo>
                    <a:pt x="59" y="678"/>
                  </a:lnTo>
                  <a:lnTo>
                    <a:pt x="67" y="678"/>
                  </a:lnTo>
                  <a:lnTo>
                    <a:pt x="73" y="678"/>
                  </a:lnTo>
                  <a:lnTo>
                    <a:pt x="74" y="678"/>
                  </a:lnTo>
                  <a:lnTo>
                    <a:pt x="76" y="678"/>
                  </a:lnTo>
                  <a:lnTo>
                    <a:pt x="85" y="678"/>
                  </a:lnTo>
                  <a:lnTo>
                    <a:pt x="91" y="678"/>
                  </a:lnTo>
                  <a:lnTo>
                    <a:pt x="92" y="678"/>
                  </a:lnTo>
                  <a:lnTo>
                    <a:pt x="93" y="678"/>
                  </a:lnTo>
                  <a:lnTo>
                    <a:pt x="96" y="678"/>
                  </a:lnTo>
                  <a:lnTo>
                    <a:pt x="99" y="678"/>
                  </a:lnTo>
                  <a:lnTo>
                    <a:pt x="100" y="678"/>
                  </a:lnTo>
                  <a:lnTo>
                    <a:pt x="100" y="676"/>
                  </a:lnTo>
                  <a:lnTo>
                    <a:pt x="100" y="675"/>
                  </a:lnTo>
                  <a:lnTo>
                    <a:pt x="100" y="674"/>
                  </a:lnTo>
                  <a:lnTo>
                    <a:pt x="99" y="672"/>
                  </a:lnTo>
                  <a:lnTo>
                    <a:pt x="96" y="665"/>
                  </a:lnTo>
                  <a:lnTo>
                    <a:pt x="95" y="661"/>
                  </a:lnTo>
                  <a:lnTo>
                    <a:pt x="95" y="660"/>
                  </a:lnTo>
                  <a:lnTo>
                    <a:pt x="95" y="657"/>
                  </a:lnTo>
                  <a:lnTo>
                    <a:pt x="95" y="647"/>
                  </a:lnTo>
                  <a:lnTo>
                    <a:pt x="95" y="640"/>
                  </a:lnTo>
                  <a:lnTo>
                    <a:pt x="95" y="639"/>
                  </a:lnTo>
                  <a:lnTo>
                    <a:pt x="94" y="636"/>
                  </a:lnTo>
                  <a:lnTo>
                    <a:pt x="93" y="626"/>
                  </a:lnTo>
                  <a:lnTo>
                    <a:pt x="92" y="619"/>
                  </a:lnTo>
                  <a:lnTo>
                    <a:pt x="92" y="618"/>
                  </a:lnTo>
                  <a:lnTo>
                    <a:pt x="92" y="617"/>
                  </a:lnTo>
                  <a:lnTo>
                    <a:pt x="92" y="613"/>
                  </a:lnTo>
                  <a:lnTo>
                    <a:pt x="92" y="611"/>
                  </a:lnTo>
                  <a:lnTo>
                    <a:pt x="92" y="610"/>
                  </a:lnTo>
                  <a:lnTo>
                    <a:pt x="92" y="610"/>
                  </a:lnTo>
                  <a:lnTo>
                    <a:pt x="93" y="610"/>
                  </a:lnTo>
                  <a:lnTo>
                    <a:pt x="94" y="610"/>
                  </a:lnTo>
                  <a:lnTo>
                    <a:pt x="95" y="610"/>
                  </a:lnTo>
                  <a:lnTo>
                    <a:pt x="100" y="609"/>
                  </a:lnTo>
                  <a:lnTo>
                    <a:pt x="102" y="608"/>
                  </a:lnTo>
                  <a:lnTo>
                    <a:pt x="103" y="607"/>
                  </a:lnTo>
                  <a:lnTo>
                    <a:pt x="106" y="607"/>
                  </a:lnTo>
                  <a:lnTo>
                    <a:pt x="116" y="606"/>
                  </a:lnTo>
                  <a:lnTo>
                    <a:pt x="123" y="605"/>
                  </a:lnTo>
                  <a:lnTo>
                    <a:pt x="124" y="604"/>
                  </a:lnTo>
                  <a:lnTo>
                    <a:pt x="128" y="602"/>
                  </a:lnTo>
                  <a:lnTo>
                    <a:pt x="130" y="601"/>
                  </a:lnTo>
                  <a:lnTo>
                    <a:pt x="131" y="600"/>
                  </a:lnTo>
                  <a:lnTo>
                    <a:pt x="131" y="600"/>
                  </a:lnTo>
                  <a:lnTo>
                    <a:pt x="131" y="597"/>
                  </a:lnTo>
                  <a:lnTo>
                    <a:pt x="131" y="594"/>
                  </a:lnTo>
                  <a:lnTo>
                    <a:pt x="131" y="593"/>
                  </a:lnTo>
                  <a:lnTo>
                    <a:pt x="131" y="592"/>
                  </a:lnTo>
                  <a:lnTo>
                    <a:pt x="131" y="587"/>
                  </a:lnTo>
                  <a:lnTo>
                    <a:pt x="131" y="584"/>
                  </a:lnTo>
                  <a:lnTo>
                    <a:pt x="131" y="583"/>
                  </a:lnTo>
                  <a:lnTo>
                    <a:pt x="131" y="582"/>
                  </a:lnTo>
                  <a:lnTo>
                    <a:pt x="131" y="576"/>
                  </a:lnTo>
                  <a:lnTo>
                    <a:pt x="131" y="573"/>
                  </a:lnTo>
                  <a:lnTo>
                    <a:pt x="131" y="572"/>
                  </a:lnTo>
                  <a:lnTo>
                    <a:pt x="131" y="570"/>
                  </a:lnTo>
                  <a:lnTo>
                    <a:pt x="131" y="569"/>
                  </a:lnTo>
                  <a:lnTo>
                    <a:pt x="131" y="568"/>
                  </a:lnTo>
                  <a:lnTo>
                    <a:pt x="135" y="568"/>
                  </a:lnTo>
                  <a:lnTo>
                    <a:pt x="137" y="568"/>
                  </a:lnTo>
                  <a:lnTo>
                    <a:pt x="138" y="568"/>
                  </a:lnTo>
                  <a:lnTo>
                    <a:pt x="140" y="568"/>
                  </a:lnTo>
                  <a:lnTo>
                    <a:pt x="146" y="568"/>
                  </a:lnTo>
                  <a:lnTo>
                    <a:pt x="151" y="568"/>
                  </a:lnTo>
                  <a:lnTo>
                    <a:pt x="153" y="568"/>
                  </a:lnTo>
                  <a:lnTo>
                    <a:pt x="156" y="568"/>
                  </a:lnTo>
                  <a:lnTo>
                    <a:pt x="167" y="567"/>
                  </a:lnTo>
                  <a:lnTo>
                    <a:pt x="176" y="566"/>
                  </a:lnTo>
                  <a:lnTo>
                    <a:pt x="177" y="565"/>
                  </a:lnTo>
                  <a:lnTo>
                    <a:pt x="180" y="565"/>
                  </a:lnTo>
                  <a:lnTo>
                    <a:pt x="192" y="565"/>
                  </a:lnTo>
                  <a:lnTo>
                    <a:pt x="200" y="565"/>
                  </a:lnTo>
                  <a:lnTo>
                    <a:pt x="201" y="565"/>
                  </a:lnTo>
                  <a:lnTo>
                    <a:pt x="205" y="564"/>
                  </a:lnTo>
                  <a:lnTo>
                    <a:pt x="207" y="563"/>
                  </a:lnTo>
                  <a:lnTo>
                    <a:pt x="209" y="562"/>
                  </a:lnTo>
                  <a:lnTo>
                    <a:pt x="210" y="562"/>
                  </a:lnTo>
                  <a:lnTo>
                    <a:pt x="211" y="562"/>
                  </a:lnTo>
                  <a:lnTo>
                    <a:pt x="212" y="562"/>
                  </a:lnTo>
                  <a:lnTo>
                    <a:pt x="212" y="559"/>
                  </a:lnTo>
                  <a:lnTo>
                    <a:pt x="212" y="558"/>
                  </a:lnTo>
                  <a:lnTo>
                    <a:pt x="212" y="557"/>
                  </a:lnTo>
                  <a:lnTo>
                    <a:pt x="214" y="557"/>
                  </a:lnTo>
                  <a:lnTo>
                    <a:pt x="215" y="557"/>
                  </a:lnTo>
                  <a:lnTo>
                    <a:pt x="216" y="557"/>
                  </a:lnTo>
                  <a:lnTo>
                    <a:pt x="216" y="556"/>
                  </a:lnTo>
                  <a:lnTo>
                    <a:pt x="216" y="555"/>
                  </a:lnTo>
                  <a:lnTo>
                    <a:pt x="216" y="554"/>
                  </a:lnTo>
                  <a:lnTo>
                    <a:pt x="216" y="553"/>
                  </a:lnTo>
                  <a:lnTo>
                    <a:pt x="216" y="552"/>
                  </a:lnTo>
                  <a:lnTo>
                    <a:pt x="216" y="551"/>
                  </a:lnTo>
                  <a:lnTo>
                    <a:pt x="216" y="550"/>
                  </a:lnTo>
                  <a:lnTo>
                    <a:pt x="216" y="545"/>
                  </a:lnTo>
                  <a:lnTo>
                    <a:pt x="216" y="541"/>
                  </a:lnTo>
                  <a:lnTo>
                    <a:pt x="216" y="540"/>
                  </a:lnTo>
                  <a:lnTo>
                    <a:pt x="216" y="538"/>
                  </a:lnTo>
                  <a:lnTo>
                    <a:pt x="216" y="532"/>
                  </a:lnTo>
                  <a:lnTo>
                    <a:pt x="216" y="527"/>
                  </a:lnTo>
                  <a:lnTo>
                    <a:pt x="216" y="526"/>
                  </a:lnTo>
                  <a:lnTo>
                    <a:pt x="216" y="524"/>
                  </a:lnTo>
                  <a:lnTo>
                    <a:pt x="216" y="523"/>
                  </a:lnTo>
                  <a:lnTo>
                    <a:pt x="216" y="522"/>
                  </a:lnTo>
                  <a:lnTo>
                    <a:pt x="215" y="522"/>
                  </a:lnTo>
                  <a:lnTo>
                    <a:pt x="213" y="522"/>
                  </a:lnTo>
                  <a:lnTo>
                    <a:pt x="212" y="522"/>
                  </a:lnTo>
                  <a:lnTo>
                    <a:pt x="212" y="522"/>
                  </a:lnTo>
                  <a:lnTo>
                    <a:pt x="207" y="521"/>
                  </a:lnTo>
                  <a:lnTo>
                    <a:pt x="205" y="520"/>
                  </a:lnTo>
                  <a:lnTo>
                    <a:pt x="205" y="519"/>
                  </a:lnTo>
                  <a:lnTo>
                    <a:pt x="203" y="518"/>
                  </a:lnTo>
                  <a:lnTo>
                    <a:pt x="198" y="515"/>
                  </a:lnTo>
                  <a:lnTo>
                    <a:pt x="195" y="513"/>
                  </a:lnTo>
                  <a:lnTo>
                    <a:pt x="195" y="512"/>
                  </a:lnTo>
                  <a:lnTo>
                    <a:pt x="193" y="511"/>
                  </a:lnTo>
                  <a:lnTo>
                    <a:pt x="187" y="508"/>
                  </a:lnTo>
                  <a:lnTo>
                    <a:pt x="184" y="505"/>
                  </a:lnTo>
                  <a:lnTo>
                    <a:pt x="184" y="504"/>
                  </a:lnTo>
                  <a:lnTo>
                    <a:pt x="181" y="503"/>
                  </a:lnTo>
                  <a:lnTo>
                    <a:pt x="180" y="502"/>
                  </a:lnTo>
                  <a:lnTo>
                    <a:pt x="180" y="501"/>
                  </a:lnTo>
                  <a:lnTo>
                    <a:pt x="180" y="500"/>
                  </a:lnTo>
                  <a:lnTo>
                    <a:pt x="180" y="499"/>
                  </a:lnTo>
                  <a:lnTo>
                    <a:pt x="180" y="498"/>
                  </a:lnTo>
                  <a:lnTo>
                    <a:pt x="180" y="497"/>
                  </a:lnTo>
                  <a:lnTo>
                    <a:pt x="180" y="492"/>
                  </a:lnTo>
                  <a:lnTo>
                    <a:pt x="180" y="488"/>
                  </a:lnTo>
                  <a:lnTo>
                    <a:pt x="180" y="487"/>
                  </a:lnTo>
                  <a:lnTo>
                    <a:pt x="179" y="485"/>
                  </a:lnTo>
                  <a:lnTo>
                    <a:pt x="178" y="477"/>
                  </a:lnTo>
                  <a:lnTo>
                    <a:pt x="177" y="470"/>
                  </a:lnTo>
                  <a:lnTo>
                    <a:pt x="177" y="469"/>
                  </a:lnTo>
                  <a:lnTo>
                    <a:pt x="177" y="467"/>
                  </a:lnTo>
                  <a:lnTo>
                    <a:pt x="177" y="459"/>
                  </a:lnTo>
                  <a:lnTo>
                    <a:pt x="177" y="452"/>
                  </a:lnTo>
                  <a:lnTo>
                    <a:pt x="177" y="451"/>
                  </a:lnTo>
                  <a:lnTo>
                    <a:pt x="177" y="450"/>
                  </a:lnTo>
                  <a:lnTo>
                    <a:pt x="177" y="449"/>
                  </a:lnTo>
                  <a:lnTo>
                    <a:pt x="177" y="448"/>
                  </a:lnTo>
                  <a:lnTo>
                    <a:pt x="178" y="448"/>
                  </a:lnTo>
                  <a:lnTo>
                    <a:pt x="179" y="448"/>
                  </a:lnTo>
                  <a:lnTo>
                    <a:pt x="180" y="448"/>
                  </a:lnTo>
                  <a:lnTo>
                    <a:pt x="181" y="448"/>
                  </a:lnTo>
                  <a:lnTo>
                    <a:pt x="184" y="448"/>
                  </a:lnTo>
                  <a:lnTo>
                    <a:pt x="186" y="448"/>
                  </a:lnTo>
                  <a:lnTo>
                    <a:pt x="187" y="448"/>
                  </a:lnTo>
                  <a:lnTo>
                    <a:pt x="190" y="448"/>
                  </a:lnTo>
                  <a:lnTo>
                    <a:pt x="198" y="448"/>
                  </a:lnTo>
                  <a:lnTo>
                    <a:pt x="204" y="448"/>
                  </a:lnTo>
                  <a:lnTo>
                    <a:pt x="205" y="448"/>
                  </a:lnTo>
                  <a:lnTo>
                    <a:pt x="209" y="448"/>
                  </a:lnTo>
                  <a:lnTo>
                    <a:pt x="218" y="448"/>
                  </a:lnTo>
                  <a:lnTo>
                    <a:pt x="225" y="448"/>
                  </a:lnTo>
                  <a:lnTo>
                    <a:pt x="227" y="448"/>
                  </a:lnTo>
                  <a:lnTo>
                    <a:pt x="228" y="448"/>
                  </a:lnTo>
                  <a:lnTo>
                    <a:pt x="229" y="448"/>
                  </a:lnTo>
                  <a:lnTo>
                    <a:pt x="230" y="448"/>
                  </a:lnTo>
                  <a:lnTo>
                    <a:pt x="230" y="447"/>
                  </a:lnTo>
                  <a:lnTo>
                    <a:pt x="230" y="444"/>
                  </a:lnTo>
                  <a:lnTo>
                    <a:pt x="230" y="442"/>
                  </a:lnTo>
                  <a:lnTo>
                    <a:pt x="230" y="441"/>
                  </a:lnTo>
                  <a:lnTo>
                    <a:pt x="228" y="438"/>
                  </a:lnTo>
                  <a:lnTo>
                    <a:pt x="227" y="435"/>
                  </a:lnTo>
                  <a:lnTo>
                    <a:pt x="227" y="434"/>
                  </a:lnTo>
                  <a:lnTo>
                    <a:pt x="225" y="432"/>
                  </a:lnTo>
                  <a:lnTo>
                    <a:pt x="223" y="424"/>
                  </a:lnTo>
                  <a:lnTo>
                    <a:pt x="222" y="417"/>
                  </a:lnTo>
                  <a:lnTo>
                    <a:pt x="222" y="416"/>
                  </a:lnTo>
                  <a:lnTo>
                    <a:pt x="221" y="413"/>
                  </a:lnTo>
                  <a:lnTo>
                    <a:pt x="220" y="402"/>
                  </a:lnTo>
                  <a:lnTo>
                    <a:pt x="219" y="393"/>
                  </a:lnTo>
                  <a:lnTo>
                    <a:pt x="219" y="392"/>
                  </a:lnTo>
                  <a:lnTo>
                    <a:pt x="219" y="391"/>
                  </a:lnTo>
                  <a:lnTo>
                    <a:pt x="219" y="386"/>
                  </a:lnTo>
                  <a:lnTo>
                    <a:pt x="219" y="383"/>
                  </a:lnTo>
                  <a:lnTo>
                    <a:pt x="219" y="381"/>
                  </a:lnTo>
                  <a:lnTo>
                    <a:pt x="220" y="381"/>
                  </a:lnTo>
                  <a:lnTo>
                    <a:pt x="223" y="381"/>
                  </a:lnTo>
                  <a:lnTo>
                    <a:pt x="225" y="381"/>
                  </a:lnTo>
                  <a:lnTo>
                    <a:pt x="227" y="381"/>
                  </a:lnTo>
                  <a:lnTo>
                    <a:pt x="229" y="381"/>
                  </a:lnTo>
                  <a:lnTo>
                    <a:pt x="236" y="381"/>
                  </a:lnTo>
                  <a:lnTo>
                    <a:pt x="242" y="381"/>
                  </a:lnTo>
                  <a:lnTo>
                    <a:pt x="243" y="381"/>
                  </a:lnTo>
                  <a:lnTo>
                    <a:pt x="248" y="383"/>
                  </a:lnTo>
                  <a:lnTo>
                    <a:pt x="262" y="386"/>
                  </a:lnTo>
                  <a:lnTo>
                    <a:pt x="274" y="388"/>
                  </a:lnTo>
                  <a:lnTo>
                    <a:pt x="275" y="388"/>
                  </a:lnTo>
                  <a:lnTo>
                    <a:pt x="280" y="389"/>
                  </a:lnTo>
                  <a:lnTo>
                    <a:pt x="297" y="391"/>
                  </a:lnTo>
                  <a:lnTo>
                    <a:pt x="310" y="392"/>
                  </a:lnTo>
                  <a:lnTo>
                    <a:pt x="311" y="392"/>
                  </a:lnTo>
                  <a:lnTo>
                    <a:pt x="314" y="392"/>
                  </a:lnTo>
                  <a:lnTo>
                    <a:pt x="316" y="392"/>
                  </a:lnTo>
                  <a:lnTo>
                    <a:pt x="317" y="392"/>
                  </a:lnTo>
                  <a:lnTo>
                    <a:pt x="317" y="391"/>
                  </a:lnTo>
                  <a:lnTo>
                    <a:pt x="317" y="386"/>
                  </a:lnTo>
                  <a:lnTo>
                    <a:pt x="317" y="383"/>
                  </a:lnTo>
                  <a:lnTo>
                    <a:pt x="317" y="381"/>
                  </a:lnTo>
                  <a:lnTo>
                    <a:pt x="316" y="379"/>
                  </a:lnTo>
                  <a:lnTo>
                    <a:pt x="315" y="373"/>
                  </a:lnTo>
                  <a:lnTo>
                    <a:pt x="314" y="368"/>
                  </a:lnTo>
                  <a:lnTo>
                    <a:pt x="314" y="367"/>
                  </a:lnTo>
                  <a:lnTo>
                    <a:pt x="313" y="363"/>
                  </a:lnTo>
                  <a:lnTo>
                    <a:pt x="312" y="352"/>
                  </a:lnTo>
                  <a:lnTo>
                    <a:pt x="311" y="343"/>
                  </a:lnTo>
                  <a:lnTo>
                    <a:pt x="311" y="342"/>
                  </a:lnTo>
                  <a:lnTo>
                    <a:pt x="309" y="339"/>
                  </a:lnTo>
                  <a:lnTo>
                    <a:pt x="306" y="330"/>
                  </a:lnTo>
                  <a:lnTo>
                    <a:pt x="304" y="322"/>
                  </a:lnTo>
                  <a:lnTo>
                    <a:pt x="304" y="321"/>
                  </a:lnTo>
                  <a:lnTo>
                    <a:pt x="304" y="320"/>
                  </a:lnTo>
                  <a:lnTo>
                    <a:pt x="304" y="317"/>
                  </a:lnTo>
                  <a:lnTo>
                    <a:pt x="304" y="315"/>
                  </a:lnTo>
                  <a:lnTo>
                    <a:pt x="304" y="314"/>
                  </a:lnTo>
                  <a:lnTo>
                    <a:pt x="304" y="313"/>
                  </a:lnTo>
                  <a:lnTo>
                    <a:pt x="304" y="312"/>
                  </a:lnTo>
                  <a:lnTo>
                    <a:pt x="304" y="310"/>
                  </a:lnTo>
                  <a:lnTo>
                    <a:pt x="304" y="309"/>
                  </a:lnTo>
                  <a:lnTo>
                    <a:pt x="304" y="306"/>
                  </a:lnTo>
                  <a:lnTo>
                    <a:pt x="304" y="304"/>
                  </a:lnTo>
                  <a:lnTo>
                    <a:pt x="304" y="303"/>
                  </a:lnTo>
                  <a:lnTo>
                    <a:pt x="304" y="300"/>
                  </a:lnTo>
                  <a:lnTo>
                    <a:pt x="304" y="290"/>
                  </a:lnTo>
                  <a:lnTo>
                    <a:pt x="304" y="283"/>
                  </a:lnTo>
                  <a:lnTo>
                    <a:pt x="304" y="282"/>
                  </a:lnTo>
                  <a:lnTo>
                    <a:pt x="304" y="280"/>
                  </a:lnTo>
                  <a:lnTo>
                    <a:pt x="304" y="272"/>
                  </a:lnTo>
                  <a:lnTo>
                    <a:pt x="304" y="266"/>
                  </a:lnTo>
                  <a:lnTo>
                    <a:pt x="304" y="265"/>
                  </a:lnTo>
                  <a:lnTo>
                    <a:pt x="304" y="264"/>
                  </a:lnTo>
                  <a:lnTo>
                    <a:pt x="304" y="261"/>
                  </a:lnTo>
                  <a:lnTo>
                    <a:pt x="304" y="259"/>
                  </a:lnTo>
                  <a:lnTo>
                    <a:pt x="304" y="257"/>
                  </a:lnTo>
                  <a:lnTo>
                    <a:pt x="304" y="257"/>
                  </a:lnTo>
                  <a:lnTo>
                    <a:pt x="305" y="257"/>
                  </a:lnTo>
                  <a:lnTo>
                    <a:pt x="306" y="257"/>
                  </a:lnTo>
                  <a:lnTo>
                    <a:pt x="307" y="257"/>
                  </a:lnTo>
                  <a:lnTo>
                    <a:pt x="308" y="256"/>
                  </a:lnTo>
                  <a:lnTo>
                    <a:pt x="313" y="253"/>
                  </a:lnTo>
                  <a:lnTo>
                    <a:pt x="316" y="251"/>
                  </a:lnTo>
                  <a:lnTo>
                    <a:pt x="317" y="250"/>
                  </a:lnTo>
                  <a:lnTo>
                    <a:pt x="322" y="247"/>
                  </a:lnTo>
                  <a:lnTo>
                    <a:pt x="324" y="245"/>
                  </a:lnTo>
                  <a:lnTo>
                    <a:pt x="325" y="244"/>
                  </a:lnTo>
                  <a:lnTo>
                    <a:pt x="326" y="244"/>
                  </a:lnTo>
                  <a:lnTo>
                    <a:pt x="327" y="244"/>
                  </a:lnTo>
                  <a:lnTo>
                    <a:pt x="328" y="244"/>
                  </a:lnTo>
                  <a:lnTo>
                    <a:pt x="330" y="239"/>
                  </a:lnTo>
                  <a:lnTo>
                    <a:pt x="331" y="237"/>
                  </a:lnTo>
                  <a:lnTo>
                    <a:pt x="332" y="236"/>
                  </a:lnTo>
                  <a:lnTo>
                    <a:pt x="335" y="230"/>
                  </a:lnTo>
                  <a:lnTo>
                    <a:pt x="338" y="227"/>
                  </a:lnTo>
                  <a:lnTo>
                    <a:pt x="339" y="226"/>
                  </a:lnTo>
                  <a:lnTo>
                    <a:pt x="340" y="224"/>
                  </a:lnTo>
                  <a:lnTo>
                    <a:pt x="343" y="217"/>
                  </a:lnTo>
                  <a:lnTo>
                    <a:pt x="345" y="213"/>
                  </a:lnTo>
                  <a:lnTo>
                    <a:pt x="346" y="212"/>
                  </a:lnTo>
                  <a:lnTo>
                    <a:pt x="346" y="210"/>
                  </a:lnTo>
                  <a:lnTo>
                    <a:pt x="347" y="203"/>
                  </a:lnTo>
                  <a:lnTo>
                    <a:pt x="348" y="198"/>
                  </a:lnTo>
                  <a:lnTo>
                    <a:pt x="349" y="197"/>
                  </a:lnTo>
                  <a:lnTo>
                    <a:pt x="351" y="196"/>
                  </a:lnTo>
                  <a:lnTo>
                    <a:pt x="352" y="195"/>
                  </a:lnTo>
                  <a:lnTo>
                    <a:pt x="353" y="194"/>
                  </a:lnTo>
                  <a:lnTo>
                    <a:pt x="354" y="194"/>
                  </a:lnTo>
                  <a:lnTo>
                    <a:pt x="356" y="194"/>
                  </a:lnTo>
                  <a:lnTo>
                    <a:pt x="357" y="194"/>
                  </a:lnTo>
                  <a:lnTo>
                    <a:pt x="361" y="193"/>
                  </a:lnTo>
                  <a:lnTo>
                    <a:pt x="363" y="192"/>
                  </a:lnTo>
                  <a:lnTo>
                    <a:pt x="364" y="191"/>
                  </a:lnTo>
                  <a:lnTo>
                    <a:pt x="366" y="191"/>
                  </a:lnTo>
                  <a:lnTo>
                    <a:pt x="372" y="189"/>
                  </a:lnTo>
                  <a:lnTo>
                    <a:pt x="377" y="188"/>
                  </a:lnTo>
                  <a:lnTo>
                    <a:pt x="378" y="186"/>
                  </a:lnTo>
                  <a:lnTo>
                    <a:pt x="380" y="186"/>
                  </a:lnTo>
                  <a:lnTo>
                    <a:pt x="386" y="185"/>
                  </a:lnTo>
                  <a:lnTo>
                    <a:pt x="390" y="184"/>
                  </a:lnTo>
                  <a:lnTo>
                    <a:pt x="391" y="183"/>
                  </a:lnTo>
                  <a:lnTo>
                    <a:pt x="394" y="183"/>
                  </a:lnTo>
                  <a:lnTo>
                    <a:pt x="395" y="183"/>
                  </a:lnTo>
                  <a:lnTo>
                    <a:pt x="396" y="183"/>
                  </a:lnTo>
                  <a:lnTo>
                    <a:pt x="396" y="183"/>
                  </a:lnTo>
                  <a:lnTo>
                    <a:pt x="396" y="184"/>
                  </a:lnTo>
                  <a:lnTo>
                    <a:pt x="396" y="185"/>
                  </a:lnTo>
                  <a:lnTo>
                    <a:pt x="396" y="186"/>
                  </a:lnTo>
                  <a:lnTo>
                    <a:pt x="396" y="186"/>
                  </a:lnTo>
                  <a:lnTo>
                    <a:pt x="396" y="188"/>
                  </a:lnTo>
                  <a:lnTo>
                    <a:pt x="396" y="189"/>
                  </a:lnTo>
                  <a:lnTo>
                    <a:pt x="396" y="194"/>
                  </a:lnTo>
                  <a:lnTo>
                    <a:pt x="396" y="197"/>
                  </a:lnTo>
                  <a:lnTo>
                    <a:pt x="396" y="197"/>
                  </a:lnTo>
                  <a:lnTo>
                    <a:pt x="396" y="198"/>
                  </a:lnTo>
                  <a:lnTo>
                    <a:pt x="396" y="199"/>
                  </a:lnTo>
                  <a:lnTo>
                    <a:pt x="396" y="202"/>
                  </a:lnTo>
                  <a:lnTo>
                    <a:pt x="396" y="205"/>
                  </a:lnTo>
                  <a:lnTo>
                    <a:pt x="396" y="205"/>
                  </a:lnTo>
                  <a:lnTo>
                    <a:pt x="396" y="205"/>
                  </a:lnTo>
                  <a:lnTo>
                    <a:pt x="399" y="205"/>
                  </a:lnTo>
                  <a:lnTo>
                    <a:pt x="401" y="205"/>
                  </a:lnTo>
                  <a:lnTo>
                    <a:pt x="402" y="205"/>
                  </a:lnTo>
                  <a:lnTo>
                    <a:pt x="403" y="206"/>
                  </a:lnTo>
                  <a:lnTo>
                    <a:pt x="406" y="207"/>
                  </a:lnTo>
                  <a:lnTo>
                    <a:pt x="408" y="208"/>
                  </a:lnTo>
                  <a:lnTo>
                    <a:pt x="409" y="208"/>
                  </a:lnTo>
                  <a:lnTo>
                    <a:pt x="410" y="208"/>
                  </a:lnTo>
                  <a:lnTo>
                    <a:pt x="414" y="208"/>
                  </a:lnTo>
                  <a:lnTo>
                    <a:pt x="416" y="208"/>
                  </a:lnTo>
                  <a:lnTo>
                    <a:pt x="417" y="208"/>
                  </a:lnTo>
                  <a:lnTo>
                    <a:pt x="417" y="208"/>
                  </a:lnTo>
                  <a:lnTo>
                    <a:pt x="419" y="208"/>
                  </a:lnTo>
                  <a:lnTo>
                    <a:pt x="425" y="208"/>
                  </a:lnTo>
                  <a:lnTo>
                    <a:pt x="430" y="208"/>
                  </a:lnTo>
                  <a:lnTo>
                    <a:pt x="431" y="208"/>
                  </a:lnTo>
                  <a:lnTo>
                    <a:pt x="434" y="208"/>
                  </a:lnTo>
                  <a:lnTo>
                    <a:pt x="445" y="208"/>
                  </a:lnTo>
                  <a:lnTo>
                    <a:pt x="454" y="208"/>
                  </a:lnTo>
                  <a:lnTo>
                    <a:pt x="455" y="208"/>
                  </a:lnTo>
                  <a:lnTo>
                    <a:pt x="462" y="208"/>
                  </a:lnTo>
                  <a:lnTo>
                    <a:pt x="488" y="208"/>
                  </a:lnTo>
                  <a:lnTo>
                    <a:pt x="507" y="208"/>
                  </a:lnTo>
                  <a:lnTo>
                    <a:pt x="508" y="208"/>
                  </a:lnTo>
                  <a:lnTo>
                    <a:pt x="515" y="208"/>
                  </a:lnTo>
                  <a:lnTo>
                    <a:pt x="538" y="208"/>
                  </a:lnTo>
                  <a:lnTo>
                    <a:pt x="556" y="208"/>
                  </a:lnTo>
                  <a:lnTo>
                    <a:pt x="557" y="208"/>
                  </a:lnTo>
                  <a:lnTo>
                    <a:pt x="560" y="208"/>
                  </a:lnTo>
                  <a:lnTo>
                    <a:pt x="566" y="208"/>
                  </a:lnTo>
                  <a:lnTo>
                    <a:pt x="570" y="208"/>
                  </a:lnTo>
                  <a:lnTo>
                    <a:pt x="571" y="208"/>
                  </a:lnTo>
                  <a:lnTo>
                    <a:pt x="571" y="208"/>
                  </a:lnTo>
                  <a:lnTo>
                    <a:pt x="573" y="207"/>
                  </a:lnTo>
                  <a:lnTo>
                    <a:pt x="574" y="206"/>
                  </a:lnTo>
                  <a:lnTo>
                    <a:pt x="575" y="205"/>
                  </a:lnTo>
                  <a:lnTo>
                    <a:pt x="576" y="203"/>
                  </a:lnTo>
                  <a:lnTo>
                    <a:pt x="578" y="202"/>
                  </a:lnTo>
                  <a:lnTo>
                    <a:pt x="579" y="201"/>
                  </a:lnTo>
                  <a:lnTo>
                    <a:pt x="580" y="200"/>
                  </a:lnTo>
                  <a:lnTo>
                    <a:pt x="583" y="197"/>
                  </a:lnTo>
                  <a:lnTo>
                    <a:pt x="585" y="195"/>
                  </a:lnTo>
                  <a:lnTo>
                    <a:pt x="586" y="194"/>
                  </a:lnTo>
                  <a:lnTo>
                    <a:pt x="587" y="194"/>
                  </a:lnTo>
                  <a:lnTo>
                    <a:pt x="588" y="194"/>
                  </a:lnTo>
                  <a:lnTo>
                    <a:pt x="589" y="194"/>
                  </a:lnTo>
                  <a:lnTo>
                    <a:pt x="589" y="193"/>
                  </a:lnTo>
                  <a:lnTo>
                    <a:pt x="589" y="188"/>
                  </a:lnTo>
                  <a:lnTo>
                    <a:pt x="589" y="184"/>
                  </a:lnTo>
                  <a:lnTo>
                    <a:pt x="589" y="183"/>
                  </a:lnTo>
                  <a:lnTo>
                    <a:pt x="589" y="181"/>
                  </a:lnTo>
                  <a:lnTo>
                    <a:pt x="590" y="173"/>
                  </a:lnTo>
                  <a:lnTo>
                    <a:pt x="591" y="166"/>
                  </a:lnTo>
                  <a:lnTo>
                    <a:pt x="592" y="165"/>
                  </a:lnTo>
                  <a:lnTo>
                    <a:pt x="593" y="163"/>
                  </a:lnTo>
                  <a:lnTo>
                    <a:pt x="597" y="157"/>
                  </a:lnTo>
                  <a:lnTo>
                    <a:pt x="599" y="153"/>
                  </a:lnTo>
                  <a:lnTo>
                    <a:pt x="600" y="152"/>
                  </a:lnTo>
                  <a:lnTo>
                    <a:pt x="601" y="147"/>
                  </a:lnTo>
                  <a:lnTo>
                    <a:pt x="602" y="145"/>
                  </a:lnTo>
                  <a:lnTo>
                    <a:pt x="603" y="144"/>
                  </a:lnTo>
                  <a:lnTo>
                    <a:pt x="605" y="144"/>
                  </a:lnTo>
                  <a:lnTo>
                    <a:pt x="606" y="144"/>
                  </a:lnTo>
                  <a:lnTo>
                    <a:pt x="607" y="144"/>
                  </a:lnTo>
                  <a:lnTo>
                    <a:pt x="607" y="144"/>
                  </a:lnTo>
                  <a:lnTo>
                    <a:pt x="610" y="144"/>
                  </a:lnTo>
                  <a:lnTo>
                    <a:pt x="612" y="144"/>
                  </a:lnTo>
                  <a:lnTo>
                    <a:pt x="613" y="144"/>
                  </a:lnTo>
                  <a:lnTo>
                    <a:pt x="616" y="144"/>
                  </a:lnTo>
                  <a:lnTo>
                    <a:pt x="622" y="143"/>
                  </a:lnTo>
                  <a:lnTo>
                    <a:pt x="627" y="142"/>
                  </a:lnTo>
                  <a:lnTo>
                    <a:pt x="628" y="141"/>
                  </a:lnTo>
                  <a:lnTo>
                    <a:pt x="630" y="141"/>
                  </a:lnTo>
                  <a:lnTo>
                    <a:pt x="638" y="140"/>
                  </a:lnTo>
                  <a:lnTo>
                    <a:pt x="644" y="139"/>
                  </a:lnTo>
                  <a:lnTo>
                    <a:pt x="645" y="138"/>
                  </a:lnTo>
                  <a:lnTo>
                    <a:pt x="647" y="138"/>
                  </a:lnTo>
                  <a:lnTo>
                    <a:pt x="648" y="138"/>
                  </a:lnTo>
                  <a:lnTo>
                    <a:pt x="649" y="138"/>
                  </a:lnTo>
                  <a:lnTo>
                    <a:pt x="649" y="138"/>
                  </a:lnTo>
                  <a:lnTo>
                    <a:pt x="649" y="137"/>
                  </a:lnTo>
                  <a:lnTo>
                    <a:pt x="649" y="134"/>
                  </a:lnTo>
                  <a:lnTo>
                    <a:pt x="649" y="131"/>
                  </a:lnTo>
                  <a:lnTo>
                    <a:pt x="649" y="130"/>
                  </a:lnTo>
                  <a:lnTo>
                    <a:pt x="649" y="129"/>
                  </a:lnTo>
                  <a:lnTo>
                    <a:pt x="649" y="126"/>
                  </a:lnTo>
                  <a:lnTo>
                    <a:pt x="649" y="124"/>
                  </a:lnTo>
                  <a:lnTo>
                    <a:pt x="649" y="123"/>
                  </a:lnTo>
                  <a:lnTo>
                    <a:pt x="649" y="120"/>
                  </a:lnTo>
                  <a:lnTo>
                    <a:pt x="649" y="118"/>
                  </a:lnTo>
                  <a:lnTo>
                    <a:pt x="649" y="117"/>
                  </a:lnTo>
                  <a:lnTo>
                    <a:pt x="649" y="117"/>
                  </a:lnTo>
                  <a:lnTo>
                    <a:pt x="653" y="117"/>
                  </a:lnTo>
                  <a:lnTo>
                    <a:pt x="662" y="114"/>
                  </a:lnTo>
                  <a:lnTo>
                    <a:pt x="670" y="113"/>
                  </a:lnTo>
                  <a:lnTo>
                    <a:pt x="671" y="112"/>
                  </a:lnTo>
                  <a:lnTo>
                    <a:pt x="675" y="112"/>
                  </a:lnTo>
                  <a:lnTo>
                    <a:pt x="690" y="112"/>
                  </a:lnTo>
                  <a:lnTo>
                    <a:pt x="701" y="112"/>
                  </a:lnTo>
                  <a:lnTo>
                    <a:pt x="702" y="112"/>
                  </a:lnTo>
                  <a:lnTo>
                    <a:pt x="710" y="112"/>
                  </a:lnTo>
                  <a:lnTo>
                    <a:pt x="735" y="111"/>
                  </a:lnTo>
                  <a:lnTo>
                    <a:pt x="754" y="110"/>
                  </a:lnTo>
                  <a:lnTo>
                    <a:pt x="755" y="109"/>
                  </a:lnTo>
                  <a:lnTo>
                    <a:pt x="756" y="109"/>
                  </a:lnTo>
                  <a:lnTo>
                    <a:pt x="766" y="108"/>
                  </a:lnTo>
                  <a:lnTo>
                    <a:pt x="801" y="103"/>
                  </a:lnTo>
                  <a:lnTo>
                    <a:pt x="827" y="100"/>
                  </a:lnTo>
                  <a:lnTo>
                    <a:pt x="829" y="99"/>
                  </a:lnTo>
                  <a:lnTo>
                    <a:pt x="833" y="97"/>
                  </a:lnTo>
                  <a:lnTo>
                    <a:pt x="846" y="94"/>
                  </a:lnTo>
                  <a:lnTo>
                    <a:pt x="856" y="92"/>
                  </a:lnTo>
                  <a:lnTo>
                    <a:pt x="857" y="91"/>
                  </a:lnTo>
                  <a:lnTo>
                    <a:pt x="857" y="91"/>
                  </a:lnTo>
                  <a:lnTo>
                    <a:pt x="857" y="90"/>
                  </a:lnTo>
                  <a:lnTo>
                    <a:pt x="857" y="89"/>
                  </a:lnTo>
                  <a:lnTo>
                    <a:pt x="857" y="88"/>
                  </a:lnTo>
                  <a:lnTo>
                    <a:pt x="857" y="87"/>
                  </a:lnTo>
                  <a:lnTo>
                    <a:pt x="857" y="84"/>
                  </a:lnTo>
                  <a:lnTo>
                    <a:pt x="857" y="82"/>
                  </a:lnTo>
                  <a:lnTo>
                    <a:pt x="857" y="81"/>
                  </a:lnTo>
                  <a:lnTo>
                    <a:pt x="857" y="77"/>
                  </a:lnTo>
                  <a:lnTo>
                    <a:pt x="857" y="75"/>
                  </a:lnTo>
                  <a:lnTo>
                    <a:pt x="857" y="74"/>
                  </a:lnTo>
                  <a:lnTo>
                    <a:pt x="857" y="72"/>
                  </a:lnTo>
                  <a:lnTo>
                    <a:pt x="857" y="71"/>
                  </a:lnTo>
                  <a:lnTo>
                    <a:pt x="857" y="70"/>
                  </a:lnTo>
                  <a:lnTo>
                    <a:pt x="858" y="70"/>
                  </a:lnTo>
                  <a:lnTo>
                    <a:pt x="861" y="70"/>
                  </a:lnTo>
                  <a:lnTo>
                    <a:pt x="863" y="70"/>
                  </a:lnTo>
                  <a:lnTo>
                    <a:pt x="864" y="70"/>
                  </a:lnTo>
                  <a:lnTo>
                    <a:pt x="865" y="70"/>
                  </a:lnTo>
                  <a:lnTo>
                    <a:pt x="868" y="70"/>
                  </a:lnTo>
                  <a:lnTo>
                    <a:pt x="870" y="70"/>
                  </a:lnTo>
                  <a:lnTo>
                    <a:pt x="871" y="70"/>
                  </a:lnTo>
                  <a:lnTo>
                    <a:pt x="874" y="70"/>
                  </a:lnTo>
                  <a:lnTo>
                    <a:pt x="881" y="70"/>
                  </a:lnTo>
                  <a:lnTo>
                    <a:pt x="887" y="70"/>
                  </a:lnTo>
                  <a:lnTo>
                    <a:pt x="888" y="70"/>
                  </a:lnTo>
                  <a:lnTo>
                    <a:pt x="890" y="70"/>
                  </a:lnTo>
                  <a:lnTo>
                    <a:pt x="899" y="69"/>
                  </a:lnTo>
                  <a:lnTo>
                    <a:pt x="905" y="68"/>
                  </a:lnTo>
                  <a:lnTo>
                    <a:pt x="906" y="67"/>
                  </a:lnTo>
                  <a:lnTo>
                    <a:pt x="911" y="66"/>
                  </a:lnTo>
                  <a:lnTo>
                    <a:pt x="913" y="65"/>
                  </a:lnTo>
                  <a:lnTo>
                    <a:pt x="914" y="64"/>
                  </a:lnTo>
                  <a:lnTo>
                    <a:pt x="915" y="64"/>
                  </a:lnTo>
                  <a:lnTo>
                    <a:pt x="916" y="64"/>
                  </a:lnTo>
                  <a:lnTo>
                    <a:pt x="917" y="64"/>
                  </a:lnTo>
                  <a:lnTo>
                    <a:pt x="918" y="61"/>
                  </a:lnTo>
                  <a:lnTo>
                    <a:pt x="919" y="60"/>
                  </a:lnTo>
                  <a:lnTo>
                    <a:pt x="920" y="59"/>
                  </a:lnTo>
                  <a:lnTo>
                    <a:pt x="922" y="58"/>
                  </a:lnTo>
                  <a:lnTo>
                    <a:pt x="923" y="57"/>
                  </a:lnTo>
                  <a:lnTo>
                    <a:pt x="924" y="56"/>
                  </a:lnTo>
                  <a:lnTo>
                    <a:pt x="924" y="56"/>
                  </a:lnTo>
                  <a:lnTo>
                    <a:pt x="925" y="56"/>
                  </a:lnTo>
                  <a:lnTo>
                    <a:pt x="926" y="56"/>
                  </a:lnTo>
                  <a:lnTo>
                    <a:pt x="927" y="56"/>
                  </a:lnTo>
                  <a:lnTo>
                    <a:pt x="929" y="56"/>
                  </a:lnTo>
                  <a:lnTo>
                    <a:pt x="932" y="56"/>
                  </a:lnTo>
                  <a:lnTo>
                    <a:pt x="934" y="56"/>
                  </a:lnTo>
                  <a:lnTo>
                    <a:pt x="935" y="56"/>
                  </a:lnTo>
                  <a:lnTo>
                    <a:pt x="937" y="56"/>
                  </a:lnTo>
                  <a:lnTo>
                    <a:pt x="943" y="55"/>
                  </a:lnTo>
                  <a:lnTo>
                    <a:pt x="948" y="54"/>
                  </a:lnTo>
                  <a:lnTo>
                    <a:pt x="949" y="53"/>
                  </a:lnTo>
                  <a:lnTo>
                    <a:pt x="951" y="53"/>
                  </a:lnTo>
                  <a:lnTo>
                    <a:pt x="957" y="51"/>
                  </a:lnTo>
                  <a:lnTo>
                    <a:pt x="961" y="50"/>
                  </a:lnTo>
                  <a:lnTo>
                    <a:pt x="962" y="49"/>
                  </a:lnTo>
                  <a:lnTo>
                    <a:pt x="963" y="49"/>
                  </a:lnTo>
                  <a:lnTo>
                    <a:pt x="967" y="49"/>
                  </a:lnTo>
                  <a:lnTo>
                    <a:pt x="969" y="49"/>
                  </a:lnTo>
                  <a:lnTo>
                    <a:pt x="970" y="49"/>
                  </a:lnTo>
                  <a:lnTo>
                    <a:pt x="970" y="49"/>
                  </a:lnTo>
                  <a:lnTo>
                    <a:pt x="970" y="48"/>
                  </a:lnTo>
                  <a:lnTo>
                    <a:pt x="970" y="47"/>
                  </a:lnTo>
                  <a:lnTo>
                    <a:pt x="970" y="46"/>
                  </a:lnTo>
                  <a:lnTo>
                    <a:pt x="970" y="45"/>
                  </a:lnTo>
                  <a:lnTo>
                    <a:pt x="970" y="41"/>
                  </a:lnTo>
                  <a:lnTo>
                    <a:pt x="970" y="39"/>
                  </a:lnTo>
                  <a:lnTo>
                    <a:pt x="970" y="38"/>
                  </a:lnTo>
                  <a:lnTo>
                    <a:pt x="970" y="37"/>
                  </a:lnTo>
                  <a:lnTo>
                    <a:pt x="970" y="32"/>
                  </a:lnTo>
                  <a:lnTo>
                    <a:pt x="970" y="29"/>
                  </a:lnTo>
                  <a:lnTo>
                    <a:pt x="970" y="28"/>
                  </a:lnTo>
                  <a:lnTo>
                    <a:pt x="970" y="28"/>
                  </a:lnTo>
                  <a:lnTo>
                    <a:pt x="974" y="27"/>
                  </a:lnTo>
                  <a:lnTo>
                    <a:pt x="976" y="25"/>
                  </a:lnTo>
                  <a:lnTo>
                    <a:pt x="977" y="24"/>
                  </a:lnTo>
                  <a:lnTo>
                    <a:pt x="979" y="24"/>
                  </a:lnTo>
                  <a:lnTo>
                    <a:pt x="987" y="24"/>
                  </a:lnTo>
                  <a:lnTo>
                    <a:pt x="993" y="24"/>
                  </a:lnTo>
                  <a:lnTo>
                    <a:pt x="994" y="24"/>
                  </a:lnTo>
                  <a:lnTo>
                    <a:pt x="997" y="24"/>
                  </a:lnTo>
                  <a:lnTo>
                    <a:pt x="1007" y="23"/>
                  </a:lnTo>
                  <a:lnTo>
                    <a:pt x="1014" y="22"/>
                  </a:lnTo>
                  <a:lnTo>
                    <a:pt x="1015" y="21"/>
                  </a:lnTo>
                  <a:lnTo>
                    <a:pt x="1018" y="20"/>
                  </a:lnTo>
                  <a:lnTo>
                    <a:pt x="1028" y="17"/>
                  </a:lnTo>
                  <a:lnTo>
                    <a:pt x="1035" y="15"/>
                  </a:lnTo>
                  <a:lnTo>
                    <a:pt x="1036" y="14"/>
                  </a:lnTo>
                  <a:lnTo>
                    <a:pt x="1041" y="13"/>
                  </a:lnTo>
                  <a:lnTo>
                    <a:pt x="1043" y="12"/>
                  </a:lnTo>
                  <a:lnTo>
                    <a:pt x="1044" y="11"/>
                  </a:lnTo>
                  <a:lnTo>
                    <a:pt x="1045" y="8"/>
                  </a:lnTo>
                  <a:lnTo>
                    <a:pt x="1046" y="7"/>
                  </a:lnTo>
                  <a:lnTo>
                    <a:pt x="1047" y="6"/>
                  </a:lnTo>
                  <a:lnTo>
                    <a:pt x="1049" y="5"/>
                  </a:lnTo>
                  <a:lnTo>
                    <a:pt x="1050" y="4"/>
                  </a:lnTo>
                  <a:lnTo>
                    <a:pt x="1051" y="3"/>
                  </a:lnTo>
                  <a:lnTo>
                    <a:pt x="1052" y="2"/>
                  </a:lnTo>
                  <a:lnTo>
                    <a:pt x="1053" y="1"/>
                  </a:lnTo>
                  <a:lnTo>
                    <a:pt x="1054" y="0"/>
                  </a:lnTo>
                  <a:lnTo>
                    <a:pt x="1055" y="0"/>
                  </a:lnTo>
                  <a:lnTo>
                    <a:pt x="1056" y="0"/>
                  </a:lnTo>
                  <a:lnTo>
                    <a:pt x="1058" y="0"/>
                  </a:lnTo>
                  <a:lnTo>
                    <a:pt x="1060" y="0"/>
                  </a:lnTo>
                  <a:lnTo>
                    <a:pt x="1061" y="0"/>
                  </a:lnTo>
                  <a:lnTo>
                    <a:pt x="1062" y="0"/>
                  </a:lnTo>
                  <a:lnTo>
                    <a:pt x="1065" y="0"/>
                  </a:lnTo>
                  <a:lnTo>
                    <a:pt x="1067" y="0"/>
                  </a:lnTo>
                  <a:lnTo>
                    <a:pt x="1068" y="0"/>
                  </a:lnTo>
                  <a:lnTo>
                    <a:pt x="1069" y="0"/>
                  </a:lnTo>
                  <a:lnTo>
                    <a:pt x="1074" y="0"/>
                  </a:lnTo>
                  <a:lnTo>
                    <a:pt x="1078" y="0"/>
                  </a:lnTo>
                  <a:lnTo>
                    <a:pt x="1079" y="0"/>
                  </a:lnTo>
                  <a:lnTo>
                    <a:pt x="1079" y="1"/>
                  </a:lnTo>
                  <a:lnTo>
                    <a:pt x="1079" y="2"/>
                  </a:lnTo>
                  <a:lnTo>
                    <a:pt x="1079" y="3"/>
                  </a:lnTo>
                  <a:lnTo>
                    <a:pt x="1079" y="3"/>
                  </a:lnTo>
                  <a:lnTo>
                    <a:pt x="1081" y="3"/>
                  </a:lnTo>
                  <a:lnTo>
                    <a:pt x="1082" y="3"/>
                  </a:lnTo>
                  <a:lnTo>
                    <a:pt x="1083" y="3"/>
                  </a:lnTo>
                  <a:lnTo>
                    <a:pt x="1083" y="3"/>
                  </a:lnTo>
                  <a:lnTo>
                    <a:pt x="1083" y="4"/>
                  </a:lnTo>
                  <a:lnTo>
                    <a:pt x="1083" y="5"/>
                  </a:lnTo>
                  <a:lnTo>
                    <a:pt x="1083" y="6"/>
                  </a:lnTo>
                  <a:lnTo>
                    <a:pt x="1083" y="6"/>
                  </a:lnTo>
                  <a:lnTo>
                    <a:pt x="1084" y="12"/>
                  </a:lnTo>
                  <a:lnTo>
                    <a:pt x="1085" y="14"/>
                  </a:lnTo>
                  <a:lnTo>
                    <a:pt x="1086" y="14"/>
                  </a:lnTo>
                  <a:lnTo>
                    <a:pt x="1086" y="15"/>
                  </a:lnTo>
                  <a:lnTo>
                    <a:pt x="1086" y="16"/>
                  </a:lnTo>
                  <a:lnTo>
                    <a:pt x="1087" y="21"/>
                  </a:lnTo>
                  <a:lnTo>
                    <a:pt x="1088" y="24"/>
                  </a:lnTo>
                  <a:lnTo>
                    <a:pt x="1089" y="24"/>
                  </a:lnTo>
                  <a:lnTo>
                    <a:pt x="1089" y="25"/>
                  </a:lnTo>
                  <a:lnTo>
                    <a:pt x="1089" y="27"/>
                  </a:lnTo>
                  <a:lnTo>
                    <a:pt x="1091" y="32"/>
                  </a:lnTo>
                  <a:lnTo>
                    <a:pt x="1092" y="35"/>
                  </a:lnTo>
                  <a:lnTo>
                    <a:pt x="1093" y="35"/>
                  </a:lnTo>
                  <a:lnTo>
                    <a:pt x="1093" y="36"/>
                  </a:lnTo>
                  <a:lnTo>
                    <a:pt x="1093" y="37"/>
                  </a:lnTo>
                  <a:lnTo>
                    <a:pt x="1093" y="38"/>
                  </a:lnTo>
                  <a:lnTo>
                    <a:pt x="1093" y="38"/>
                  </a:lnTo>
                  <a:lnTo>
                    <a:pt x="1095" y="38"/>
                  </a:lnTo>
                  <a:lnTo>
                    <a:pt x="1096" y="38"/>
                  </a:lnTo>
                  <a:lnTo>
                    <a:pt x="1097" y="38"/>
                  </a:lnTo>
                  <a:lnTo>
                    <a:pt x="1098" y="41"/>
                  </a:lnTo>
                  <a:lnTo>
                    <a:pt x="1099" y="42"/>
                  </a:lnTo>
                  <a:lnTo>
                    <a:pt x="1100" y="42"/>
                  </a:lnTo>
                  <a:lnTo>
                    <a:pt x="1106" y="45"/>
                  </a:lnTo>
                  <a:lnTo>
                    <a:pt x="1109" y="46"/>
                  </a:lnTo>
                  <a:lnTo>
                    <a:pt x="1110" y="46"/>
                  </a:lnTo>
                  <a:lnTo>
                    <a:pt x="1111" y="48"/>
                  </a:lnTo>
                  <a:lnTo>
                    <a:pt x="1115" y="51"/>
                  </a:lnTo>
                  <a:lnTo>
                    <a:pt x="1117" y="53"/>
                  </a:lnTo>
                  <a:lnTo>
                    <a:pt x="1118" y="53"/>
                  </a:lnTo>
                  <a:lnTo>
                    <a:pt x="1119" y="55"/>
                  </a:lnTo>
                  <a:lnTo>
                    <a:pt x="1120" y="56"/>
                  </a:lnTo>
                  <a:lnTo>
                    <a:pt x="1121" y="56"/>
                  </a:lnTo>
                  <a:lnTo>
                    <a:pt x="1121" y="56"/>
                  </a:lnTo>
                  <a:lnTo>
                    <a:pt x="1123" y="61"/>
                  </a:lnTo>
                  <a:lnTo>
                    <a:pt x="1124" y="64"/>
                  </a:lnTo>
                  <a:lnTo>
                    <a:pt x="1125" y="64"/>
                  </a:lnTo>
                  <a:lnTo>
                    <a:pt x="1128" y="68"/>
                  </a:lnTo>
                  <a:lnTo>
                    <a:pt x="1130" y="70"/>
                  </a:lnTo>
                  <a:lnTo>
                    <a:pt x="1132" y="70"/>
                  </a:lnTo>
                  <a:lnTo>
                    <a:pt x="1132" y="71"/>
                  </a:lnTo>
                  <a:lnTo>
                    <a:pt x="1132" y="72"/>
                  </a:lnTo>
                  <a:lnTo>
                    <a:pt x="1134" y="77"/>
                  </a:lnTo>
                  <a:lnTo>
                    <a:pt x="1135" y="81"/>
                  </a:lnTo>
                  <a:lnTo>
                    <a:pt x="1136" y="81"/>
                  </a:lnTo>
                  <a:lnTo>
                    <a:pt x="1137" y="81"/>
                  </a:lnTo>
                  <a:lnTo>
                    <a:pt x="1138" y="81"/>
                  </a:lnTo>
                  <a:lnTo>
                    <a:pt x="1139" y="81"/>
                  </a:lnTo>
                  <a:lnTo>
                    <a:pt x="1139" y="82"/>
                  </a:lnTo>
                  <a:lnTo>
                    <a:pt x="1139" y="83"/>
                  </a:lnTo>
                  <a:lnTo>
                    <a:pt x="1139" y="86"/>
                  </a:lnTo>
                  <a:lnTo>
                    <a:pt x="1139" y="88"/>
                  </a:lnTo>
                  <a:lnTo>
                    <a:pt x="1139" y="88"/>
                  </a:lnTo>
                  <a:lnTo>
                    <a:pt x="1140" y="93"/>
                  </a:lnTo>
                  <a:lnTo>
                    <a:pt x="1141" y="95"/>
                  </a:lnTo>
                  <a:lnTo>
                    <a:pt x="1142" y="95"/>
                  </a:lnTo>
                  <a:lnTo>
                    <a:pt x="1142" y="96"/>
                  </a:lnTo>
                  <a:lnTo>
                    <a:pt x="1142" y="99"/>
                  </a:lnTo>
                  <a:lnTo>
                    <a:pt x="1144" y="106"/>
                  </a:lnTo>
                  <a:lnTo>
                    <a:pt x="1145" y="112"/>
                  </a:lnTo>
                  <a:lnTo>
                    <a:pt x="1146" y="112"/>
                  </a:lnTo>
                  <a:lnTo>
                    <a:pt x="1146" y="113"/>
                  </a:lnTo>
                  <a:lnTo>
                    <a:pt x="1146" y="117"/>
                  </a:lnTo>
                  <a:lnTo>
                    <a:pt x="1147" y="126"/>
                  </a:lnTo>
                  <a:lnTo>
                    <a:pt x="1148" y="134"/>
                  </a:lnTo>
                  <a:lnTo>
                    <a:pt x="1150" y="134"/>
                  </a:lnTo>
                  <a:lnTo>
                    <a:pt x="1150" y="135"/>
                  </a:lnTo>
                  <a:lnTo>
                    <a:pt x="1150" y="137"/>
                  </a:lnTo>
                  <a:lnTo>
                    <a:pt x="1150" y="138"/>
                  </a:lnTo>
                  <a:lnTo>
                    <a:pt x="1150" y="138"/>
                  </a:lnTo>
                  <a:lnTo>
                    <a:pt x="1151" y="140"/>
                  </a:lnTo>
                  <a:lnTo>
                    <a:pt x="1152" y="141"/>
                  </a:lnTo>
                  <a:lnTo>
                    <a:pt x="1153" y="141"/>
                  </a:lnTo>
                  <a:lnTo>
                    <a:pt x="1155" y="143"/>
                  </a:lnTo>
                  <a:lnTo>
                    <a:pt x="1156" y="144"/>
                  </a:lnTo>
                  <a:lnTo>
                    <a:pt x="1157" y="144"/>
                  </a:lnTo>
                  <a:lnTo>
                    <a:pt x="1158" y="147"/>
                  </a:lnTo>
                  <a:lnTo>
                    <a:pt x="1159" y="148"/>
                  </a:lnTo>
                  <a:lnTo>
                    <a:pt x="1160" y="148"/>
                  </a:lnTo>
                  <a:lnTo>
                    <a:pt x="1160" y="148"/>
                  </a:lnTo>
                  <a:lnTo>
                    <a:pt x="1160" y="149"/>
                  </a:lnTo>
                  <a:lnTo>
                    <a:pt x="1160" y="150"/>
                  </a:lnTo>
                  <a:lnTo>
                    <a:pt x="1160" y="152"/>
                  </a:lnTo>
                  <a:lnTo>
                    <a:pt x="1160" y="152"/>
                  </a:lnTo>
                  <a:lnTo>
                    <a:pt x="1161" y="154"/>
                  </a:lnTo>
                  <a:lnTo>
                    <a:pt x="1162" y="155"/>
                  </a:lnTo>
                  <a:lnTo>
                    <a:pt x="1163" y="155"/>
                  </a:lnTo>
                  <a:lnTo>
                    <a:pt x="1163" y="156"/>
                  </a:lnTo>
                  <a:lnTo>
                    <a:pt x="1163" y="158"/>
                  </a:lnTo>
                  <a:lnTo>
                    <a:pt x="1165" y="164"/>
                  </a:lnTo>
                  <a:lnTo>
                    <a:pt x="1166" y="170"/>
                  </a:lnTo>
                  <a:lnTo>
                    <a:pt x="1167" y="170"/>
                  </a:lnTo>
                  <a:lnTo>
                    <a:pt x="1167" y="171"/>
                  </a:lnTo>
                  <a:lnTo>
                    <a:pt x="1167" y="172"/>
                  </a:lnTo>
                  <a:lnTo>
                    <a:pt x="1169" y="177"/>
                  </a:lnTo>
                  <a:lnTo>
                    <a:pt x="1170" y="180"/>
                  </a:lnTo>
                  <a:lnTo>
                    <a:pt x="1171" y="180"/>
                  </a:lnTo>
                  <a:lnTo>
                    <a:pt x="1171" y="181"/>
                  </a:lnTo>
                  <a:lnTo>
                    <a:pt x="1171" y="182"/>
                  </a:lnTo>
                  <a:lnTo>
                    <a:pt x="1171" y="183"/>
                  </a:lnTo>
                  <a:lnTo>
                    <a:pt x="1171" y="183"/>
                  </a:lnTo>
                  <a:lnTo>
                    <a:pt x="1172" y="183"/>
                  </a:lnTo>
                  <a:lnTo>
                    <a:pt x="1173" y="183"/>
                  </a:lnTo>
                  <a:lnTo>
                    <a:pt x="1174" y="183"/>
                  </a:lnTo>
                  <a:lnTo>
                    <a:pt x="1176" y="185"/>
                  </a:lnTo>
                  <a:lnTo>
                    <a:pt x="1177" y="186"/>
                  </a:lnTo>
                  <a:lnTo>
                    <a:pt x="1178" y="186"/>
                  </a:lnTo>
                  <a:lnTo>
                    <a:pt x="1179" y="192"/>
                  </a:lnTo>
                  <a:lnTo>
                    <a:pt x="1180" y="194"/>
                  </a:lnTo>
                  <a:lnTo>
                    <a:pt x="1181" y="194"/>
                  </a:lnTo>
                  <a:lnTo>
                    <a:pt x="1181" y="194"/>
                  </a:lnTo>
                  <a:lnTo>
                    <a:pt x="1182" y="199"/>
                  </a:lnTo>
                  <a:lnTo>
                    <a:pt x="1183" y="201"/>
                  </a:lnTo>
                  <a:lnTo>
                    <a:pt x="1184" y="201"/>
                  </a:lnTo>
                  <a:lnTo>
                    <a:pt x="1184" y="202"/>
                  </a:lnTo>
                  <a:lnTo>
                    <a:pt x="1184" y="203"/>
                  </a:lnTo>
                  <a:lnTo>
                    <a:pt x="1187" y="209"/>
                  </a:lnTo>
                  <a:lnTo>
                    <a:pt x="1188" y="212"/>
                  </a:lnTo>
                  <a:lnTo>
                    <a:pt x="1189" y="212"/>
                  </a:lnTo>
                  <a:lnTo>
                    <a:pt x="1192" y="219"/>
                  </a:lnTo>
                  <a:lnTo>
                    <a:pt x="1194" y="223"/>
                  </a:lnTo>
                  <a:lnTo>
                    <a:pt x="1195" y="223"/>
                  </a:lnTo>
                  <a:lnTo>
                    <a:pt x="1197" y="227"/>
                  </a:lnTo>
                  <a:lnTo>
                    <a:pt x="1198" y="229"/>
                  </a:lnTo>
                  <a:lnTo>
                    <a:pt x="1199" y="229"/>
                  </a:lnTo>
                  <a:lnTo>
                    <a:pt x="1199" y="229"/>
                  </a:lnTo>
                  <a:lnTo>
                    <a:pt x="1202" y="232"/>
                  </a:lnTo>
                  <a:lnTo>
                    <a:pt x="1204" y="233"/>
                  </a:lnTo>
                  <a:lnTo>
                    <a:pt x="1206" y="233"/>
                  </a:lnTo>
                  <a:lnTo>
                    <a:pt x="1207" y="234"/>
                  </a:lnTo>
                  <a:lnTo>
                    <a:pt x="1210" y="235"/>
                  </a:lnTo>
                  <a:lnTo>
                    <a:pt x="1212" y="236"/>
                  </a:lnTo>
                  <a:lnTo>
                    <a:pt x="1213" y="236"/>
                  </a:lnTo>
                  <a:lnTo>
                    <a:pt x="1214" y="236"/>
                  </a:lnTo>
                  <a:lnTo>
                    <a:pt x="1217" y="236"/>
                  </a:lnTo>
                  <a:lnTo>
                    <a:pt x="1219" y="236"/>
                  </a:lnTo>
                  <a:lnTo>
                    <a:pt x="1220" y="236"/>
                  </a:lnTo>
                  <a:lnTo>
                    <a:pt x="1220" y="236"/>
                  </a:lnTo>
                  <a:lnTo>
                    <a:pt x="1220" y="237"/>
                  </a:lnTo>
                  <a:lnTo>
                    <a:pt x="1220" y="238"/>
                  </a:lnTo>
                  <a:lnTo>
                    <a:pt x="1220" y="239"/>
                  </a:lnTo>
                  <a:lnTo>
                    <a:pt x="1220" y="239"/>
                  </a:lnTo>
                  <a:lnTo>
                    <a:pt x="1220" y="241"/>
                  </a:lnTo>
                  <a:lnTo>
                    <a:pt x="1220" y="242"/>
                  </a:lnTo>
                  <a:lnTo>
                    <a:pt x="1220" y="245"/>
                  </a:lnTo>
                  <a:lnTo>
                    <a:pt x="1220" y="247"/>
                  </a:lnTo>
                  <a:lnTo>
                    <a:pt x="1220" y="247"/>
                  </a:lnTo>
                  <a:lnTo>
                    <a:pt x="1220" y="248"/>
                  </a:lnTo>
                  <a:lnTo>
                    <a:pt x="1220" y="250"/>
                  </a:lnTo>
                  <a:lnTo>
                    <a:pt x="1221" y="256"/>
                  </a:lnTo>
                  <a:lnTo>
                    <a:pt x="1222" y="261"/>
                  </a:lnTo>
                  <a:lnTo>
                    <a:pt x="1224" y="261"/>
                  </a:lnTo>
                  <a:lnTo>
                    <a:pt x="1224" y="262"/>
                  </a:lnTo>
                  <a:lnTo>
                    <a:pt x="1224" y="264"/>
                  </a:lnTo>
                  <a:lnTo>
                    <a:pt x="1225" y="270"/>
                  </a:lnTo>
                  <a:lnTo>
                    <a:pt x="1226" y="275"/>
                  </a:lnTo>
                  <a:lnTo>
                    <a:pt x="1227" y="275"/>
                  </a:lnTo>
                  <a:lnTo>
                    <a:pt x="1227" y="277"/>
                  </a:lnTo>
                  <a:lnTo>
                    <a:pt x="1227" y="280"/>
                  </a:lnTo>
                  <a:lnTo>
                    <a:pt x="1227" y="282"/>
                  </a:lnTo>
                  <a:lnTo>
                    <a:pt x="1227" y="282"/>
                  </a:lnTo>
                  <a:lnTo>
                    <a:pt x="1229" y="285"/>
                  </a:lnTo>
                  <a:lnTo>
                    <a:pt x="1230" y="286"/>
                  </a:lnTo>
                  <a:lnTo>
                    <a:pt x="1231" y="286"/>
                  </a:lnTo>
                  <a:lnTo>
                    <a:pt x="1234" y="290"/>
                  </a:lnTo>
                  <a:lnTo>
                    <a:pt x="1236" y="292"/>
                  </a:lnTo>
                  <a:lnTo>
                    <a:pt x="1237" y="292"/>
                  </a:lnTo>
                  <a:lnTo>
                    <a:pt x="1239" y="296"/>
                  </a:lnTo>
                  <a:lnTo>
                    <a:pt x="1248" y="304"/>
                  </a:lnTo>
                  <a:lnTo>
                    <a:pt x="1254" y="310"/>
                  </a:lnTo>
                  <a:lnTo>
                    <a:pt x="1255" y="310"/>
                  </a:lnTo>
                  <a:lnTo>
                    <a:pt x="1257" y="314"/>
                  </a:lnTo>
                  <a:lnTo>
                    <a:pt x="1266" y="322"/>
                  </a:lnTo>
                  <a:lnTo>
                    <a:pt x="1272" y="328"/>
                  </a:lnTo>
                  <a:lnTo>
                    <a:pt x="1273" y="328"/>
                  </a:lnTo>
                  <a:lnTo>
                    <a:pt x="1274" y="328"/>
                  </a:lnTo>
                  <a:lnTo>
                    <a:pt x="1275" y="328"/>
                  </a:lnTo>
                  <a:lnTo>
                    <a:pt x="1276" y="328"/>
                  </a:lnTo>
                  <a:lnTo>
                    <a:pt x="1277" y="328"/>
                  </a:lnTo>
                  <a:lnTo>
                    <a:pt x="1281" y="328"/>
                  </a:lnTo>
                  <a:lnTo>
                    <a:pt x="1283" y="328"/>
                  </a:lnTo>
                  <a:lnTo>
                    <a:pt x="1284" y="328"/>
                  </a:lnTo>
                  <a:lnTo>
                    <a:pt x="1285" y="328"/>
                  </a:lnTo>
                  <a:lnTo>
                    <a:pt x="1290" y="328"/>
                  </a:lnTo>
                  <a:lnTo>
                    <a:pt x="1293" y="328"/>
                  </a:lnTo>
                  <a:lnTo>
                    <a:pt x="1294" y="328"/>
                  </a:lnTo>
                  <a:lnTo>
                    <a:pt x="1299" y="328"/>
                  </a:lnTo>
                  <a:lnTo>
                    <a:pt x="1311" y="328"/>
                  </a:lnTo>
                  <a:lnTo>
                    <a:pt x="1321" y="328"/>
                  </a:lnTo>
                  <a:lnTo>
                    <a:pt x="1322" y="328"/>
                  </a:lnTo>
                  <a:lnTo>
                    <a:pt x="1325" y="328"/>
                  </a:lnTo>
                  <a:lnTo>
                    <a:pt x="1337" y="328"/>
                  </a:lnTo>
                  <a:lnTo>
                    <a:pt x="1346" y="328"/>
                  </a:lnTo>
                  <a:lnTo>
                    <a:pt x="1347" y="328"/>
                  </a:lnTo>
                  <a:lnTo>
                    <a:pt x="1350" y="328"/>
                  </a:lnTo>
                  <a:lnTo>
                    <a:pt x="1352" y="328"/>
                  </a:lnTo>
                  <a:lnTo>
                    <a:pt x="1354" y="328"/>
                  </a:lnTo>
                  <a:lnTo>
                    <a:pt x="1354" y="328"/>
                  </a:lnTo>
                  <a:lnTo>
                    <a:pt x="1356" y="326"/>
                  </a:lnTo>
                  <a:lnTo>
                    <a:pt x="1357" y="325"/>
                  </a:lnTo>
                  <a:lnTo>
                    <a:pt x="1358" y="324"/>
                  </a:lnTo>
                  <a:lnTo>
                    <a:pt x="1364" y="321"/>
                  </a:lnTo>
                  <a:lnTo>
                    <a:pt x="1367" y="319"/>
                  </a:lnTo>
                  <a:lnTo>
                    <a:pt x="1368" y="318"/>
                  </a:lnTo>
                  <a:lnTo>
                    <a:pt x="1372" y="314"/>
                  </a:lnTo>
                  <a:lnTo>
                    <a:pt x="1374" y="312"/>
                  </a:lnTo>
                  <a:lnTo>
                    <a:pt x="1375" y="310"/>
                  </a:lnTo>
                  <a:lnTo>
                    <a:pt x="1375" y="309"/>
                  </a:lnTo>
                  <a:lnTo>
                    <a:pt x="1375" y="308"/>
                  </a:lnTo>
                  <a:lnTo>
                    <a:pt x="1375" y="307"/>
                  </a:lnTo>
                  <a:lnTo>
                    <a:pt x="1377" y="307"/>
                  </a:lnTo>
                  <a:lnTo>
                    <a:pt x="1378" y="307"/>
                  </a:lnTo>
                  <a:lnTo>
                    <a:pt x="1379" y="307"/>
                  </a:lnTo>
                  <a:lnTo>
                    <a:pt x="1380" y="307"/>
                  </a:lnTo>
                  <a:lnTo>
                    <a:pt x="1381" y="307"/>
                  </a:lnTo>
                  <a:lnTo>
                    <a:pt x="1382" y="307"/>
                  </a:lnTo>
                  <a:lnTo>
                    <a:pt x="1383" y="307"/>
                  </a:lnTo>
                  <a:lnTo>
                    <a:pt x="1388" y="307"/>
                  </a:lnTo>
                  <a:lnTo>
                    <a:pt x="1392" y="307"/>
                  </a:lnTo>
                  <a:lnTo>
                    <a:pt x="1393" y="307"/>
                  </a:lnTo>
                  <a:lnTo>
                    <a:pt x="1395" y="307"/>
                  </a:lnTo>
                  <a:lnTo>
                    <a:pt x="1401" y="305"/>
                  </a:lnTo>
                  <a:lnTo>
                    <a:pt x="1405" y="304"/>
                  </a:lnTo>
                  <a:lnTo>
                    <a:pt x="1406" y="303"/>
                  </a:lnTo>
                  <a:lnTo>
                    <a:pt x="1409" y="303"/>
                  </a:lnTo>
                  <a:lnTo>
                    <a:pt x="1410" y="303"/>
                  </a:lnTo>
                  <a:lnTo>
                    <a:pt x="1411" y="303"/>
                  </a:lnTo>
                  <a:lnTo>
                    <a:pt x="1410" y="304"/>
                  </a:lnTo>
                  <a:lnTo>
                    <a:pt x="1407" y="306"/>
                  </a:lnTo>
                  <a:lnTo>
                    <a:pt x="1406" y="307"/>
                  </a:lnTo>
                  <a:lnTo>
                    <a:pt x="1406" y="307"/>
                  </a:lnTo>
                  <a:lnTo>
                    <a:pt x="1406" y="308"/>
                  </a:lnTo>
                  <a:lnTo>
                    <a:pt x="1406" y="309"/>
                  </a:lnTo>
                  <a:lnTo>
                    <a:pt x="1406" y="315"/>
                  </a:lnTo>
                  <a:lnTo>
                    <a:pt x="1406" y="318"/>
                  </a:lnTo>
                  <a:lnTo>
                    <a:pt x="1406" y="318"/>
                  </a:lnTo>
                  <a:lnTo>
                    <a:pt x="1406" y="319"/>
                  </a:lnTo>
                  <a:lnTo>
                    <a:pt x="1406" y="321"/>
                  </a:lnTo>
                  <a:lnTo>
                    <a:pt x="1406" y="328"/>
                  </a:lnTo>
                  <a:lnTo>
                    <a:pt x="1406" y="335"/>
                  </a:lnTo>
                  <a:lnTo>
                    <a:pt x="1406" y="335"/>
                  </a:lnTo>
                  <a:lnTo>
                    <a:pt x="1405" y="338"/>
                  </a:lnTo>
                  <a:lnTo>
                    <a:pt x="1404" y="346"/>
                  </a:lnTo>
                  <a:lnTo>
                    <a:pt x="1403" y="353"/>
                  </a:lnTo>
                  <a:lnTo>
                    <a:pt x="1403" y="353"/>
                  </a:lnTo>
                  <a:lnTo>
                    <a:pt x="1403" y="354"/>
                  </a:lnTo>
                  <a:lnTo>
                    <a:pt x="1403" y="355"/>
                  </a:lnTo>
                  <a:lnTo>
                    <a:pt x="1403" y="356"/>
                  </a:lnTo>
                  <a:lnTo>
                    <a:pt x="1403" y="356"/>
                  </a:lnTo>
                  <a:lnTo>
                    <a:pt x="1403" y="357"/>
                  </a:lnTo>
                  <a:lnTo>
                    <a:pt x="1403" y="359"/>
                  </a:lnTo>
                  <a:lnTo>
                    <a:pt x="1403" y="360"/>
                  </a:lnTo>
                  <a:lnTo>
                    <a:pt x="1403" y="360"/>
                  </a:lnTo>
                  <a:lnTo>
                    <a:pt x="1402" y="361"/>
                  </a:lnTo>
                  <a:lnTo>
                    <a:pt x="1401" y="362"/>
                  </a:lnTo>
                  <a:lnTo>
                    <a:pt x="1400" y="363"/>
                  </a:lnTo>
                  <a:lnTo>
                    <a:pt x="1400" y="363"/>
                  </a:lnTo>
                  <a:lnTo>
                    <a:pt x="1399" y="364"/>
                  </a:lnTo>
                  <a:lnTo>
                    <a:pt x="1397" y="369"/>
                  </a:lnTo>
                  <a:lnTo>
                    <a:pt x="1396" y="371"/>
                  </a:lnTo>
                  <a:lnTo>
                    <a:pt x="1396" y="371"/>
                  </a:lnTo>
                  <a:lnTo>
                    <a:pt x="1395" y="372"/>
                  </a:lnTo>
                  <a:lnTo>
                    <a:pt x="1394" y="375"/>
                  </a:lnTo>
                  <a:lnTo>
                    <a:pt x="1393" y="377"/>
                  </a:lnTo>
                  <a:lnTo>
                    <a:pt x="1393" y="377"/>
                  </a:lnTo>
                  <a:lnTo>
                    <a:pt x="1393" y="378"/>
                  </a:lnTo>
                  <a:lnTo>
                    <a:pt x="1393" y="380"/>
                  </a:lnTo>
                  <a:lnTo>
                    <a:pt x="1393" y="381"/>
                  </a:lnTo>
                  <a:lnTo>
                    <a:pt x="1393" y="381"/>
                  </a:lnTo>
                  <a:lnTo>
                    <a:pt x="1393" y="383"/>
                  </a:lnTo>
                  <a:lnTo>
                    <a:pt x="1393" y="384"/>
                  </a:lnTo>
                  <a:lnTo>
                    <a:pt x="1393" y="385"/>
                  </a:lnTo>
                  <a:lnTo>
                    <a:pt x="1393" y="385"/>
                  </a:lnTo>
                  <a:lnTo>
                    <a:pt x="1393" y="386"/>
                  </a:lnTo>
                  <a:lnTo>
                    <a:pt x="1393" y="387"/>
                  </a:lnTo>
                  <a:lnTo>
                    <a:pt x="1393" y="390"/>
                  </a:lnTo>
                  <a:lnTo>
                    <a:pt x="1393" y="392"/>
                  </a:lnTo>
                  <a:lnTo>
                    <a:pt x="1393" y="392"/>
                  </a:lnTo>
                  <a:lnTo>
                    <a:pt x="1393" y="393"/>
                  </a:lnTo>
                  <a:lnTo>
                    <a:pt x="1393" y="395"/>
                  </a:lnTo>
                  <a:lnTo>
                    <a:pt x="1393" y="402"/>
                  </a:lnTo>
                  <a:lnTo>
                    <a:pt x="1393" y="406"/>
                  </a:lnTo>
                  <a:lnTo>
                    <a:pt x="1393" y="406"/>
                  </a:lnTo>
                  <a:lnTo>
                    <a:pt x="1393" y="407"/>
                  </a:lnTo>
                  <a:lnTo>
                    <a:pt x="1393" y="409"/>
                  </a:lnTo>
                  <a:lnTo>
                    <a:pt x="1393" y="415"/>
                  </a:lnTo>
                  <a:lnTo>
                    <a:pt x="1393" y="420"/>
                  </a:lnTo>
                  <a:lnTo>
                    <a:pt x="1393" y="420"/>
                  </a:lnTo>
                  <a:lnTo>
                    <a:pt x="1393" y="421"/>
                  </a:lnTo>
                  <a:lnTo>
                    <a:pt x="1393" y="423"/>
                  </a:lnTo>
                  <a:lnTo>
                    <a:pt x="1393" y="424"/>
                  </a:lnTo>
                  <a:lnTo>
                    <a:pt x="1393" y="424"/>
                  </a:lnTo>
                  <a:lnTo>
                    <a:pt x="1393" y="425"/>
                  </a:lnTo>
                  <a:lnTo>
                    <a:pt x="1393" y="426"/>
                  </a:lnTo>
                  <a:lnTo>
                    <a:pt x="1393" y="427"/>
                  </a:lnTo>
                  <a:lnTo>
                    <a:pt x="1393" y="427"/>
                  </a:lnTo>
                  <a:lnTo>
                    <a:pt x="1393" y="427"/>
                  </a:lnTo>
                  <a:lnTo>
                    <a:pt x="1394" y="427"/>
                  </a:lnTo>
                  <a:lnTo>
                    <a:pt x="1395" y="427"/>
                  </a:lnTo>
                  <a:lnTo>
                    <a:pt x="1396" y="427"/>
                  </a:lnTo>
                  <a:lnTo>
                    <a:pt x="1398" y="429"/>
                  </a:lnTo>
                  <a:lnTo>
                    <a:pt x="1399" y="430"/>
                  </a:lnTo>
                  <a:lnTo>
                    <a:pt x="1400" y="430"/>
                  </a:lnTo>
                  <a:lnTo>
                    <a:pt x="1401" y="430"/>
                  </a:lnTo>
                  <a:lnTo>
                    <a:pt x="1406" y="430"/>
                  </a:lnTo>
                  <a:lnTo>
                    <a:pt x="1410" y="430"/>
                  </a:lnTo>
                  <a:lnTo>
                    <a:pt x="1411" y="430"/>
                  </a:lnTo>
                  <a:lnTo>
                    <a:pt x="1414" y="430"/>
                  </a:lnTo>
                  <a:lnTo>
                    <a:pt x="1423" y="430"/>
                  </a:lnTo>
                  <a:lnTo>
                    <a:pt x="1431" y="430"/>
                  </a:lnTo>
                  <a:lnTo>
                    <a:pt x="1432" y="430"/>
                  </a:lnTo>
                  <a:lnTo>
                    <a:pt x="1438" y="431"/>
                  </a:lnTo>
                  <a:lnTo>
                    <a:pt x="1457" y="433"/>
                  </a:lnTo>
                  <a:lnTo>
                    <a:pt x="1473" y="434"/>
                  </a:lnTo>
                  <a:lnTo>
                    <a:pt x="1474" y="434"/>
                  </a:lnTo>
                  <a:lnTo>
                    <a:pt x="1480" y="434"/>
                  </a:lnTo>
                  <a:lnTo>
                    <a:pt x="1502" y="434"/>
                  </a:lnTo>
                  <a:lnTo>
                    <a:pt x="1518" y="434"/>
                  </a:lnTo>
                  <a:lnTo>
                    <a:pt x="1520" y="434"/>
                  </a:lnTo>
                  <a:lnTo>
                    <a:pt x="1521" y="434"/>
                  </a:lnTo>
                  <a:lnTo>
                    <a:pt x="1526" y="434"/>
                  </a:lnTo>
                  <a:lnTo>
                    <a:pt x="1529" y="434"/>
                  </a:lnTo>
                  <a:lnTo>
                    <a:pt x="1530" y="434"/>
                  </a:lnTo>
                  <a:lnTo>
                    <a:pt x="1530" y="435"/>
                  </a:lnTo>
                  <a:lnTo>
                    <a:pt x="1530" y="437"/>
                  </a:lnTo>
                  <a:lnTo>
                    <a:pt x="1530" y="442"/>
                  </a:lnTo>
                  <a:lnTo>
                    <a:pt x="1530" y="445"/>
                  </a:lnTo>
                  <a:lnTo>
                    <a:pt x="1530" y="445"/>
                  </a:lnTo>
                  <a:lnTo>
                    <a:pt x="1530" y="446"/>
                  </a:lnTo>
                  <a:lnTo>
                    <a:pt x="1530" y="448"/>
                  </a:lnTo>
                  <a:lnTo>
                    <a:pt x="1530" y="456"/>
                  </a:lnTo>
                  <a:lnTo>
                    <a:pt x="1530" y="462"/>
                  </a:lnTo>
                  <a:lnTo>
                    <a:pt x="1530" y="462"/>
                  </a:lnTo>
                  <a:lnTo>
                    <a:pt x="1530" y="463"/>
                  </a:lnTo>
                  <a:lnTo>
                    <a:pt x="1530" y="468"/>
                  </a:lnTo>
                  <a:lnTo>
                    <a:pt x="1531" y="487"/>
                  </a:lnTo>
                  <a:lnTo>
                    <a:pt x="1532" y="501"/>
                  </a:lnTo>
                  <a:lnTo>
                    <a:pt x="1533" y="501"/>
                  </a:lnTo>
                  <a:lnTo>
                    <a:pt x="1533" y="502"/>
                  </a:lnTo>
                  <a:lnTo>
                    <a:pt x="1533" y="508"/>
                  </a:lnTo>
                  <a:lnTo>
                    <a:pt x="1533" y="523"/>
                  </a:lnTo>
                  <a:lnTo>
                    <a:pt x="1533" y="536"/>
                  </a:lnTo>
                  <a:lnTo>
                    <a:pt x="1533" y="536"/>
                  </a:lnTo>
                  <a:lnTo>
                    <a:pt x="1533" y="537"/>
                  </a:lnTo>
                  <a:lnTo>
                    <a:pt x="1533" y="538"/>
                  </a:lnTo>
                  <a:lnTo>
                    <a:pt x="1535" y="544"/>
                  </a:lnTo>
                  <a:lnTo>
                    <a:pt x="1536" y="547"/>
                  </a:lnTo>
                  <a:lnTo>
                    <a:pt x="1538" y="547"/>
                  </a:lnTo>
                  <a:lnTo>
                    <a:pt x="1538" y="547"/>
                  </a:lnTo>
                  <a:lnTo>
                    <a:pt x="1539" y="550"/>
                  </a:lnTo>
                  <a:lnTo>
                    <a:pt x="1540" y="551"/>
                  </a:lnTo>
                  <a:lnTo>
                    <a:pt x="1541" y="551"/>
                  </a:lnTo>
                  <a:lnTo>
                    <a:pt x="1542" y="552"/>
                  </a:lnTo>
                  <a:lnTo>
                    <a:pt x="1545" y="555"/>
                  </a:lnTo>
                  <a:lnTo>
                    <a:pt x="1547" y="557"/>
                  </a:lnTo>
                  <a:lnTo>
                    <a:pt x="1548" y="557"/>
                  </a:lnTo>
                  <a:lnTo>
                    <a:pt x="1551" y="565"/>
                  </a:lnTo>
                  <a:lnTo>
                    <a:pt x="1553" y="568"/>
                  </a:lnTo>
                  <a:lnTo>
                    <a:pt x="1554" y="568"/>
                  </a:lnTo>
                  <a:lnTo>
                    <a:pt x="1557" y="568"/>
                  </a:lnTo>
                  <a:lnTo>
                    <a:pt x="1558" y="568"/>
                  </a:lnTo>
                  <a:lnTo>
                    <a:pt x="1559" y="568"/>
                  </a:lnTo>
                  <a:lnTo>
                    <a:pt x="1559" y="569"/>
                  </a:lnTo>
                  <a:lnTo>
                    <a:pt x="1559" y="571"/>
                  </a:lnTo>
                  <a:lnTo>
                    <a:pt x="1559" y="572"/>
                  </a:lnTo>
                  <a:lnTo>
                    <a:pt x="1559" y="572"/>
                  </a:lnTo>
                  <a:lnTo>
                    <a:pt x="1559" y="573"/>
                  </a:lnTo>
                  <a:lnTo>
                    <a:pt x="1559" y="574"/>
                  </a:lnTo>
                  <a:lnTo>
                    <a:pt x="1559" y="580"/>
                  </a:lnTo>
                  <a:lnTo>
                    <a:pt x="1559" y="583"/>
                  </a:lnTo>
                  <a:lnTo>
                    <a:pt x="1559" y="583"/>
                  </a:lnTo>
                  <a:lnTo>
                    <a:pt x="1559" y="584"/>
                  </a:lnTo>
                  <a:lnTo>
                    <a:pt x="1559" y="586"/>
                  </a:lnTo>
                  <a:lnTo>
                    <a:pt x="1560" y="593"/>
                  </a:lnTo>
                  <a:lnTo>
                    <a:pt x="1561" y="600"/>
                  </a:lnTo>
                  <a:lnTo>
                    <a:pt x="1562" y="600"/>
                  </a:lnTo>
                  <a:lnTo>
                    <a:pt x="1562" y="601"/>
                  </a:lnTo>
                  <a:lnTo>
                    <a:pt x="1563" y="603"/>
                  </a:lnTo>
                  <a:lnTo>
                    <a:pt x="1566" y="611"/>
                  </a:lnTo>
                  <a:lnTo>
                    <a:pt x="1568" y="618"/>
                  </a:lnTo>
                  <a:lnTo>
                    <a:pt x="1569" y="618"/>
                  </a:lnTo>
                  <a:lnTo>
                    <a:pt x="1569" y="619"/>
                  </a:lnTo>
                  <a:lnTo>
                    <a:pt x="1569" y="620"/>
                  </a:lnTo>
                  <a:lnTo>
                    <a:pt x="1569" y="621"/>
                  </a:lnTo>
                  <a:lnTo>
                    <a:pt x="1569" y="621"/>
                  </a:lnTo>
                  <a:lnTo>
                    <a:pt x="1570" y="626"/>
                  </a:lnTo>
                  <a:lnTo>
                    <a:pt x="1571" y="628"/>
                  </a:lnTo>
                  <a:lnTo>
                    <a:pt x="1572" y="628"/>
                  </a:lnTo>
                  <a:lnTo>
                    <a:pt x="1573" y="630"/>
                  </a:lnTo>
                  <a:lnTo>
                    <a:pt x="1577" y="634"/>
                  </a:lnTo>
                  <a:lnTo>
                    <a:pt x="1579" y="636"/>
                  </a:lnTo>
                  <a:lnTo>
                    <a:pt x="1580" y="636"/>
                  </a:lnTo>
                  <a:lnTo>
                    <a:pt x="1582" y="638"/>
                  </a:lnTo>
                  <a:lnTo>
                    <a:pt x="1589" y="643"/>
                  </a:lnTo>
                  <a:lnTo>
                    <a:pt x="1596" y="646"/>
                  </a:lnTo>
                  <a:lnTo>
                    <a:pt x="1597" y="646"/>
                  </a:lnTo>
                  <a:lnTo>
                    <a:pt x="1599" y="650"/>
                  </a:lnTo>
                  <a:lnTo>
                    <a:pt x="1607" y="656"/>
                  </a:lnTo>
                  <a:lnTo>
                    <a:pt x="1614" y="660"/>
                  </a:lnTo>
                  <a:lnTo>
                    <a:pt x="1615" y="660"/>
                  </a:lnTo>
                  <a:lnTo>
                    <a:pt x="1616" y="660"/>
                  </a:lnTo>
                  <a:lnTo>
                    <a:pt x="1617" y="660"/>
                  </a:lnTo>
                  <a:lnTo>
                    <a:pt x="1618" y="660"/>
                  </a:lnTo>
                  <a:lnTo>
                    <a:pt x="1619" y="661"/>
                  </a:lnTo>
                  <a:lnTo>
                    <a:pt x="1622" y="662"/>
                  </a:lnTo>
                  <a:lnTo>
                    <a:pt x="1624" y="663"/>
                  </a:lnTo>
                  <a:lnTo>
                    <a:pt x="1625" y="663"/>
                  </a:lnTo>
                  <a:lnTo>
                    <a:pt x="1627" y="665"/>
                  </a:lnTo>
                  <a:lnTo>
                    <a:pt x="1634" y="669"/>
                  </a:lnTo>
                  <a:lnTo>
                    <a:pt x="1638" y="671"/>
                  </a:lnTo>
                  <a:lnTo>
                    <a:pt x="1639" y="671"/>
                  </a:lnTo>
                  <a:lnTo>
                    <a:pt x="1642" y="672"/>
                  </a:lnTo>
                  <a:lnTo>
                    <a:pt x="1654" y="673"/>
                  </a:lnTo>
                  <a:lnTo>
                    <a:pt x="1663" y="674"/>
                  </a:lnTo>
                  <a:lnTo>
                    <a:pt x="1664" y="674"/>
                  </a:lnTo>
                  <a:lnTo>
                    <a:pt x="1672" y="676"/>
                  </a:lnTo>
                  <a:lnTo>
                    <a:pt x="1697" y="681"/>
                  </a:lnTo>
                  <a:lnTo>
                    <a:pt x="1716" y="684"/>
                  </a:lnTo>
                  <a:lnTo>
                    <a:pt x="1717" y="684"/>
                  </a:lnTo>
                  <a:lnTo>
                    <a:pt x="1720" y="686"/>
                  </a:lnTo>
                  <a:lnTo>
                    <a:pt x="1730" y="688"/>
                  </a:lnTo>
                  <a:lnTo>
                    <a:pt x="1737" y="689"/>
                  </a:lnTo>
                  <a:lnTo>
                    <a:pt x="1738" y="689"/>
                  </a:lnTo>
                  <a:lnTo>
                    <a:pt x="1738" y="690"/>
                  </a:lnTo>
                  <a:lnTo>
                    <a:pt x="1738" y="691"/>
                  </a:lnTo>
                  <a:lnTo>
                    <a:pt x="1738" y="692"/>
                  </a:lnTo>
                  <a:lnTo>
                    <a:pt x="1738" y="692"/>
                  </a:lnTo>
                  <a:lnTo>
                    <a:pt x="1738" y="693"/>
                  </a:lnTo>
                  <a:lnTo>
                    <a:pt x="1738" y="694"/>
                  </a:lnTo>
                  <a:lnTo>
                    <a:pt x="1738" y="695"/>
                  </a:lnTo>
                  <a:lnTo>
                    <a:pt x="1738" y="695"/>
                  </a:lnTo>
                  <a:lnTo>
                    <a:pt x="1738" y="696"/>
                  </a:lnTo>
                  <a:lnTo>
                    <a:pt x="1738" y="697"/>
                  </a:lnTo>
                  <a:lnTo>
                    <a:pt x="1738" y="700"/>
                  </a:lnTo>
                  <a:lnTo>
                    <a:pt x="1738" y="702"/>
                  </a:lnTo>
                  <a:lnTo>
                    <a:pt x="1738" y="702"/>
                  </a:lnTo>
                  <a:lnTo>
                    <a:pt x="1738" y="704"/>
                  </a:lnTo>
                  <a:lnTo>
                    <a:pt x="1738" y="705"/>
                  </a:lnTo>
                  <a:lnTo>
                    <a:pt x="1738" y="708"/>
                  </a:lnTo>
                  <a:lnTo>
                    <a:pt x="1738" y="710"/>
                  </a:lnTo>
                  <a:lnTo>
                    <a:pt x="1738" y="710"/>
                  </a:lnTo>
                  <a:lnTo>
                    <a:pt x="1738" y="711"/>
                  </a:lnTo>
                  <a:lnTo>
                    <a:pt x="1738" y="712"/>
                  </a:lnTo>
                  <a:lnTo>
                    <a:pt x="1738" y="713"/>
                  </a:lnTo>
                  <a:lnTo>
                    <a:pt x="1738" y="713"/>
                  </a:lnTo>
                  <a:lnTo>
                    <a:pt x="1742" y="713"/>
                  </a:lnTo>
                  <a:lnTo>
                    <a:pt x="1744" y="713"/>
                  </a:lnTo>
                  <a:lnTo>
                    <a:pt x="1745" y="713"/>
                  </a:lnTo>
                  <a:lnTo>
                    <a:pt x="1747" y="714"/>
                  </a:lnTo>
                  <a:lnTo>
                    <a:pt x="1753" y="715"/>
                  </a:lnTo>
                  <a:lnTo>
                    <a:pt x="1757" y="716"/>
                  </a:lnTo>
                  <a:lnTo>
                    <a:pt x="1758" y="716"/>
                  </a:lnTo>
                  <a:lnTo>
                    <a:pt x="1762" y="717"/>
                  </a:lnTo>
                  <a:lnTo>
                    <a:pt x="1773" y="719"/>
                  </a:lnTo>
                  <a:lnTo>
                    <a:pt x="1782" y="720"/>
                  </a:lnTo>
                  <a:lnTo>
                    <a:pt x="1783" y="720"/>
                  </a:lnTo>
                  <a:lnTo>
                    <a:pt x="1786" y="722"/>
                  </a:lnTo>
                  <a:lnTo>
                    <a:pt x="1798" y="725"/>
                  </a:lnTo>
                  <a:lnTo>
                    <a:pt x="1806" y="727"/>
                  </a:lnTo>
                  <a:lnTo>
                    <a:pt x="1807" y="727"/>
                  </a:lnTo>
                  <a:lnTo>
                    <a:pt x="1808" y="727"/>
                  </a:lnTo>
                  <a:lnTo>
                    <a:pt x="1811" y="727"/>
                  </a:lnTo>
                  <a:lnTo>
                    <a:pt x="1813" y="727"/>
                  </a:lnTo>
                  <a:lnTo>
                    <a:pt x="1815" y="727"/>
                  </a:lnTo>
                  <a:lnTo>
                    <a:pt x="1815" y="728"/>
                  </a:lnTo>
                  <a:lnTo>
                    <a:pt x="1815" y="730"/>
                  </a:lnTo>
                  <a:lnTo>
                    <a:pt x="1815" y="731"/>
                  </a:lnTo>
                  <a:lnTo>
                    <a:pt x="1815" y="731"/>
                  </a:lnTo>
                  <a:lnTo>
                    <a:pt x="1816" y="731"/>
                  </a:lnTo>
                  <a:lnTo>
                    <a:pt x="1817" y="731"/>
                  </a:lnTo>
                  <a:lnTo>
                    <a:pt x="1818" y="731"/>
                  </a:lnTo>
                  <a:lnTo>
                    <a:pt x="1818" y="732"/>
                  </a:lnTo>
                  <a:lnTo>
                    <a:pt x="1818" y="733"/>
                  </a:lnTo>
                  <a:lnTo>
                    <a:pt x="1818" y="734"/>
                  </a:lnTo>
                  <a:lnTo>
                    <a:pt x="1818" y="734"/>
                  </a:lnTo>
                  <a:lnTo>
                    <a:pt x="1820" y="734"/>
                  </a:lnTo>
                  <a:lnTo>
                    <a:pt x="1821" y="734"/>
                  </a:lnTo>
                  <a:lnTo>
                    <a:pt x="1822" y="734"/>
                  </a:lnTo>
                  <a:lnTo>
                    <a:pt x="1821" y="736"/>
                  </a:lnTo>
                  <a:lnTo>
                    <a:pt x="1819" y="742"/>
                  </a:lnTo>
                  <a:lnTo>
                    <a:pt x="1818" y="745"/>
                  </a:lnTo>
                  <a:lnTo>
                    <a:pt x="1818" y="745"/>
                  </a:lnTo>
                  <a:lnTo>
                    <a:pt x="1818" y="746"/>
                  </a:lnTo>
                  <a:lnTo>
                    <a:pt x="1818" y="749"/>
                  </a:lnTo>
                  <a:lnTo>
                    <a:pt x="1818" y="759"/>
                  </a:lnTo>
                  <a:lnTo>
                    <a:pt x="1818" y="766"/>
                  </a:lnTo>
                  <a:lnTo>
                    <a:pt x="1818" y="766"/>
                  </a:lnTo>
                  <a:lnTo>
                    <a:pt x="1817" y="769"/>
                  </a:lnTo>
                  <a:lnTo>
                    <a:pt x="1815" y="776"/>
                  </a:lnTo>
                  <a:lnTo>
                    <a:pt x="1813" y="781"/>
                  </a:lnTo>
                  <a:lnTo>
                    <a:pt x="1813" y="781"/>
                  </a:lnTo>
                  <a:lnTo>
                    <a:pt x="1812" y="782"/>
                  </a:lnTo>
                  <a:lnTo>
                    <a:pt x="1812" y="783"/>
                  </a:lnTo>
                  <a:lnTo>
                    <a:pt x="1810" y="787"/>
                  </a:lnTo>
                  <a:lnTo>
                    <a:pt x="1809" y="793"/>
                  </a:lnTo>
                  <a:lnTo>
                    <a:pt x="1809" y="794"/>
                  </a:lnTo>
                  <a:lnTo>
                    <a:pt x="1808" y="795"/>
                  </a:lnTo>
                  <a:lnTo>
                    <a:pt x="1807" y="797"/>
                  </a:lnTo>
                  <a:lnTo>
                    <a:pt x="1805" y="801"/>
                  </a:lnTo>
                  <a:lnTo>
                    <a:pt x="1804" y="805"/>
                  </a:lnTo>
                  <a:lnTo>
                    <a:pt x="1804" y="805"/>
                  </a:lnTo>
                  <a:lnTo>
                    <a:pt x="1803" y="806"/>
                  </a:lnTo>
                  <a:lnTo>
                    <a:pt x="1802" y="808"/>
                  </a:lnTo>
                  <a:lnTo>
                    <a:pt x="1801" y="809"/>
                  </a:lnTo>
                  <a:lnTo>
                    <a:pt x="1801" y="809"/>
                  </a:lnTo>
                  <a:lnTo>
                    <a:pt x="1800" y="809"/>
                  </a:lnTo>
                  <a:lnTo>
                    <a:pt x="1799" y="809"/>
                  </a:lnTo>
                  <a:lnTo>
                    <a:pt x="1794" y="808"/>
                  </a:lnTo>
                  <a:lnTo>
                    <a:pt x="1790" y="808"/>
                  </a:lnTo>
                  <a:lnTo>
                    <a:pt x="1790" y="808"/>
                  </a:lnTo>
                  <a:lnTo>
                    <a:pt x="1789" y="808"/>
                  </a:lnTo>
                  <a:lnTo>
                    <a:pt x="1788" y="808"/>
                  </a:lnTo>
                  <a:lnTo>
                    <a:pt x="1784" y="808"/>
                  </a:lnTo>
                  <a:lnTo>
                    <a:pt x="1779" y="808"/>
                  </a:lnTo>
                  <a:lnTo>
                    <a:pt x="1778" y="808"/>
                  </a:lnTo>
                  <a:lnTo>
                    <a:pt x="1776" y="808"/>
                  </a:lnTo>
                  <a:lnTo>
                    <a:pt x="1774" y="808"/>
                  </a:lnTo>
                  <a:lnTo>
                    <a:pt x="1772" y="808"/>
                  </a:lnTo>
                  <a:lnTo>
                    <a:pt x="1770" y="808"/>
                  </a:lnTo>
                  <a:lnTo>
                    <a:pt x="1769" y="807"/>
                  </a:lnTo>
                  <a:lnTo>
                    <a:pt x="1768" y="807"/>
                  </a:lnTo>
                  <a:lnTo>
                    <a:pt x="1767" y="807"/>
                  </a:lnTo>
                  <a:lnTo>
                    <a:pt x="1764" y="806"/>
                  </a:lnTo>
                  <a:lnTo>
                    <a:pt x="1762" y="806"/>
                  </a:lnTo>
                  <a:lnTo>
                    <a:pt x="1762" y="805"/>
                  </a:lnTo>
                  <a:lnTo>
                    <a:pt x="1762" y="805"/>
                  </a:lnTo>
                  <a:lnTo>
                    <a:pt x="1761" y="805"/>
                  </a:lnTo>
                  <a:lnTo>
                    <a:pt x="1760" y="805"/>
                  </a:lnTo>
                  <a:lnTo>
                    <a:pt x="1756" y="805"/>
                  </a:lnTo>
                  <a:lnTo>
                    <a:pt x="1754" y="805"/>
                  </a:lnTo>
                  <a:lnTo>
                    <a:pt x="1754" y="805"/>
                  </a:lnTo>
                  <a:lnTo>
                    <a:pt x="1753" y="805"/>
                  </a:lnTo>
                  <a:lnTo>
                    <a:pt x="1750" y="805"/>
                  </a:lnTo>
                  <a:lnTo>
                    <a:pt x="1749" y="805"/>
                  </a:lnTo>
                  <a:lnTo>
                    <a:pt x="1749" y="805"/>
                  </a:lnTo>
                  <a:lnTo>
                    <a:pt x="1748" y="805"/>
                  </a:lnTo>
                  <a:lnTo>
                    <a:pt x="1745" y="805"/>
                  </a:lnTo>
                  <a:lnTo>
                    <a:pt x="1735" y="803"/>
                  </a:lnTo>
                  <a:lnTo>
                    <a:pt x="1728" y="802"/>
                  </a:lnTo>
                  <a:lnTo>
                    <a:pt x="1728" y="801"/>
                  </a:lnTo>
                  <a:lnTo>
                    <a:pt x="1727" y="801"/>
                  </a:lnTo>
                  <a:lnTo>
                    <a:pt x="1726" y="801"/>
                  </a:lnTo>
                  <a:lnTo>
                    <a:pt x="1720" y="801"/>
                  </a:lnTo>
                  <a:lnTo>
                    <a:pt x="1716" y="801"/>
                  </a:lnTo>
                  <a:lnTo>
                    <a:pt x="1716" y="801"/>
                  </a:lnTo>
                  <a:lnTo>
                    <a:pt x="1714" y="801"/>
                  </a:lnTo>
                  <a:lnTo>
                    <a:pt x="1712" y="801"/>
                  </a:lnTo>
                  <a:lnTo>
                    <a:pt x="1708" y="801"/>
                  </a:lnTo>
                  <a:lnTo>
                    <a:pt x="1704" y="801"/>
                  </a:lnTo>
                  <a:lnTo>
                    <a:pt x="1702" y="801"/>
                  </a:lnTo>
                  <a:lnTo>
                    <a:pt x="1700" y="802"/>
                  </a:lnTo>
                  <a:lnTo>
                    <a:pt x="1695" y="802"/>
                  </a:lnTo>
                  <a:lnTo>
                    <a:pt x="1692" y="802"/>
                  </a:lnTo>
                  <a:lnTo>
                    <a:pt x="1692" y="802"/>
                  </a:lnTo>
                  <a:lnTo>
                    <a:pt x="1692" y="803"/>
                  </a:lnTo>
                  <a:lnTo>
                    <a:pt x="1692" y="804"/>
                  </a:lnTo>
                  <a:lnTo>
                    <a:pt x="1692" y="809"/>
                  </a:lnTo>
                  <a:lnTo>
                    <a:pt x="1692" y="814"/>
                  </a:lnTo>
                  <a:lnTo>
                    <a:pt x="1692" y="814"/>
                  </a:lnTo>
                  <a:lnTo>
                    <a:pt x="1692" y="815"/>
                  </a:lnTo>
                  <a:lnTo>
                    <a:pt x="1692" y="818"/>
                  </a:lnTo>
                  <a:lnTo>
                    <a:pt x="1692" y="822"/>
                  </a:lnTo>
                  <a:lnTo>
                    <a:pt x="1692" y="823"/>
                  </a:lnTo>
                  <a:lnTo>
                    <a:pt x="1692" y="824"/>
                  </a:lnTo>
                  <a:lnTo>
                    <a:pt x="1692" y="825"/>
                  </a:lnTo>
                  <a:lnTo>
                    <a:pt x="1693" y="826"/>
                  </a:lnTo>
                  <a:lnTo>
                    <a:pt x="1694" y="826"/>
                  </a:lnTo>
                  <a:lnTo>
                    <a:pt x="1696" y="826"/>
                  </a:lnTo>
                  <a:lnTo>
                    <a:pt x="1699" y="828"/>
                  </a:lnTo>
                  <a:lnTo>
                    <a:pt x="1704" y="829"/>
                  </a:lnTo>
                  <a:lnTo>
                    <a:pt x="1707" y="830"/>
                  </a:lnTo>
                  <a:lnTo>
                    <a:pt x="1710" y="830"/>
                  </a:lnTo>
                  <a:lnTo>
                    <a:pt x="1713" y="831"/>
                  </a:lnTo>
                  <a:lnTo>
                    <a:pt x="1714" y="831"/>
                  </a:lnTo>
                  <a:lnTo>
                    <a:pt x="1716" y="833"/>
                  </a:lnTo>
                  <a:lnTo>
                    <a:pt x="1717" y="833"/>
                  </a:lnTo>
                  <a:lnTo>
                    <a:pt x="1720" y="835"/>
                  </a:lnTo>
                  <a:lnTo>
                    <a:pt x="1721" y="837"/>
                  </a:lnTo>
                  <a:lnTo>
                    <a:pt x="1723" y="838"/>
                  </a:lnTo>
                  <a:lnTo>
                    <a:pt x="1723" y="839"/>
                  </a:lnTo>
                  <a:lnTo>
                    <a:pt x="1723" y="842"/>
                  </a:lnTo>
                  <a:lnTo>
                    <a:pt x="1723" y="844"/>
                  </a:lnTo>
                  <a:lnTo>
                    <a:pt x="1724" y="844"/>
                  </a:lnTo>
                  <a:lnTo>
                    <a:pt x="1723" y="847"/>
                  </a:lnTo>
                  <a:lnTo>
                    <a:pt x="1723" y="850"/>
                  </a:lnTo>
                  <a:lnTo>
                    <a:pt x="1723" y="852"/>
                  </a:lnTo>
                  <a:lnTo>
                    <a:pt x="1723" y="852"/>
                  </a:lnTo>
                  <a:lnTo>
                    <a:pt x="1721" y="853"/>
                  </a:lnTo>
                  <a:lnTo>
                    <a:pt x="1719" y="855"/>
                  </a:lnTo>
                  <a:lnTo>
                    <a:pt x="1718" y="856"/>
                  </a:lnTo>
                  <a:lnTo>
                    <a:pt x="1718" y="856"/>
                  </a:lnTo>
                  <a:lnTo>
                    <a:pt x="1716" y="857"/>
                  </a:lnTo>
                  <a:lnTo>
                    <a:pt x="1710" y="858"/>
                  </a:lnTo>
                  <a:lnTo>
                    <a:pt x="1706" y="859"/>
                  </a:lnTo>
                  <a:lnTo>
                    <a:pt x="1706" y="859"/>
                  </a:lnTo>
                  <a:lnTo>
                    <a:pt x="1705" y="859"/>
                  </a:lnTo>
                  <a:lnTo>
                    <a:pt x="1702" y="859"/>
                  </a:lnTo>
                  <a:lnTo>
                    <a:pt x="1694" y="859"/>
                  </a:lnTo>
                  <a:lnTo>
                    <a:pt x="1688" y="859"/>
                  </a:lnTo>
                  <a:lnTo>
                    <a:pt x="1688" y="859"/>
                  </a:lnTo>
                  <a:lnTo>
                    <a:pt x="1683" y="860"/>
                  </a:lnTo>
                  <a:lnTo>
                    <a:pt x="1672" y="860"/>
                  </a:lnTo>
                  <a:lnTo>
                    <a:pt x="1661" y="860"/>
                  </a:lnTo>
                  <a:lnTo>
                    <a:pt x="1660" y="859"/>
                  </a:lnTo>
                  <a:lnTo>
                    <a:pt x="1653" y="856"/>
                  </a:lnTo>
                  <a:lnTo>
                    <a:pt x="1650" y="855"/>
                  </a:lnTo>
                  <a:lnTo>
                    <a:pt x="1650" y="854"/>
                  </a:lnTo>
                  <a:lnTo>
                    <a:pt x="1650" y="853"/>
                  </a:lnTo>
                  <a:lnTo>
                    <a:pt x="1650" y="852"/>
                  </a:lnTo>
                  <a:lnTo>
                    <a:pt x="1650" y="851"/>
                  </a:lnTo>
                  <a:lnTo>
                    <a:pt x="1647" y="844"/>
                  </a:lnTo>
                  <a:lnTo>
                    <a:pt x="1646" y="841"/>
                  </a:lnTo>
                  <a:lnTo>
                    <a:pt x="1646" y="840"/>
                  </a:lnTo>
                  <a:lnTo>
                    <a:pt x="1645" y="839"/>
                  </a:lnTo>
                  <a:lnTo>
                    <a:pt x="1644" y="836"/>
                  </a:lnTo>
                  <a:lnTo>
                    <a:pt x="1643" y="834"/>
                  </a:lnTo>
                  <a:lnTo>
                    <a:pt x="1643" y="833"/>
                  </a:lnTo>
                  <a:lnTo>
                    <a:pt x="1643" y="832"/>
                  </a:lnTo>
                  <a:lnTo>
                    <a:pt x="1643" y="831"/>
                  </a:lnTo>
                  <a:lnTo>
                    <a:pt x="1643" y="830"/>
                  </a:lnTo>
                  <a:lnTo>
                    <a:pt x="1640" y="829"/>
                  </a:lnTo>
                  <a:lnTo>
                    <a:pt x="1639" y="828"/>
                  </a:lnTo>
                  <a:lnTo>
                    <a:pt x="1639" y="826"/>
                  </a:lnTo>
                  <a:lnTo>
                    <a:pt x="1637" y="828"/>
                  </a:lnTo>
                  <a:lnTo>
                    <a:pt x="1632" y="829"/>
                  </a:lnTo>
                  <a:lnTo>
                    <a:pt x="1627" y="829"/>
                  </a:lnTo>
                  <a:lnTo>
                    <a:pt x="1627" y="829"/>
                  </a:lnTo>
                  <a:lnTo>
                    <a:pt x="1625" y="830"/>
                  </a:lnTo>
                  <a:lnTo>
                    <a:pt x="1619" y="830"/>
                  </a:lnTo>
                  <a:lnTo>
                    <a:pt x="1615" y="830"/>
                  </a:lnTo>
                  <a:lnTo>
                    <a:pt x="1615" y="830"/>
                  </a:lnTo>
                  <a:lnTo>
                    <a:pt x="1612" y="831"/>
                  </a:lnTo>
                  <a:lnTo>
                    <a:pt x="1602" y="832"/>
                  </a:lnTo>
                  <a:lnTo>
                    <a:pt x="1596" y="833"/>
                  </a:lnTo>
                  <a:lnTo>
                    <a:pt x="1596" y="833"/>
                  </a:lnTo>
                  <a:lnTo>
                    <a:pt x="1595" y="833"/>
                  </a:lnTo>
                  <a:lnTo>
                    <a:pt x="1592" y="833"/>
                  </a:lnTo>
                  <a:lnTo>
                    <a:pt x="1585" y="833"/>
                  </a:lnTo>
                  <a:lnTo>
                    <a:pt x="1580" y="833"/>
                  </a:lnTo>
                  <a:lnTo>
                    <a:pt x="1580" y="833"/>
                  </a:lnTo>
                  <a:lnTo>
                    <a:pt x="1579" y="833"/>
                  </a:lnTo>
                  <a:lnTo>
                    <a:pt x="1578" y="833"/>
                  </a:lnTo>
                  <a:lnTo>
                    <a:pt x="1575" y="833"/>
                  </a:lnTo>
                  <a:lnTo>
                    <a:pt x="1572" y="833"/>
                  </a:lnTo>
                  <a:lnTo>
                    <a:pt x="1572" y="833"/>
                  </a:lnTo>
                  <a:lnTo>
                    <a:pt x="1571" y="834"/>
                  </a:lnTo>
                  <a:lnTo>
                    <a:pt x="1570" y="837"/>
                  </a:lnTo>
                  <a:lnTo>
                    <a:pt x="1569" y="838"/>
                  </a:lnTo>
                  <a:lnTo>
                    <a:pt x="1569" y="838"/>
                  </a:lnTo>
                  <a:lnTo>
                    <a:pt x="1567" y="842"/>
                  </a:lnTo>
                  <a:lnTo>
                    <a:pt x="1567" y="844"/>
                  </a:lnTo>
                  <a:lnTo>
                    <a:pt x="1567" y="844"/>
                  </a:lnTo>
                  <a:lnTo>
                    <a:pt x="1566" y="847"/>
                  </a:lnTo>
                  <a:lnTo>
                    <a:pt x="1565" y="850"/>
                  </a:lnTo>
                  <a:lnTo>
                    <a:pt x="1565" y="853"/>
                  </a:lnTo>
                  <a:lnTo>
                    <a:pt x="1565" y="853"/>
                  </a:lnTo>
                  <a:lnTo>
                    <a:pt x="1564" y="854"/>
                  </a:lnTo>
                  <a:lnTo>
                    <a:pt x="1563" y="858"/>
                  </a:lnTo>
                  <a:lnTo>
                    <a:pt x="1562" y="860"/>
                  </a:lnTo>
                  <a:lnTo>
                    <a:pt x="1562" y="860"/>
                  </a:lnTo>
                  <a:lnTo>
                    <a:pt x="1562" y="859"/>
                  </a:lnTo>
                  <a:lnTo>
                    <a:pt x="1562" y="858"/>
                  </a:lnTo>
                  <a:lnTo>
                    <a:pt x="1560" y="859"/>
                  </a:lnTo>
                  <a:lnTo>
                    <a:pt x="1553" y="861"/>
                  </a:lnTo>
                  <a:lnTo>
                    <a:pt x="1549" y="862"/>
                  </a:lnTo>
                  <a:lnTo>
                    <a:pt x="1549" y="862"/>
                  </a:lnTo>
                  <a:lnTo>
                    <a:pt x="1548" y="862"/>
                  </a:lnTo>
                  <a:lnTo>
                    <a:pt x="1546" y="862"/>
                  </a:lnTo>
                  <a:lnTo>
                    <a:pt x="1539" y="862"/>
                  </a:lnTo>
                  <a:lnTo>
                    <a:pt x="1533" y="862"/>
                  </a:lnTo>
                  <a:lnTo>
                    <a:pt x="1533" y="862"/>
                  </a:lnTo>
                  <a:lnTo>
                    <a:pt x="1532" y="862"/>
                  </a:lnTo>
                  <a:lnTo>
                    <a:pt x="1529" y="862"/>
                  </a:lnTo>
                  <a:lnTo>
                    <a:pt x="1520" y="860"/>
                  </a:lnTo>
                  <a:lnTo>
                    <a:pt x="1512" y="859"/>
                  </a:lnTo>
                  <a:lnTo>
                    <a:pt x="1512" y="858"/>
                  </a:lnTo>
                  <a:lnTo>
                    <a:pt x="1511" y="858"/>
                  </a:lnTo>
                  <a:lnTo>
                    <a:pt x="1507" y="858"/>
                  </a:lnTo>
                  <a:lnTo>
                    <a:pt x="1492" y="858"/>
                  </a:lnTo>
                  <a:lnTo>
                    <a:pt x="1480" y="858"/>
                  </a:lnTo>
                  <a:lnTo>
                    <a:pt x="1480" y="858"/>
                  </a:lnTo>
                  <a:lnTo>
                    <a:pt x="1479" y="858"/>
                  </a:lnTo>
                  <a:lnTo>
                    <a:pt x="1476" y="858"/>
                  </a:lnTo>
                  <a:lnTo>
                    <a:pt x="1474" y="858"/>
                  </a:lnTo>
                  <a:lnTo>
                    <a:pt x="1474" y="858"/>
                  </a:lnTo>
                  <a:lnTo>
                    <a:pt x="1473" y="859"/>
                  </a:lnTo>
                  <a:lnTo>
                    <a:pt x="1469" y="860"/>
                  </a:lnTo>
                  <a:lnTo>
                    <a:pt x="1467" y="861"/>
                  </a:lnTo>
                  <a:lnTo>
                    <a:pt x="1467" y="861"/>
                  </a:lnTo>
                  <a:lnTo>
                    <a:pt x="1464" y="862"/>
                  </a:lnTo>
                  <a:lnTo>
                    <a:pt x="1457" y="864"/>
                  </a:lnTo>
                  <a:lnTo>
                    <a:pt x="1453" y="865"/>
                  </a:lnTo>
                  <a:lnTo>
                    <a:pt x="1453" y="865"/>
                  </a:lnTo>
                  <a:lnTo>
                    <a:pt x="1448" y="866"/>
                  </a:lnTo>
                  <a:lnTo>
                    <a:pt x="1435" y="868"/>
                  </a:lnTo>
                  <a:lnTo>
                    <a:pt x="1424" y="869"/>
                  </a:lnTo>
                  <a:lnTo>
                    <a:pt x="1424" y="869"/>
                  </a:lnTo>
                  <a:lnTo>
                    <a:pt x="1419" y="870"/>
                  </a:lnTo>
                  <a:lnTo>
                    <a:pt x="1404" y="873"/>
                  </a:lnTo>
                  <a:lnTo>
                    <a:pt x="1393" y="875"/>
                  </a:lnTo>
                  <a:lnTo>
                    <a:pt x="1393" y="875"/>
                  </a:lnTo>
                  <a:lnTo>
                    <a:pt x="1392" y="875"/>
                  </a:lnTo>
                  <a:lnTo>
                    <a:pt x="1391" y="875"/>
                  </a:lnTo>
                  <a:lnTo>
                    <a:pt x="1387" y="875"/>
                  </a:lnTo>
                  <a:lnTo>
                    <a:pt x="1385" y="875"/>
                  </a:lnTo>
                  <a:lnTo>
                    <a:pt x="1385" y="875"/>
                  </a:lnTo>
                  <a:lnTo>
                    <a:pt x="1385" y="876"/>
                  </a:lnTo>
                  <a:lnTo>
                    <a:pt x="1385" y="878"/>
                  </a:lnTo>
                  <a:lnTo>
                    <a:pt x="1385" y="879"/>
                  </a:lnTo>
                  <a:lnTo>
                    <a:pt x="1385" y="879"/>
                  </a:lnTo>
                  <a:lnTo>
                    <a:pt x="1385" y="880"/>
                  </a:lnTo>
                  <a:lnTo>
                    <a:pt x="1385" y="882"/>
                  </a:lnTo>
                  <a:lnTo>
                    <a:pt x="1385" y="883"/>
                  </a:lnTo>
                  <a:lnTo>
                    <a:pt x="1385" y="883"/>
                  </a:lnTo>
                  <a:lnTo>
                    <a:pt x="1384" y="884"/>
                  </a:lnTo>
                  <a:lnTo>
                    <a:pt x="1383" y="888"/>
                  </a:lnTo>
                  <a:lnTo>
                    <a:pt x="1382" y="890"/>
                  </a:lnTo>
                  <a:lnTo>
                    <a:pt x="1382" y="890"/>
                  </a:lnTo>
                  <a:lnTo>
                    <a:pt x="1382" y="891"/>
                  </a:lnTo>
                  <a:lnTo>
                    <a:pt x="1382" y="894"/>
                  </a:lnTo>
                  <a:lnTo>
                    <a:pt x="1382" y="896"/>
                  </a:lnTo>
                  <a:lnTo>
                    <a:pt x="1382" y="896"/>
                  </a:lnTo>
                  <a:lnTo>
                    <a:pt x="1382" y="897"/>
                  </a:lnTo>
                  <a:lnTo>
                    <a:pt x="1382" y="900"/>
                  </a:lnTo>
                  <a:lnTo>
                    <a:pt x="1382" y="901"/>
                  </a:lnTo>
                  <a:lnTo>
                    <a:pt x="1382" y="901"/>
                  </a:lnTo>
                  <a:lnTo>
                    <a:pt x="1381" y="901"/>
                  </a:lnTo>
                  <a:lnTo>
                    <a:pt x="1380" y="901"/>
                  </a:lnTo>
                  <a:lnTo>
                    <a:pt x="1379" y="901"/>
                  </a:lnTo>
                  <a:lnTo>
                    <a:pt x="1379" y="901"/>
                  </a:lnTo>
                  <a:lnTo>
                    <a:pt x="1378" y="902"/>
                  </a:lnTo>
                  <a:lnTo>
                    <a:pt x="1376" y="903"/>
                  </a:lnTo>
                  <a:lnTo>
                    <a:pt x="1375" y="904"/>
                  </a:lnTo>
                  <a:lnTo>
                    <a:pt x="1375" y="904"/>
                  </a:lnTo>
                  <a:lnTo>
                    <a:pt x="1374" y="905"/>
                  </a:lnTo>
                  <a:lnTo>
                    <a:pt x="1370" y="909"/>
                  </a:lnTo>
                  <a:lnTo>
                    <a:pt x="1368" y="911"/>
                  </a:lnTo>
                  <a:lnTo>
                    <a:pt x="1368" y="911"/>
                  </a:lnTo>
                  <a:lnTo>
                    <a:pt x="1367" y="912"/>
                  </a:lnTo>
                  <a:lnTo>
                    <a:pt x="1366" y="913"/>
                  </a:lnTo>
                  <a:lnTo>
                    <a:pt x="1363" y="919"/>
                  </a:lnTo>
                  <a:lnTo>
                    <a:pt x="1361" y="922"/>
                  </a:lnTo>
                  <a:lnTo>
                    <a:pt x="1361" y="922"/>
                  </a:lnTo>
                  <a:lnTo>
                    <a:pt x="1360" y="922"/>
                  </a:lnTo>
                  <a:lnTo>
                    <a:pt x="1359" y="922"/>
                  </a:lnTo>
                  <a:lnTo>
                    <a:pt x="1358" y="922"/>
                  </a:lnTo>
                  <a:lnTo>
                    <a:pt x="1358" y="922"/>
                  </a:lnTo>
                  <a:lnTo>
                    <a:pt x="1358" y="923"/>
                  </a:lnTo>
                  <a:lnTo>
                    <a:pt x="1358" y="927"/>
                  </a:lnTo>
                  <a:lnTo>
                    <a:pt x="1358" y="940"/>
                  </a:lnTo>
                  <a:lnTo>
                    <a:pt x="1358" y="949"/>
                  </a:lnTo>
                  <a:lnTo>
                    <a:pt x="1358" y="949"/>
                  </a:lnTo>
                  <a:lnTo>
                    <a:pt x="1358" y="950"/>
                  </a:lnTo>
                  <a:lnTo>
                    <a:pt x="1358" y="957"/>
                  </a:lnTo>
                  <a:lnTo>
                    <a:pt x="1358" y="976"/>
                  </a:lnTo>
                  <a:lnTo>
                    <a:pt x="1358" y="992"/>
                  </a:lnTo>
                  <a:lnTo>
                    <a:pt x="1358" y="992"/>
                  </a:lnTo>
                  <a:lnTo>
                    <a:pt x="1358" y="993"/>
                  </a:lnTo>
                  <a:lnTo>
                    <a:pt x="1358" y="1000"/>
                  </a:lnTo>
                  <a:lnTo>
                    <a:pt x="1358" y="1024"/>
                  </a:lnTo>
                  <a:lnTo>
                    <a:pt x="1358" y="1042"/>
                  </a:lnTo>
                  <a:lnTo>
                    <a:pt x="1358" y="1042"/>
                  </a:lnTo>
                  <a:lnTo>
                    <a:pt x="1358" y="1043"/>
                  </a:lnTo>
                  <a:lnTo>
                    <a:pt x="1358" y="1046"/>
                  </a:lnTo>
                  <a:lnTo>
                    <a:pt x="1359" y="1056"/>
                  </a:lnTo>
                  <a:lnTo>
                    <a:pt x="1360" y="1065"/>
                  </a:lnTo>
                  <a:lnTo>
                    <a:pt x="1361" y="1065"/>
                  </a:lnTo>
                  <a:lnTo>
                    <a:pt x="1361" y="1066"/>
                  </a:lnTo>
                  <a:lnTo>
                    <a:pt x="1361" y="1067"/>
                  </a:lnTo>
                  <a:lnTo>
                    <a:pt x="1362" y="1072"/>
                  </a:lnTo>
                  <a:lnTo>
                    <a:pt x="1363" y="1075"/>
                  </a:lnTo>
                  <a:lnTo>
                    <a:pt x="1364" y="1075"/>
                  </a:lnTo>
                  <a:lnTo>
                    <a:pt x="1363" y="1075"/>
                  </a:lnTo>
                  <a:lnTo>
                    <a:pt x="1362" y="1075"/>
                  </a:lnTo>
                  <a:lnTo>
                    <a:pt x="1361" y="1075"/>
                  </a:lnTo>
                  <a:lnTo>
                    <a:pt x="1361" y="1075"/>
                  </a:lnTo>
                  <a:lnTo>
                    <a:pt x="1360" y="1075"/>
                  </a:lnTo>
                  <a:lnTo>
                    <a:pt x="1359" y="1075"/>
                  </a:lnTo>
                  <a:lnTo>
                    <a:pt x="1358" y="1075"/>
                  </a:lnTo>
                  <a:lnTo>
                    <a:pt x="1358" y="1075"/>
                  </a:lnTo>
                  <a:lnTo>
                    <a:pt x="1357" y="1075"/>
                  </a:lnTo>
                  <a:lnTo>
                    <a:pt x="1356" y="1075"/>
                  </a:lnTo>
                  <a:lnTo>
                    <a:pt x="1352" y="1075"/>
                  </a:lnTo>
                  <a:lnTo>
                    <a:pt x="1350" y="1075"/>
                  </a:lnTo>
                  <a:lnTo>
                    <a:pt x="1350" y="1075"/>
                  </a:lnTo>
                  <a:lnTo>
                    <a:pt x="1349" y="1075"/>
                  </a:lnTo>
                  <a:lnTo>
                    <a:pt x="1348" y="1075"/>
                  </a:lnTo>
                  <a:lnTo>
                    <a:pt x="1345" y="1075"/>
                  </a:lnTo>
                  <a:lnTo>
                    <a:pt x="1343" y="1075"/>
                  </a:lnTo>
                  <a:lnTo>
                    <a:pt x="1343" y="1075"/>
                  </a:lnTo>
                  <a:lnTo>
                    <a:pt x="1343" y="1075"/>
                  </a:lnTo>
                  <a:lnTo>
                    <a:pt x="1343" y="1075"/>
                  </a:lnTo>
                  <a:lnTo>
                    <a:pt x="1343" y="1076"/>
                  </a:lnTo>
                  <a:lnTo>
                    <a:pt x="1343" y="1078"/>
                  </a:lnTo>
                  <a:lnTo>
                    <a:pt x="1343" y="1081"/>
                  </a:lnTo>
                  <a:lnTo>
                    <a:pt x="1343" y="1083"/>
                  </a:lnTo>
                  <a:lnTo>
                    <a:pt x="1343" y="1083"/>
                  </a:lnTo>
                  <a:lnTo>
                    <a:pt x="1343" y="1084"/>
                  </a:lnTo>
                  <a:lnTo>
                    <a:pt x="1343" y="1085"/>
                  </a:lnTo>
                  <a:lnTo>
                    <a:pt x="1343" y="1090"/>
                  </a:lnTo>
                  <a:lnTo>
                    <a:pt x="1343" y="1093"/>
                  </a:lnTo>
                  <a:lnTo>
                    <a:pt x="1343" y="1093"/>
                  </a:lnTo>
                  <a:lnTo>
                    <a:pt x="1343" y="1095"/>
                  </a:lnTo>
                  <a:lnTo>
                    <a:pt x="1343" y="1096"/>
                  </a:lnTo>
                  <a:lnTo>
                    <a:pt x="1343" y="1101"/>
                  </a:lnTo>
                  <a:lnTo>
                    <a:pt x="1343" y="1104"/>
                  </a:lnTo>
                  <a:lnTo>
                    <a:pt x="1343" y="1104"/>
                  </a:lnTo>
                  <a:lnTo>
                    <a:pt x="1343" y="1105"/>
                  </a:lnTo>
                  <a:lnTo>
                    <a:pt x="1343" y="1106"/>
                  </a:lnTo>
                  <a:lnTo>
                    <a:pt x="1343" y="1107"/>
                  </a:lnTo>
                  <a:lnTo>
                    <a:pt x="1343" y="1107"/>
                  </a:lnTo>
                  <a:lnTo>
                    <a:pt x="1342" y="1107"/>
                  </a:lnTo>
                  <a:lnTo>
                    <a:pt x="1341" y="1107"/>
                  </a:lnTo>
                  <a:lnTo>
                    <a:pt x="1340" y="1107"/>
                  </a:lnTo>
                  <a:lnTo>
                    <a:pt x="1340" y="1107"/>
                  </a:lnTo>
                  <a:lnTo>
                    <a:pt x="1339" y="1107"/>
                  </a:lnTo>
                  <a:lnTo>
                    <a:pt x="1338" y="1107"/>
                  </a:lnTo>
                  <a:lnTo>
                    <a:pt x="1337" y="1107"/>
                  </a:lnTo>
                  <a:lnTo>
                    <a:pt x="1337" y="1107"/>
                  </a:lnTo>
                  <a:lnTo>
                    <a:pt x="1336" y="1107"/>
                  </a:lnTo>
                  <a:lnTo>
                    <a:pt x="1335" y="1107"/>
                  </a:lnTo>
                  <a:lnTo>
                    <a:pt x="1331" y="1107"/>
                  </a:lnTo>
                  <a:lnTo>
                    <a:pt x="1329" y="1107"/>
                  </a:lnTo>
                  <a:lnTo>
                    <a:pt x="1329" y="1107"/>
                  </a:lnTo>
                  <a:lnTo>
                    <a:pt x="1328" y="1107"/>
                  </a:lnTo>
                  <a:lnTo>
                    <a:pt x="1327" y="1107"/>
                  </a:lnTo>
                  <a:lnTo>
                    <a:pt x="1324" y="1107"/>
                  </a:lnTo>
                  <a:lnTo>
                    <a:pt x="1322" y="1107"/>
                  </a:lnTo>
                  <a:lnTo>
                    <a:pt x="1322" y="1107"/>
                  </a:lnTo>
                  <a:lnTo>
                    <a:pt x="1322" y="1107"/>
                  </a:lnTo>
                  <a:lnTo>
                    <a:pt x="1321" y="1108"/>
                  </a:lnTo>
                  <a:lnTo>
                    <a:pt x="1320" y="1113"/>
                  </a:lnTo>
                  <a:lnTo>
                    <a:pt x="1319" y="1115"/>
                  </a:lnTo>
                  <a:lnTo>
                    <a:pt x="1319" y="1115"/>
                  </a:lnTo>
                  <a:lnTo>
                    <a:pt x="1319" y="1116"/>
                  </a:lnTo>
                  <a:lnTo>
                    <a:pt x="1319" y="1118"/>
                  </a:lnTo>
                  <a:lnTo>
                    <a:pt x="1319" y="1124"/>
                  </a:lnTo>
                  <a:lnTo>
                    <a:pt x="1319" y="1128"/>
                  </a:lnTo>
                  <a:lnTo>
                    <a:pt x="1319" y="1128"/>
                  </a:lnTo>
                  <a:lnTo>
                    <a:pt x="1318" y="1133"/>
                  </a:lnTo>
                  <a:lnTo>
                    <a:pt x="1317" y="1144"/>
                  </a:lnTo>
                  <a:lnTo>
                    <a:pt x="1315" y="1153"/>
                  </a:lnTo>
                  <a:lnTo>
                    <a:pt x="1315" y="1153"/>
                  </a:lnTo>
                  <a:lnTo>
                    <a:pt x="1315" y="1154"/>
                  </a:lnTo>
                  <a:lnTo>
                    <a:pt x="1315" y="1157"/>
                  </a:lnTo>
                  <a:lnTo>
                    <a:pt x="1315" y="1169"/>
                  </a:lnTo>
                  <a:lnTo>
                    <a:pt x="1315" y="1178"/>
                  </a:lnTo>
                  <a:lnTo>
                    <a:pt x="1315" y="1178"/>
                  </a:lnTo>
                  <a:lnTo>
                    <a:pt x="1315" y="1179"/>
                  </a:lnTo>
                  <a:lnTo>
                    <a:pt x="1315" y="1182"/>
                  </a:lnTo>
                  <a:lnTo>
                    <a:pt x="1315" y="1185"/>
                  </a:lnTo>
                  <a:lnTo>
                    <a:pt x="1315" y="1185"/>
                  </a:lnTo>
                  <a:lnTo>
                    <a:pt x="1314" y="1186"/>
                  </a:lnTo>
                  <a:lnTo>
                    <a:pt x="1312" y="1188"/>
                  </a:lnTo>
                  <a:lnTo>
                    <a:pt x="1311" y="1189"/>
                  </a:lnTo>
                  <a:lnTo>
                    <a:pt x="1311" y="1189"/>
                  </a:lnTo>
                  <a:lnTo>
                    <a:pt x="1311" y="1189"/>
                  </a:lnTo>
                  <a:lnTo>
                    <a:pt x="1310" y="1190"/>
                  </a:lnTo>
                  <a:lnTo>
                    <a:pt x="1307" y="1193"/>
                  </a:lnTo>
                  <a:lnTo>
                    <a:pt x="1305" y="1195"/>
                  </a:lnTo>
                  <a:lnTo>
                    <a:pt x="1305" y="1195"/>
                  </a:lnTo>
                  <a:lnTo>
                    <a:pt x="1304" y="1196"/>
                  </a:lnTo>
                  <a:lnTo>
                    <a:pt x="1302" y="1198"/>
                  </a:lnTo>
                  <a:lnTo>
                    <a:pt x="1301" y="1199"/>
                  </a:lnTo>
                  <a:lnTo>
                    <a:pt x="1301" y="1199"/>
                  </a:lnTo>
                  <a:lnTo>
                    <a:pt x="1300" y="1200"/>
                  </a:lnTo>
                  <a:lnTo>
                    <a:pt x="1299" y="1202"/>
                  </a:lnTo>
                  <a:lnTo>
                    <a:pt x="1298" y="1203"/>
                  </a:lnTo>
                  <a:lnTo>
                    <a:pt x="1298" y="1203"/>
                  </a:lnTo>
                  <a:lnTo>
                    <a:pt x="1296" y="1203"/>
                  </a:lnTo>
                  <a:lnTo>
                    <a:pt x="1295" y="1203"/>
                  </a:lnTo>
                  <a:lnTo>
                    <a:pt x="1294" y="1203"/>
                  </a:lnTo>
                  <a:lnTo>
                    <a:pt x="1294" y="1203"/>
                  </a:lnTo>
                  <a:lnTo>
                    <a:pt x="1293" y="1203"/>
                  </a:lnTo>
                  <a:lnTo>
                    <a:pt x="1292" y="1203"/>
                  </a:lnTo>
                  <a:lnTo>
                    <a:pt x="1289" y="1203"/>
                  </a:lnTo>
                  <a:lnTo>
                    <a:pt x="1287" y="1203"/>
                  </a:lnTo>
                  <a:lnTo>
                    <a:pt x="1287" y="1203"/>
                  </a:lnTo>
                  <a:lnTo>
                    <a:pt x="1286" y="1203"/>
                  </a:lnTo>
                  <a:lnTo>
                    <a:pt x="1284" y="1203"/>
                  </a:lnTo>
                  <a:lnTo>
                    <a:pt x="1277" y="1203"/>
                  </a:lnTo>
                  <a:lnTo>
                    <a:pt x="1273" y="1203"/>
                  </a:lnTo>
                  <a:lnTo>
                    <a:pt x="1273" y="1203"/>
                  </a:lnTo>
                  <a:lnTo>
                    <a:pt x="1270" y="1204"/>
                  </a:lnTo>
                  <a:lnTo>
                    <a:pt x="1264" y="1205"/>
                  </a:lnTo>
                  <a:lnTo>
                    <a:pt x="1258" y="1206"/>
                  </a:lnTo>
                  <a:lnTo>
                    <a:pt x="1258" y="1206"/>
                  </a:lnTo>
                  <a:lnTo>
                    <a:pt x="1257" y="1206"/>
                  </a:lnTo>
                  <a:lnTo>
                    <a:pt x="1256" y="1206"/>
                  </a:lnTo>
                  <a:lnTo>
                    <a:pt x="1255" y="1206"/>
                  </a:lnTo>
                  <a:lnTo>
                    <a:pt x="1255" y="1206"/>
                  </a:lnTo>
                  <a:lnTo>
                    <a:pt x="1253" y="1203"/>
                  </a:lnTo>
                  <a:lnTo>
                    <a:pt x="1252" y="1200"/>
                  </a:lnTo>
                  <a:lnTo>
                    <a:pt x="1252" y="1199"/>
                  </a:lnTo>
                  <a:lnTo>
                    <a:pt x="1252" y="1198"/>
                  </a:lnTo>
                  <a:lnTo>
                    <a:pt x="1252" y="1193"/>
                  </a:lnTo>
                  <a:lnTo>
                    <a:pt x="1252" y="1190"/>
                  </a:lnTo>
                  <a:lnTo>
                    <a:pt x="1252" y="1189"/>
                  </a:lnTo>
                  <a:lnTo>
                    <a:pt x="1251" y="1187"/>
                  </a:lnTo>
                  <a:lnTo>
                    <a:pt x="1249" y="1180"/>
                  </a:lnTo>
                  <a:lnTo>
                    <a:pt x="1248" y="1175"/>
                  </a:lnTo>
                  <a:lnTo>
                    <a:pt x="1248" y="1174"/>
                  </a:lnTo>
                  <a:lnTo>
                    <a:pt x="1246" y="1173"/>
                  </a:lnTo>
                  <a:lnTo>
                    <a:pt x="1245" y="1172"/>
                  </a:lnTo>
                  <a:lnTo>
                    <a:pt x="1245" y="1171"/>
                  </a:lnTo>
                  <a:lnTo>
                    <a:pt x="1245" y="1170"/>
                  </a:lnTo>
                  <a:lnTo>
                    <a:pt x="1245" y="1169"/>
                  </a:lnTo>
                  <a:lnTo>
                    <a:pt x="1245" y="1168"/>
                  </a:lnTo>
                  <a:lnTo>
                    <a:pt x="1244" y="1168"/>
                  </a:lnTo>
                  <a:lnTo>
                    <a:pt x="1243" y="1168"/>
                  </a:lnTo>
                  <a:lnTo>
                    <a:pt x="1241" y="1168"/>
                  </a:lnTo>
                  <a:lnTo>
                    <a:pt x="1241" y="1168"/>
                  </a:lnTo>
                  <a:lnTo>
                    <a:pt x="1240" y="1168"/>
                  </a:lnTo>
                  <a:lnTo>
                    <a:pt x="1239" y="1168"/>
                  </a:lnTo>
                  <a:lnTo>
                    <a:pt x="1236" y="1168"/>
                  </a:lnTo>
                  <a:lnTo>
                    <a:pt x="1234" y="1168"/>
                  </a:lnTo>
                  <a:lnTo>
                    <a:pt x="1234" y="1168"/>
                  </a:lnTo>
                  <a:lnTo>
                    <a:pt x="1233" y="1168"/>
                  </a:lnTo>
                  <a:lnTo>
                    <a:pt x="1232" y="1168"/>
                  </a:lnTo>
                  <a:lnTo>
                    <a:pt x="1227" y="1168"/>
                  </a:lnTo>
                  <a:lnTo>
                    <a:pt x="1224" y="1168"/>
                  </a:lnTo>
                  <a:lnTo>
                    <a:pt x="1224" y="1168"/>
                  </a:lnTo>
                  <a:lnTo>
                    <a:pt x="1222" y="1168"/>
                  </a:lnTo>
                  <a:lnTo>
                    <a:pt x="1221" y="1168"/>
                  </a:lnTo>
                  <a:lnTo>
                    <a:pt x="1216" y="1168"/>
                  </a:lnTo>
                  <a:lnTo>
                    <a:pt x="1213" y="1168"/>
                  </a:lnTo>
                  <a:lnTo>
                    <a:pt x="1213" y="1168"/>
                  </a:lnTo>
                  <a:lnTo>
                    <a:pt x="1212" y="1168"/>
                  </a:lnTo>
                  <a:lnTo>
                    <a:pt x="1211" y="1168"/>
                  </a:lnTo>
                  <a:lnTo>
                    <a:pt x="1210" y="1168"/>
                  </a:lnTo>
                  <a:lnTo>
                    <a:pt x="1210" y="1168"/>
                  </a:lnTo>
                  <a:lnTo>
                    <a:pt x="1210" y="1168"/>
                  </a:lnTo>
                  <a:lnTo>
                    <a:pt x="1209" y="1169"/>
                  </a:lnTo>
                  <a:lnTo>
                    <a:pt x="1207" y="1170"/>
                  </a:lnTo>
                  <a:lnTo>
                    <a:pt x="1206" y="1171"/>
                  </a:lnTo>
                  <a:lnTo>
                    <a:pt x="1206" y="1171"/>
                  </a:lnTo>
                  <a:lnTo>
                    <a:pt x="1206" y="1172"/>
                  </a:lnTo>
                  <a:lnTo>
                    <a:pt x="1206" y="1173"/>
                  </a:lnTo>
                  <a:lnTo>
                    <a:pt x="1206" y="1174"/>
                  </a:lnTo>
                  <a:lnTo>
                    <a:pt x="1206" y="1174"/>
                  </a:lnTo>
                  <a:lnTo>
                    <a:pt x="1206" y="1175"/>
                  </a:lnTo>
                  <a:lnTo>
                    <a:pt x="1206" y="1177"/>
                  </a:lnTo>
                  <a:lnTo>
                    <a:pt x="1206" y="1178"/>
                  </a:lnTo>
                  <a:lnTo>
                    <a:pt x="1206" y="1178"/>
                  </a:lnTo>
                  <a:lnTo>
                    <a:pt x="1206" y="1179"/>
                  </a:lnTo>
                  <a:lnTo>
                    <a:pt x="1206" y="1180"/>
                  </a:lnTo>
                  <a:lnTo>
                    <a:pt x="1206" y="1186"/>
                  </a:lnTo>
                  <a:lnTo>
                    <a:pt x="1206" y="1189"/>
                  </a:lnTo>
                  <a:lnTo>
                    <a:pt x="1206" y="1189"/>
                  </a:lnTo>
                  <a:lnTo>
                    <a:pt x="1206" y="1190"/>
                  </a:lnTo>
                  <a:lnTo>
                    <a:pt x="1206" y="1192"/>
                  </a:lnTo>
                  <a:lnTo>
                    <a:pt x="1206" y="1199"/>
                  </a:lnTo>
                  <a:lnTo>
                    <a:pt x="1206" y="1206"/>
                  </a:lnTo>
                  <a:lnTo>
                    <a:pt x="1206" y="1206"/>
                  </a:lnTo>
                  <a:lnTo>
                    <a:pt x="1206" y="1207"/>
                  </a:lnTo>
                  <a:lnTo>
                    <a:pt x="1206" y="1209"/>
                  </a:lnTo>
                  <a:lnTo>
                    <a:pt x="1206" y="1217"/>
                  </a:lnTo>
                  <a:lnTo>
                    <a:pt x="1206" y="1224"/>
                  </a:lnTo>
                  <a:lnTo>
                    <a:pt x="1206" y="1224"/>
                  </a:lnTo>
                  <a:lnTo>
                    <a:pt x="1206" y="1225"/>
                  </a:lnTo>
                  <a:lnTo>
                    <a:pt x="1206" y="1226"/>
                  </a:lnTo>
                  <a:lnTo>
                    <a:pt x="1206" y="1227"/>
                  </a:lnTo>
                  <a:lnTo>
                    <a:pt x="1206" y="1227"/>
                  </a:lnTo>
                  <a:lnTo>
                    <a:pt x="1208" y="1232"/>
                  </a:lnTo>
                  <a:lnTo>
                    <a:pt x="1209" y="1234"/>
                  </a:lnTo>
                  <a:lnTo>
                    <a:pt x="1210" y="1234"/>
                  </a:lnTo>
                  <a:lnTo>
                    <a:pt x="1211" y="1234"/>
                  </a:lnTo>
                  <a:lnTo>
                    <a:pt x="1212" y="1234"/>
                  </a:lnTo>
                  <a:lnTo>
                    <a:pt x="1213" y="1234"/>
                  </a:lnTo>
                  <a:lnTo>
                    <a:pt x="1214" y="1234"/>
                  </a:lnTo>
                  <a:lnTo>
                    <a:pt x="1217" y="1234"/>
                  </a:lnTo>
                  <a:lnTo>
                    <a:pt x="1219" y="1234"/>
                  </a:lnTo>
                  <a:lnTo>
                    <a:pt x="1220" y="1234"/>
                  </a:lnTo>
                  <a:lnTo>
                    <a:pt x="1225" y="1236"/>
                  </a:lnTo>
                  <a:lnTo>
                    <a:pt x="1239" y="1240"/>
                  </a:lnTo>
                  <a:lnTo>
                    <a:pt x="1251" y="1242"/>
                  </a:lnTo>
                  <a:lnTo>
                    <a:pt x="1252" y="1242"/>
                  </a:lnTo>
                  <a:lnTo>
                    <a:pt x="1254" y="1243"/>
                  </a:lnTo>
                  <a:lnTo>
                    <a:pt x="1261" y="1244"/>
                  </a:lnTo>
                  <a:lnTo>
                    <a:pt x="1265" y="1245"/>
                  </a:lnTo>
                  <a:lnTo>
                    <a:pt x="1266" y="1245"/>
                  </a:lnTo>
                  <a:lnTo>
                    <a:pt x="1267" y="1247"/>
                  </a:lnTo>
                  <a:lnTo>
                    <a:pt x="1268" y="1248"/>
                  </a:lnTo>
                  <a:lnTo>
                    <a:pt x="1269" y="1248"/>
                  </a:lnTo>
                  <a:lnTo>
                    <a:pt x="1271" y="1248"/>
                  </a:lnTo>
                  <a:lnTo>
                    <a:pt x="1272" y="1248"/>
                  </a:lnTo>
                  <a:lnTo>
                    <a:pt x="1273" y="1248"/>
                  </a:lnTo>
                  <a:lnTo>
                    <a:pt x="1276" y="1253"/>
                  </a:lnTo>
                  <a:lnTo>
                    <a:pt x="1278" y="1256"/>
                  </a:lnTo>
                  <a:lnTo>
                    <a:pt x="1280" y="1256"/>
                  </a:lnTo>
                  <a:lnTo>
                    <a:pt x="1286" y="1258"/>
                  </a:lnTo>
                  <a:lnTo>
                    <a:pt x="1289" y="1259"/>
                  </a:lnTo>
                  <a:lnTo>
                    <a:pt x="1290" y="1259"/>
                  </a:lnTo>
                  <a:lnTo>
                    <a:pt x="1292" y="1262"/>
                  </a:lnTo>
                  <a:lnTo>
                    <a:pt x="1293" y="1263"/>
                  </a:lnTo>
                  <a:lnTo>
                    <a:pt x="1294" y="1263"/>
                  </a:lnTo>
                  <a:lnTo>
                    <a:pt x="1294" y="1264"/>
                  </a:lnTo>
                  <a:lnTo>
                    <a:pt x="1294" y="1265"/>
                  </a:lnTo>
                  <a:lnTo>
                    <a:pt x="1294" y="1270"/>
                  </a:lnTo>
                  <a:lnTo>
                    <a:pt x="1294" y="1274"/>
                  </a:lnTo>
                  <a:lnTo>
                    <a:pt x="1294" y="1274"/>
                  </a:lnTo>
                  <a:lnTo>
                    <a:pt x="1294" y="1275"/>
                  </a:lnTo>
                  <a:lnTo>
                    <a:pt x="1294" y="1277"/>
                  </a:lnTo>
                  <a:lnTo>
                    <a:pt x="1294" y="1284"/>
                  </a:lnTo>
                  <a:lnTo>
                    <a:pt x="1294" y="1291"/>
                  </a:lnTo>
                  <a:lnTo>
                    <a:pt x="1294" y="1291"/>
                  </a:lnTo>
                  <a:lnTo>
                    <a:pt x="1294" y="1292"/>
                  </a:lnTo>
                  <a:lnTo>
                    <a:pt x="1294" y="1298"/>
                  </a:lnTo>
                  <a:lnTo>
                    <a:pt x="1294" y="1317"/>
                  </a:lnTo>
                  <a:lnTo>
                    <a:pt x="1294" y="1333"/>
                  </a:lnTo>
                  <a:lnTo>
                    <a:pt x="1294" y="1333"/>
                  </a:lnTo>
                  <a:lnTo>
                    <a:pt x="1294" y="1334"/>
                  </a:lnTo>
                  <a:lnTo>
                    <a:pt x="1294" y="1339"/>
                  </a:lnTo>
                  <a:lnTo>
                    <a:pt x="1295" y="1358"/>
                  </a:lnTo>
                  <a:lnTo>
                    <a:pt x="1296" y="1372"/>
                  </a:lnTo>
                  <a:lnTo>
                    <a:pt x="1298" y="1372"/>
                  </a:lnTo>
                  <a:lnTo>
                    <a:pt x="1298" y="1373"/>
                  </a:lnTo>
                  <a:lnTo>
                    <a:pt x="1298" y="1374"/>
                  </a:lnTo>
                  <a:lnTo>
                    <a:pt x="1298" y="1380"/>
                  </a:lnTo>
                  <a:lnTo>
                    <a:pt x="1298" y="1383"/>
                  </a:lnTo>
                  <a:lnTo>
                    <a:pt x="1298" y="1383"/>
                  </a:lnTo>
                  <a:lnTo>
                    <a:pt x="1296" y="1384"/>
                  </a:lnTo>
                  <a:lnTo>
                    <a:pt x="1295" y="1385"/>
                  </a:lnTo>
                  <a:lnTo>
                    <a:pt x="1294" y="1386"/>
                  </a:lnTo>
                  <a:lnTo>
                    <a:pt x="1294" y="1386"/>
                  </a:lnTo>
                  <a:lnTo>
                    <a:pt x="1293" y="1386"/>
                  </a:lnTo>
                  <a:lnTo>
                    <a:pt x="1292" y="1386"/>
                  </a:lnTo>
                  <a:lnTo>
                    <a:pt x="1289" y="1386"/>
                  </a:lnTo>
                  <a:lnTo>
                    <a:pt x="1287" y="1386"/>
                  </a:lnTo>
                  <a:lnTo>
                    <a:pt x="1287" y="1386"/>
                  </a:lnTo>
                  <a:lnTo>
                    <a:pt x="1285" y="1387"/>
                  </a:lnTo>
                  <a:lnTo>
                    <a:pt x="1280" y="1389"/>
                  </a:lnTo>
                  <a:lnTo>
                    <a:pt x="1276" y="1390"/>
                  </a:lnTo>
                  <a:lnTo>
                    <a:pt x="1276" y="1390"/>
                  </a:lnTo>
                  <a:lnTo>
                    <a:pt x="1275" y="1391"/>
                  </a:lnTo>
                  <a:lnTo>
                    <a:pt x="1274" y="1392"/>
                  </a:lnTo>
                  <a:lnTo>
                    <a:pt x="1273" y="1393"/>
                  </a:lnTo>
                  <a:lnTo>
                    <a:pt x="1273" y="1393"/>
                  </a:lnTo>
                  <a:lnTo>
                    <a:pt x="1273" y="1393"/>
                  </a:lnTo>
                  <a:lnTo>
                    <a:pt x="1273" y="1394"/>
                  </a:lnTo>
                  <a:lnTo>
                    <a:pt x="1273" y="1395"/>
                  </a:lnTo>
                  <a:lnTo>
                    <a:pt x="1273" y="1399"/>
                  </a:lnTo>
                  <a:lnTo>
                    <a:pt x="1273" y="1401"/>
                  </a:lnTo>
                  <a:lnTo>
                    <a:pt x="1273" y="1401"/>
                  </a:lnTo>
                  <a:lnTo>
                    <a:pt x="1273" y="1402"/>
                  </a:lnTo>
                  <a:lnTo>
                    <a:pt x="1273" y="1405"/>
                  </a:lnTo>
                  <a:lnTo>
                    <a:pt x="1273" y="1407"/>
                  </a:lnTo>
                  <a:lnTo>
                    <a:pt x="1273" y="1407"/>
                  </a:lnTo>
                  <a:lnTo>
                    <a:pt x="1273" y="1408"/>
                  </a:lnTo>
                  <a:lnTo>
                    <a:pt x="1273" y="1409"/>
                  </a:lnTo>
                  <a:lnTo>
                    <a:pt x="1273" y="1412"/>
                  </a:lnTo>
                  <a:lnTo>
                    <a:pt x="1273" y="1414"/>
                  </a:lnTo>
                  <a:lnTo>
                    <a:pt x="1273" y="1414"/>
                  </a:lnTo>
                  <a:lnTo>
                    <a:pt x="1273" y="1416"/>
                  </a:lnTo>
                  <a:lnTo>
                    <a:pt x="1273" y="1417"/>
                  </a:lnTo>
                  <a:lnTo>
                    <a:pt x="1273" y="1418"/>
                  </a:lnTo>
                  <a:lnTo>
                    <a:pt x="1273" y="1418"/>
                  </a:lnTo>
                  <a:lnTo>
                    <a:pt x="1273" y="1419"/>
                  </a:lnTo>
                  <a:lnTo>
                    <a:pt x="1273" y="1421"/>
                  </a:lnTo>
                  <a:lnTo>
                    <a:pt x="1273" y="1422"/>
                  </a:lnTo>
                  <a:lnTo>
                    <a:pt x="1273" y="1422"/>
                  </a:lnTo>
                  <a:lnTo>
                    <a:pt x="1274" y="1422"/>
                  </a:lnTo>
                  <a:lnTo>
                    <a:pt x="1275" y="1422"/>
                  </a:lnTo>
                  <a:lnTo>
                    <a:pt x="1276" y="1422"/>
                  </a:lnTo>
                  <a:lnTo>
                    <a:pt x="1277" y="1422"/>
                  </a:lnTo>
                  <a:lnTo>
                    <a:pt x="1278" y="1422"/>
                  </a:lnTo>
                  <a:lnTo>
                    <a:pt x="1280" y="1422"/>
                  </a:lnTo>
                  <a:lnTo>
                    <a:pt x="1286" y="1424"/>
                  </a:lnTo>
                  <a:lnTo>
                    <a:pt x="1289" y="1425"/>
                  </a:lnTo>
                  <a:lnTo>
                    <a:pt x="1290" y="1425"/>
                  </a:lnTo>
                  <a:lnTo>
                    <a:pt x="1291" y="1426"/>
                  </a:lnTo>
                  <a:lnTo>
                    <a:pt x="1294" y="1427"/>
                  </a:lnTo>
                  <a:lnTo>
                    <a:pt x="1296" y="1428"/>
                  </a:lnTo>
                  <a:lnTo>
                    <a:pt x="1298" y="1428"/>
                  </a:lnTo>
                  <a:lnTo>
                    <a:pt x="1298" y="1428"/>
                  </a:lnTo>
                  <a:lnTo>
                    <a:pt x="1298" y="1429"/>
                  </a:lnTo>
                  <a:lnTo>
                    <a:pt x="1298" y="1430"/>
                  </a:lnTo>
                  <a:lnTo>
                    <a:pt x="1298" y="1436"/>
                  </a:lnTo>
                  <a:lnTo>
                    <a:pt x="1298" y="1439"/>
                  </a:lnTo>
                  <a:lnTo>
                    <a:pt x="1298" y="1439"/>
                  </a:lnTo>
                  <a:lnTo>
                    <a:pt x="1296" y="1443"/>
                  </a:lnTo>
                  <a:lnTo>
                    <a:pt x="1295" y="1453"/>
                  </a:lnTo>
                  <a:lnTo>
                    <a:pt x="1294" y="1460"/>
                  </a:lnTo>
                  <a:lnTo>
                    <a:pt x="1294" y="1460"/>
                  </a:lnTo>
                  <a:lnTo>
                    <a:pt x="1293" y="1465"/>
                  </a:lnTo>
                  <a:lnTo>
                    <a:pt x="1291" y="1478"/>
                  </a:lnTo>
                  <a:lnTo>
                    <a:pt x="1290" y="1489"/>
                  </a:lnTo>
                  <a:lnTo>
                    <a:pt x="1290" y="1489"/>
                  </a:lnTo>
                  <a:lnTo>
                    <a:pt x="1289" y="1494"/>
                  </a:lnTo>
                  <a:lnTo>
                    <a:pt x="1286" y="1507"/>
                  </a:lnTo>
                  <a:lnTo>
                    <a:pt x="1284" y="1517"/>
                  </a:lnTo>
                  <a:lnTo>
                    <a:pt x="1284" y="1517"/>
                  </a:lnTo>
                  <a:lnTo>
                    <a:pt x="1283" y="1519"/>
                  </a:lnTo>
                  <a:lnTo>
                    <a:pt x="1281" y="1525"/>
                  </a:lnTo>
                  <a:lnTo>
                    <a:pt x="1280" y="1528"/>
                  </a:lnTo>
                  <a:lnTo>
                    <a:pt x="1280" y="1528"/>
                  </a:lnTo>
                  <a:lnTo>
                    <a:pt x="1280" y="1528"/>
                  </a:lnTo>
                  <a:lnTo>
                    <a:pt x="1280" y="1528"/>
                  </a:lnTo>
                  <a:lnTo>
                    <a:pt x="1278" y="1529"/>
                  </a:lnTo>
                  <a:lnTo>
                    <a:pt x="1277" y="1532"/>
                  </a:lnTo>
                  <a:lnTo>
                    <a:pt x="1276" y="1534"/>
                  </a:lnTo>
                  <a:lnTo>
                    <a:pt x="1276" y="1534"/>
                  </a:lnTo>
                  <a:lnTo>
                    <a:pt x="1275" y="1535"/>
                  </a:lnTo>
                  <a:lnTo>
                    <a:pt x="1274" y="1537"/>
                  </a:lnTo>
                  <a:lnTo>
                    <a:pt x="1273" y="1538"/>
                  </a:lnTo>
                  <a:lnTo>
                    <a:pt x="1273" y="1538"/>
                  </a:lnTo>
                  <a:lnTo>
                    <a:pt x="1272" y="1542"/>
                  </a:lnTo>
                  <a:lnTo>
                    <a:pt x="1270" y="1548"/>
                  </a:lnTo>
                  <a:lnTo>
                    <a:pt x="1269" y="1552"/>
                  </a:lnTo>
                  <a:lnTo>
                    <a:pt x="1269" y="1552"/>
                  </a:lnTo>
                  <a:lnTo>
                    <a:pt x="1268" y="1556"/>
                  </a:lnTo>
                  <a:lnTo>
                    <a:pt x="1267" y="1566"/>
                  </a:lnTo>
                  <a:lnTo>
                    <a:pt x="1266" y="1573"/>
                  </a:lnTo>
                  <a:lnTo>
                    <a:pt x="1266" y="1573"/>
                  </a:lnTo>
                  <a:lnTo>
                    <a:pt x="1265" y="1582"/>
                  </a:lnTo>
                  <a:lnTo>
                    <a:pt x="1264" y="1605"/>
                  </a:lnTo>
                  <a:lnTo>
                    <a:pt x="1263" y="1623"/>
                  </a:lnTo>
                  <a:lnTo>
                    <a:pt x="1263" y="1623"/>
                  </a:lnTo>
                  <a:lnTo>
                    <a:pt x="1261" y="1631"/>
                  </a:lnTo>
                  <a:lnTo>
                    <a:pt x="1257" y="1652"/>
                  </a:lnTo>
                  <a:lnTo>
                    <a:pt x="1255" y="1669"/>
                  </a:lnTo>
                  <a:lnTo>
                    <a:pt x="1255" y="1669"/>
                  </a:lnTo>
                  <a:lnTo>
                    <a:pt x="1253" y="1673"/>
                  </a:lnTo>
                  <a:lnTo>
                    <a:pt x="1253" y="1674"/>
                  </a:lnTo>
                  <a:lnTo>
                    <a:pt x="1253" y="1674"/>
                  </a:lnTo>
                  <a:lnTo>
                    <a:pt x="1252" y="1678"/>
                  </a:lnTo>
                  <a:lnTo>
                    <a:pt x="1252" y="1679"/>
                  </a:lnTo>
                  <a:lnTo>
                    <a:pt x="1252" y="1679"/>
                  </a:lnTo>
                  <a:lnTo>
                    <a:pt x="1251" y="1679"/>
                  </a:lnTo>
                  <a:lnTo>
                    <a:pt x="1249" y="1679"/>
                  </a:lnTo>
                  <a:lnTo>
                    <a:pt x="1248" y="1679"/>
                  </a:lnTo>
                  <a:lnTo>
                    <a:pt x="1248" y="1679"/>
                  </a:lnTo>
                  <a:lnTo>
                    <a:pt x="1247" y="1679"/>
                  </a:lnTo>
                  <a:lnTo>
                    <a:pt x="1244" y="1679"/>
                  </a:lnTo>
                  <a:lnTo>
                    <a:pt x="1241" y="1679"/>
                  </a:lnTo>
                  <a:lnTo>
                    <a:pt x="1241" y="1679"/>
                  </a:lnTo>
                  <a:lnTo>
                    <a:pt x="1240" y="1679"/>
                  </a:lnTo>
                  <a:lnTo>
                    <a:pt x="1239" y="1679"/>
                  </a:lnTo>
                  <a:lnTo>
                    <a:pt x="1236" y="1679"/>
                  </a:lnTo>
                  <a:lnTo>
                    <a:pt x="1234" y="1679"/>
                  </a:lnTo>
                  <a:lnTo>
                    <a:pt x="1234" y="1679"/>
                  </a:lnTo>
                  <a:lnTo>
                    <a:pt x="1234" y="1679"/>
                  </a:lnTo>
                  <a:lnTo>
                    <a:pt x="1234" y="1680"/>
                  </a:lnTo>
                  <a:lnTo>
                    <a:pt x="1234" y="1681"/>
                  </a:lnTo>
                  <a:lnTo>
                    <a:pt x="1234" y="1683"/>
                  </a:lnTo>
                  <a:lnTo>
                    <a:pt x="1234" y="1683"/>
                  </a:lnTo>
                  <a:lnTo>
                    <a:pt x="1234" y="1684"/>
                  </a:lnTo>
                  <a:lnTo>
                    <a:pt x="1234" y="1685"/>
                  </a:lnTo>
                  <a:lnTo>
                    <a:pt x="1234" y="1688"/>
                  </a:lnTo>
                  <a:lnTo>
                    <a:pt x="1234" y="1690"/>
                  </a:lnTo>
                  <a:lnTo>
                    <a:pt x="1234" y="1690"/>
                  </a:lnTo>
                  <a:lnTo>
                    <a:pt x="1234" y="1691"/>
                  </a:lnTo>
                  <a:lnTo>
                    <a:pt x="1234" y="1692"/>
                  </a:lnTo>
                  <a:lnTo>
                    <a:pt x="1234" y="1697"/>
                  </a:lnTo>
                  <a:lnTo>
                    <a:pt x="1234" y="1701"/>
                  </a:lnTo>
                  <a:lnTo>
                    <a:pt x="1234" y="1701"/>
                  </a:lnTo>
                  <a:lnTo>
                    <a:pt x="1234" y="1702"/>
                  </a:lnTo>
                  <a:lnTo>
                    <a:pt x="1234" y="1703"/>
                  </a:lnTo>
                  <a:lnTo>
                    <a:pt x="1234" y="1708"/>
                  </a:lnTo>
                  <a:lnTo>
                    <a:pt x="1234" y="1711"/>
                  </a:lnTo>
                  <a:lnTo>
                    <a:pt x="1234" y="1711"/>
                  </a:lnTo>
                  <a:lnTo>
                    <a:pt x="1234" y="1712"/>
                  </a:lnTo>
                  <a:lnTo>
                    <a:pt x="1234" y="1713"/>
                  </a:lnTo>
                  <a:lnTo>
                    <a:pt x="1234" y="1714"/>
                  </a:lnTo>
                  <a:lnTo>
                    <a:pt x="1234" y="1714"/>
                  </a:lnTo>
                  <a:lnTo>
                    <a:pt x="1233" y="1714"/>
                  </a:lnTo>
                  <a:lnTo>
                    <a:pt x="1231" y="1714"/>
                  </a:lnTo>
                  <a:lnTo>
                    <a:pt x="1222" y="1713"/>
                  </a:lnTo>
                  <a:lnTo>
                    <a:pt x="1216" y="1712"/>
                  </a:lnTo>
                  <a:lnTo>
                    <a:pt x="1216" y="1711"/>
                  </a:lnTo>
                  <a:lnTo>
                    <a:pt x="1215" y="1711"/>
                  </a:lnTo>
                  <a:lnTo>
                    <a:pt x="1212" y="1711"/>
                  </a:lnTo>
                  <a:lnTo>
                    <a:pt x="1200" y="1711"/>
                  </a:lnTo>
                  <a:lnTo>
                    <a:pt x="1192" y="1711"/>
                  </a:lnTo>
                  <a:lnTo>
                    <a:pt x="1192" y="1711"/>
                  </a:lnTo>
                  <a:lnTo>
                    <a:pt x="1191" y="1711"/>
                  </a:lnTo>
                  <a:lnTo>
                    <a:pt x="1185" y="1711"/>
                  </a:lnTo>
                  <a:lnTo>
                    <a:pt x="1170" y="1711"/>
                  </a:lnTo>
                  <a:lnTo>
                    <a:pt x="1157" y="1711"/>
                  </a:lnTo>
                  <a:lnTo>
                    <a:pt x="1157" y="1711"/>
                  </a:lnTo>
                  <a:lnTo>
                    <a:pt x="1156" y="1711"/>
                  </a:lnTo>
                  <a:lnTo>
                    <a:pt x="1148" y="1711"/>
                  </a:lnTo>
                  <a:lnTo>
                    <a:pt x="1125" y="1711"/>
                  </a:lnTo>
                  <a:lnTo>
                    <a:pt x="1107" y="1711"/>
                  </a:lnTo>
                  <a:lnTo>
                    <a:pt x="1107" y="1711"/>
                  </a:lnTo>
                  <a:lnTo>
                    <a:pt x="1106" y="1711"/>
                  </a:lnTo>
                  <a:lnTo>
                    <a:pt x="1104" y="1711"/>
                  </a:lnTo>
                  <a:lnTo>
                    <a:pt x="1096" y="1710"/>
                  </a:lnTo>
                  <a:lnTo>
                    <a:pt x="1089" y="1709"/>
                  </a:lnTo>
                  <a:lnTo>
                    <a:pt x="1089" y="1708"/>
                  </a:lnTo>
                  <a:lnTo>
                    <a:pt x="1089" y="1709"/>
                  </a:lnTo>
                  <a:lnTo>
                    <a:pt x="1089" y="1710"/>
                  </a:lnTo>
                  <a:lnTo>
                    <a:pt x="1089" y="1711"/>
                  </a:lnTo>
                  <a:lnTo>
                    <a:pt x="1089" y="1711"/>
                  </a:lnTo>
                  <a:lnTo>
                    <a:pt x="1088" y="1711"/>
                  </a:lnTo>
                  <a:lnTo>
                    <a:pt x="1087" y="1711"/>
                  </a:lnTo>
                  <a:lnTo>
                    <a:pt x="1086" y="1711"/>
                  </a:lnTo>
                  <a:lnTo>
                    <a:pt x="1086" y="1711"/>
                  </a:lnTo>
                  <a:lnTo>
                    <a:pt x="1085" y="1712"/>
                  </a:lnTo>
                  <a:lnTo>
                    <a:pt x="1084" y="1713"/>
                  </a:lnTo>
                  <a:lnTo>
                    <a:pt x="1083" y="1714"/>
                  </a:lnTo>
                  <a:lnTo>
                    <a:pt x="1083" y="1714"/>
                  </a:lnTo>
                  <a:lnTo>
                    <a:pt x="1082" y="1715"/>
                  </a:lnTo>
                  <a:lnTo>
                    <a:pt x="1080" y="1718"/>
                  </a:lnTo>
                  <a:lnTo>
                    <a:pt x="1079" y="1719"/>
                  </a:lnTo>
                  <a:lnTo>
                    <a:pt x="1079" y="1719"/>
                  </a:lnTo>
                  <a:lnTo>
                    <a:pt x="1078" y="1719"/>
                  </a:lnTo>
                  <a:lnTo>
                    <a:pt x="1074" y="1719"/>
                  </a:lnTo>
                  <a:lnTo>
                    <a:pt x="1072" y="1719"/>
                  </a:lnTo>
                  <a:lnTo>
                    <a:pt x="1072" y="1719"/>
                  </a:lnTo>
                  <a:lnTo>
                    <a:pt x="1071" y="1719"/>
                  </a:lnTo>
                  <a:lnTo>
                    <a:pt x="1069" y="1719"/>
                  </a:lnTo>
                  <a:lnTo>
                    <a:pt x="1063" y="1719"/>
                  </a:lnTo>
                  <a:lnTo>
                    <a:pt x="1058" y="1719"/>
                  </a:lnTo>
                  <a:lnTo>
                    <a:pt x="1058" y="1719"/>
                  </a:lnTo>
                  <a:lnTo>
                    <a:pt x="1056" y="1719"/>
                  </a:lnTo>
                  <a:lnTo>
                    <a:pt x="1052" y="1719"/>
                  </a:lnTo>
                  <a:lnTo>
                    <a:pt x="1037" y="1719"/>
                  </a:lnTo>
                  <a:lnTo>
                    <a:pt x="1026" y="1719"/>
                  </a:lnTo>
                  <a:lnTo>
                    <a:pt x="1026" y="1719"/>
                  </a:lnTo>
                  <a:lnTo>
                    <a:pt x="1025" y="1719"/>
                  </a:lnTo>
                  <a:lnTo>
                    <a:pt x="1021" y="1719"/>
                  </a:lnTo>
                  <a:lnTo>
                    <a:pt x="1008" y="1719"/>
                  </a:lnTo>
                  <a:lnTo>
                    <a:pt x="998" y="1719"/>
                  </a:lnTo>
                  <a:lnTo>
                    <a:pt x="998" y="1719"/>
                  </a:lnTo>
                  <a:lnTo>
                    <a:pt x="997" y="1719"/>
                  </a:lnTo>
                  <a:lnTo>
                    <a:pt x="996" y="1719"/>
                  </a:lnTo>
                  <a:lnTo>
                    <a:pt x="993" y="1719"/>
                  </a:lnTo>
                  <a:lnTo>
                    <a:pt x="991" y="1719"/>
                  </a:lnTo>
                  <a:lnTo>
                    <a:pt x="991" y="1719"/>
                  </a:lnTo>
                  <a:lnTo>
                    <a:pt x="990" y="1719"/>
                  </a:lnTo>
                  <a:lnTo>
                    <a:pt x="989" y="1719"/>
                  </a:lnTo>
                  <a:lnTo>
                    <a:pt x="988" y="1719"/>
                  </a:lnTo>
                  <a:lnTo>
                    <a:pt x="988" y="1719"/>
                  </a:lnTo>
                  <a:lnTo>
                    <a:pt x="988" y="1716"/>
                  </a:lnTo>
                  <a:lnTo>
                    <a:pt x="988" y="1715"/>
                  </a:lnTo>
                  <a:lnTo>
                    <a:pt x="988" y="1714"/>
                  </a:lnTo>
                  <a:lnTo>
                    <a:pt x="985" y="1713"/>
                  </a:lnTo>
                  <a:lnTo>
                    <a:pt x="984" y="1712"/>
                  </a:lnTo>
                  <a:lnTo>
                    <a:pt x="984" y="1711"/>
                  </a:lnTo>
                  <a:lnTo>
                    <a:pt x="982" y="1709"/>
                  </a:lnTo>
                  <a:lnTo>
                    <a:pt x="981" y="1703"/>
                  </a:lnTo>
                  <a:lnTo>
                    <a:pt x="980" y="1698"/>
                  </a:lnTo>
                  <a:lnTo>
                    <a:pt x="980" y="1697"/>
                  </a:lnTo>
                  <a:lnTo>
                    <a:pt x="980" y="1695"/>
                  </a:lnTo>
                  <a:lnTo>
                    <a:pt x="980" y="1694"/>
                  </a:lnTo>
                  <a:lnTo>
                    <a:pt x="980" y="1693"/>
                  </a:lnTo>
                  <a:lnTo>
                    <a:pt x="979" y="1693"/>
                  </a:lnTo>
                  <a:lnTo>
                    <a:pt x="978" y="1693"/>
                  </a:lnTo>
                  <a:lnTo>
                    <a:pt x="975" y="1693"/>
                  </a:lnTo>
                  <a:lnTo>
                    <a:pt x="973" y="1693"/>
                  </a:lnTo>
                  <a:lnTo>
                    <a:pt x="973" y="1693"/>
                  </a:lnTo>
                  <a:lnTo>
                    <a:pt x="972" y="1693"/>
                  </a:lnTo>
                  <a:lnTo>
                    <a:pt x="971" y="1693"/>
                  </a:lnTo>
                  <a:lnTo>
                    <a:pt x="966" y="1692"/>
                  </a:lnTo>
                  <a:lnTo>
                    <a:pt x="962" y="1691"/>
                  </a:lnTo>
                  <a:lnTo>
                    <a:pt x="962" y="1690"/>
                  </a:lnTo>
                  <a:lnTo>
                    <a:pt x="961" y="1690"/>
                  </a:lnTo>
                  <a:lnTo>
                    <a:pt x="958" y="1690"/>
                  </a:lnTo>
                  <a:lnTo>
                    <a:pt x="949" y="1689"/>
                  </a:lnTo>
                  <a:lnTo>
                    <a:pt x="941" y="1688"/>
                  </a:lnTo>
                  <a:lnTo>
                    <a:pt x="941" y="1687"/>
                  </a:lnTo>
                  <a:lnTo>
                    <a:pt x="940" y="1687"/>
                  </a:lnTo>
                  <a:lnTo>
                    <a:pt x="937" y="1687"/>
                  </a:lnTo>
                  <a:lnTo>
                    <a:pt x="925" y="1685"/>
                  </a:lnTo>
                  <a:lnTo>
                    <a:pt x="917" y="1684"/>
                  </a:lnTo>
                  <a:lnTo>
                    <a:pt x="917" y="1683"/>
                  </a:lnTo>
                  <a:lnTo>
                    <a:pt x="917" y="1683"/>
                  </a:lnTo>
                  <a:close/>
                </a:path>
              </a:pathLst>
            </a:custGeom>
            <a:solidFill>
              <a:schemeClr val="accent2">
                <a:lumMod val="40000"/>
                <a:lumOff val="6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73" name="Freeform 19">
              <a:extLst>
                <a:ext uri="{FF2B5EF4-FFF2-40B4-BE49-F238E27FC236}">
                  <a16:creationId xmlns:a16="http://schemas.microsoft.com/office/drawing/2014/main" id="{00000000-0008-0000-1A00-000049000000}"/>
                </a:ext>
              </a:extLst>
            </xdr:cNvPr>
            <xdr:cNvSpPr>
              <a:spLocks/>
            </xdr:cNvSpPr>
          </xdr:nvSpPr>
          <xdr:spPr bwMode="auto">
            <a:xfrm>
              <a:off x="5017" y="6997"/>
              <a:ext cx="1080" cy="1710"/>
            </a:xfrm>
            <a:custGeom>
              <a:avLst/>
              <a:gdLst>
                <a:gd name="T0" fmla="*/ 385 w 735"/>
                <a:gd name="T1" fmla="*/ 1059 h 1183"/>
                <a:gd name="T2" fmla="*/ 363 w 735"/>
                <a:gd name="T3" fmla="*/ 1053 h 1183"/>
                <a:gd name="T4" fmla="*/ 344 w 735"/>
                <a:gd name="T5" fmla="*/ 971 h 1183"/>
                <a:gd name="T6" fmla="*/ 306 w 735"/>
                <a:gd name="T7" fmla="*/ 961 h 1183"/>
                <a:gd name="T8" fmla="*/ 289 w 735"/>
                <a:gd name="T9" fmla="*/ 918 h 1183"/>
                <a:gd name="T10" fmla="*/ 264 w 735"/>
                <a:gd name="T11" fmla="*/ 917 h 1183"/>
                <a:gd name="T12" fmla="*/ 250 w 735"/>
                <a:gd name="T13" fmla="*/ 815 h 1183"/>
                <a:gd name="T14" fmla="*/ 208 w 735"/>
                <a:gd name="T15" fmla="*/ 805 h 1183"/>
                <a:gd name="T16" fmla="*/ 151 w 735"/>
                <a:gd name="T17" fmla="*/ 798 h 1183"/>
                <a:gd name="T18" fmla="*/ 123 w 735"/>
                <a:gd name="T19" fmla="*/ 767 h 1183"/>
                <a:gd name="T20" fmla="*/ 10 w 735"/>
                <a:gd name="T21" fmla="*/ 742 h 1183"/>
                <a:gd name="T22" fmla="*/ 10 w 735"/>
                <a:gd name="T23" fmla="*/ 621 h 1183"/>
                <a:gd name="T24" fmla="*/ 39 w 735"/>
                <a:gd name="T25" fmla="*/ 607 h 1183"/>
                <a:gd name="T26" fmla="*/ 66 w 735"/>
                <a:gd name="T27" fmla="*/ 579 h 1183"/>
                <a:gd name="T28" fmla="*/ 108 w 735"/>
                <a:gd name="T29" fmla="*/ 559 h 1183"/>
                <a:gd name="T30" fmla="*/ 167 w 735"/>
                <a:gd name="T31" fmla="*/ 526 h 1183"/>
                <a:gd name="T32" fmla="*/ 215 w 735"/>
                <a:gd name="T33" fmla="*/ 487 h 1183"/>
                <a:gd name="T34" fmla="*/ 203 w 735"/>
                <a:gd name="T35" fmla="*/ 420 h 1183"/>
                <a:gd name="T36" fmla="*/ 187 w 735"/>
                <a:gd name="T37" fmla="*/ 384 h 1183"/>
                <a:gd name="T38" fmla="*/ 213 w 735"/>
                <a:gd name="T39" fmla="*/ 343 h 1183"/>
                <a:gd name="T40" fmla="*/ 222 w 735"/>
                <a:gd name="T41" fmla="*/ 311 h 1183"/>
                <a:gd name="T42" fmla="*/ 268 w 735"/>
                <a:gd name="T43" fmla="*/ 299 h 1183"/>
                <a:gd name="T44" fmla="*/ 263 w 735"/>
                <a:gd name="T45" fmla="*/ 246 h 1183"/>
                <a:gd name="T46" fmla="*/ 243 w 735"/>
                <a:gd name="T47" fmla="*/ 201 h 1183"/>
                <a:gd name="T48" fmla="*/ 261 w 735"/>
                <a:gd name="T49" fmla="*/ 188 h 1183"/>
                <a:gd name="T50" fmla="*/ 271 w 735"/>
                <a:gd name="T51" fmla="*/ 131 h 1183"/>
                <a:gd name="T52" fmla="*/ 311 w 735"/>
                <a:gd name="T53" fmla="*/ 80 h 1183"/>
                <a:gd name="T54" fmla="*/ 323 w 735"/>
                <a:gd name="T55" fmla="*/ 46 h 1183"/>
                <a:gd name="T56" fmla="*/ 342 w 735"/>
                <a:gd name="T57" fmla="*/ 9 h 1183"/>
                <a:gd name="T58" fmla="*/ 395 w 735"/>
                <a:gd name="T59" fmla="*/ 4 h 1183"/>
                <a:gd name="T60" fmla="*/ 445 w 735"/>
                <a:gd name="T61" fmla="*/ 40 h 1183"/>
                <a:gd name="T62" fmla="*/ 483 w 735"/>
                <a:gd name="T63" fmla="*/ 60 h 1183"/>
                <a:gd name="T64" fmla="*/ 550 w 735"/>
                <a:gd name="T65" fmla="*/ 63 h 1183"/>
                <a:gd name="T66" fmla="*/ 567 w 735"/>
                <a:gd name="T67" fmla="*/ 136 h 1183"/>
                <a:gd name="T68" fmla="*/ 606 w 735"/>
                <a:gd name="T69" fmla="*/ 136 h 1183"/>
                <a:gd name="T70" fmla="*/ 706 w 735"/>
                <a:gd name="T71" fmla="*/ 134 h 1183"/>
                <a:gd name="T72" fmla="*/ 704 w 735"/>
                <a:gd name="T73" fmla="*/ 275 h 1183"/>
                <a:gd name="T74" fmla="*/ 731 w 735"/>
                <a:gd name="T75" fmla="*/ 297 h 1183"/>
                <a:gd name="T76" fmla="*/ 735 w 735"/>
                <a:gd name="T77" fmla="*/ 458 h 1183"/>
                <a:gd name="T78" fmla="*/ 619 w 735"/>
                <a:gd name="T79" fmla="*/ 498 h 1183"/>
                <a:gd name="T80" fmla="*/ 603 w 735"/>
                <a:gd name="T81" fmla="*/ 562 h 1183"/>
                <a:gd name="T82" fmla="*/ 559 w 735"/>
                <a:gd name="T83" fmla="*/ 569 h 1183"/>
                <a:gd name="T84" fmla="*/ 556 w 735"/>
                <a:gd name="T85" fmla="*/ 625 h 1183"/>
                <a:gd name="T86" fmla="*/ 539 w 735"/>
                <a:gd name="T87" fmla="*/ 669 h 1183"/>
                <a:gd name="T88" fmla="*/ 510 w 735"/>
                <a:gd name="T89" fmla="*/ 717 h 1183"/>
                <a:gd name="T90" fmla="*/ 520 w 735"/>
                <a:gd name="T91" fmla="*/ 789 h 1183"/>
                <a:gd name="T92" fmla="*/ 557 w 735"/>
                <a:gd name="T93" fmla="*/ 805 h 1183"/>
                <a:gd name="T94" fmla="*/ 559 w 735"/>
                <a:gd name="T95" fmla="*/ 848 h 1183"/>
                <a:gd name="T96" fmla="*/ 594 w 735"/>
                <a:gd name="T97" fmla="*/ 854 h 1183"/>
                <a:gd name="T98" fmla="*/ 606 w 735"/>
                <a:gd name="T99" fmla="*/ 894 h 1183"/>
                <a:gd name="T100" fmla="*/ 619 w 735"/>
                <a:gd name="T101" fmla="*/ 936 h 1183"/>
                <a:gd name="T102" fmla="*/ 643 w 735"/>
                <a:gd name="T103" fmla="*/ 992 h 1183"/>
                <a:gd name="T104" fmla="*/ 647 w 735"/>
                <a:gd name="T105" fmla="*/ 1035 h 1183"/>
                <a:gd name="T106" fmla="*/ 621 w 735"/>
                <a:gd name="T107" fmla="*/ 1048 h 1183"/>
                <a:gd name="T108" fmla="*/ 614 w 735"/>
                <a:gd name="T109" fmla="*/ 1070 h 1183"/>
                <a:gd name="T110" fmla="*/ 559 w 735"/>
                <a:gd name="T111" fmla="*/ 1070 h 1183"/>
                <a:gd name="T112" fmla="*/ 559 w 735"/>
                <a:gd name="T113" fmla="*/ 1106 h 1183"/>
                <a:gd name="T114" fmla="*/ 537 w 735"/>
                <a:gd name="T115" fmla="*/ 1110 h 1183"/>
                <a:gd name="T116" fmla="*/ 515 w 735"/>
                <a:gd name="T117" fmla="*/ 1159 h 1183"/>
                <a:gd name="T118" fmla="*/ 475 w 735"/>
                <a:gd name="T119" fmla="*/ 1164 h 1183"/>
                <a:gd name="T120" fmla="*/ 470 w 735"/>
                <a:gd name="T121" fmla="*/ 1183 h 1183"/>
                <a:gd name="T122" fmla="*/ 436 w 735"/>
                <a:gd name="T123" fmla="*/ 1154 h 1183"/>
                <a:gd name="T124" fmla="*/ 416 w 735"/>
                <a:gd name="T125" fmla="*/ 1091 h 11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735" h="1183">
                  <a:moveTo>
                    <a:pt x="391" y="1091"/>
                  </a:moveTo>
                  <a:lnTo>
                    <a:pt x="390" y="1091"/>
                  </a:lnTo>
                  <a:lnTo>
                    <a:pt x="389" y="1091"/>
                  </a:lnTo>
                  <a:lnTo>
                    <a:pt x="388" y="1091"/>
                  </a:lnTo>
                  <a:lnTo>
                    <a:pt x="388" y="1091"/>
                  </a:lnTo>
                  <a:lnTo>
                    <a:pt x="388" y="1091"/>
                  </a:lnTo>
                  <a:lnTo>
                    <a:pt x="388" y="1088"/>
                  </a:lnTo>
                  <a:lnTo>
                    <a:pt x="388" y="1086"/>
                  </a:lnTo>
                  <a:lnTo>
                    <a:pt x="388" y="1084"/>
                  </a:lnTo>
                  <a:lnTo>
                    <a:pt x="388" y="1083"/>
                  </a:lnTo>
                  <a:lnTo>
                    <a:pt x="388" y="1078"/>
                  </a:lnTo>
                  <a:lnTo>
                    <a:pt x="388" y="1075"/>
                  </a:lnTo>
                  <a:lnTo>
                    <a:pt x="388" y="1074"/>
                  </a:lnTo>
                  <a:lnTo>
                    <a:pt x="388" y="1073"/>
                  </a:lnTo>
                  <a:lnTo>
                    <a:pt x="388" y="1068"/>
                  </a:lnTo>
                  <a:lnTo>
                    <a:pt x="388" y="1064"/>
                  </a:lnTo>
                  <a:lnTo>
                    <a:pt x="388" y="1063"/>
                  </a:lnTo>
                  <a:lnTo>
                    <a:pt x="388" y="1061"/>
                  </a:lnTo>
                  <a:lnTo>
                    <a:pt x="388" y="1060"/>
                  </a:lnTo>
                  <a:lnTo>
                    <a:pt x="388" y="1059"/>
                  </a:lnTo>
                  <a:lnTo>
                    <a:pt x="386" y="1059"/>
                  </a:lnTo>
                  <a:lnTo>
                    <a:pt x="385" y="1059"/>
                  </a:lnTo>
                  <a:lnTo>
                    <a:pt x="384" y="1059"/>
                  </a:lnTo>
                  <a:lnTo>
                    <a:pt x="384" y="1059"/>
                  </a:lnTo>
                  <a:lnTo>
                    <a:pt x="383" y="1059"/>
                  </a:lnTo>
                  <a:lnTo>
                    <a:pt x="381" y="1059"/>
                  </a:lnTo>
                  <a:lnTo>
                    <a:pt x="380" y="1059"/>
                  </a:lnTo>
                  <a:lnTo>
                    <a:pt x="380" y="1059"/>
                  </a:lnTo>
                  <a:lnTo>
                    <a:pt x="379" y="1059"/>
                  </a:lnTo>
                  <a:lnTo>
                    <a:pt x="376" y="1059"/>
                  </a:lnTo>
                  <a:lnTo>
                    <a:pt x="374" y="1059"/>
                  </a:lnTo>
                  <a:lnTo>
                    <a:pt x="374" y="1059"/>
                  </a:lnTo>
                  <a:lnTo>
                    <a:pt x="373" y="1059"/>
                  </a:lnTo>
                  <a:lnTo>
                    <a:pt x="372" y="1059"/>
                  </a:lnTo>
                  <a:lnTo>
                    <a:pt x="369" y="1059"/>
                  </a:lnTo>
                  <a:lnTo>
                    <a:pt x="366" y="1059"/>
                  </a:lnTo>
                  <a:lnTo>
                    <a:pt x="366" y="1059"/>
                  </a:lnTo>
                  <a:lnTo>
                    <a:pt x="365" y="1059"/>
                  </a:lnTo>
                  <a:lnTo>
                    <a:pt x="364" y="1059"/>
                  </a:lnTo>
                  <a:lnTo>
                    <a:pt x="363" y="1059"/>
                  </a:lnTo>
                  <a:lnTo>
                    <a:pt x="363" y="1059"/>
                  </a:lnTo>
                  <a:lnTo>
                    <a:pt x="363" y="1056"/>
                  </a:lnTo>
                  <a:lnTo>
                    <a:pt x="363" y="1054"/>
                  </a:lnTo>
                  <a:lnTo>
                    <a:pt x="363" y="1053"/>
                  </a:lnTo>
                  <a:lnTo>
                    <a:pt x="363" y="1051"/>
                  </a:lnTo>
                  <a:lnTo>
                    <a:pt x="363" y="1044"/>
                  </a:lnTo>
                  <a:lnTo>
                    <a:pt x="363" y="1039"/>
                  </a:lnTo>
                  <a:lnTo>
                    <a:pt x="363" y="1038"/>
                  </a:lnTo>
                  <a:lnTo>
                    <a:pt x="361" y="1034"/>
                  </a:lnTo>
                  <a:lnTo>
                    <a:pt x="358" y="1021"/>
                  </a:lnTo>
                  <a:lnTo>
                    <a:pt x="356" y="1011"/>
                  </a:lnTo>
                  <a:lnTo>
                    <a:pt x="356" y="1010"/>
                  </a:lnTo>
                  <a:lnTo>
                    <a:pt x="355" y="1006"/>
                  </a:lnTo>
                  <a:lnTo>
                    <a:pt x="354" y="991"/>
                  </a:lnTo>
                  <a:lnTo>
                    <a:pt x="353" y="980"/>
                  </a:lnTo>
                  <a:lnTo>
                    <a:pt x="353" y="979"/>
                  </a:lnTo>
                  <a:lnTo>
                    <a:pt x="353" y="977"/>
                  </a:lnTo>
                  <a:lnTo>
                    <a:pt x="353" y="974"/>
                  </a:lnTo>
                  <a:lnTo>
                    <a:pt x="353" y="972"/>
                  </a:lnTo>
                  <a:lnTo>
                    <a:pt x="353" y="971"/>
                  </a:lnTo>
                  <a:lnTo>
                    <a:pt x="352" y="971"/>
                  </a:lnTo>
                  <a:lnTo>
                    <a:pt x="349" y="971"/>
                  </a:lnTo>
                  <a:lnTo>
                    <a:pt x="348" y="971"/>
                  </a:lnTo>
                  <a:lnTo>
                    <a:pt x="348" y="971"/>
                  </a:lnTo>
                  <a:lnTo>
                    <a:pt x="347" y="971"/>
                  </a:lnTo>
                  <a:lnTo>
                    <a:pt x="344" y="971"/>
                  </a:lnTo>
                  <a:lnTo>
                    <a:pt x="342" y="971"/>
                  </a:lnTo>
                  <a:lnTo>
                    <a:pt x="342" y="971"/>
                  </a:lnTo>
                  <a:lnTo>
                    <a:pt x="341" y="971"/>
                  </a:lnTo>
                  <a:lnTo>
                    <a:pt x="339" y="971"/>
                  </a:lnTo>
                  <a:lnTo>
                    <a:pt x="333" y="970"/>
                  </a:lnTo>
                  <a:lnTo>
                    <a:pt x="327" y="969"/>
                  </a:lnTo>
                  <a:lnTo>
                    <a:pt x="327" y="968"/>
                  </a:lnTo>
                  <a:lnTo>
                    <a:pt x="326" y="968"/>
                  </a:lnTo>
                  <a:lnTo>
                    <a:pt x="324" y="968"/>
                  </a:lnTo>
                  <a:lnTo>
                    <a:pt x="318" y="968"/>
                  </a:lnTo>
                  <a:lnTo>
                    <a:pt x="314" y="968"/>
                  </a:lnTo>
                  <a:lnTo>
                    <a:pt x="314" y="968"/>
                  </a:lnTo>
                  <a:lnTo>
                    <a:pt x="311" y="966"/>
                  </a:lnTo>
                  <a:lnTo>
                    <a:pt x="310" y="965"/>
                  </a:lnTo>
                  <a:lnTo>
                    <a:pt x="310" y="964"/>
                  </a:lnTo>
                  <a:lnTo>
                    <a:pt x="309" y="964"/>
                  </a:lnTo>
                  <a:lnTo>
                    <a:pt x="307" y="964"/>
                  </a:lnTo>
                  <a:lnTo>
                    <a:pt x="306" y="964"/>
                  </a:lnTo>
                  <a:lnTo>
                    <a:pt x="306" y="964"/>
                  </a:lnTo>
                  <a:lnTo>
                    <a:pt x="306" y="963"/>
                  </a:lnTo>
                  <a:lnTo>
                    <a:pt x="306" y="962"/>
                  </a:lnTo>
                  <a:lnTo>
                    <a:pt x="306" y="961"/>
                  </a:lnTo>
                  <a:lnTo>
                    <a:pt x="302" y="959"/>
                  </a:lnTo>
                  <a:lnTo>
                    <a:pt x="300" y="958"/>
                  </a:lnTo>
                  <a:lnTo>
                    <a:pt x="300" y="957"/>
                  </a:lnTo>
                  <a:lnTo>
                    <a:pt x="298" y="956"/>
                  </a:lnTo>
                  <a:lnTo>
                    <a:pt x="294" y="953"/>
                  </a:lnTo>
                  <a:lnTo>
                    <a:pt x="292" y="951"/>
                  </a:lnTo>
                  <a:lnTo>
                    <a:pt x="292" y="950"/>
                  </a:lnTo>
                  <a:lnTo>
                    <a:pt x="292" y="950"/>
                  </a:lnTo>
                  <a:lnTo>
                    <a:pt x="292" y="949"/>
                  </a:lnTo>
                  <a:lnTo>
                    <a:pt x="292" y="948"/>
                  </a:lnTo>
                  <a:lnTo>
                    <a:pt x="292" y="947"/>
                  </a:lnTo>
                  <a:lnTo>
                    <a:pt x="292" y="945"/>
                  </a:lnTo>
                  <a:lnTo>
                    <a:pt x="292" y="944"/>
                  </a:lnTo>
                  <a:lnTo>
                    <a:pt x="292" y="943"/>
                  </a:lnTo>
                  <a:lnTo>
                    <a:pt x="290" y="936"/>
                  </a:lnTo>
                  <a:lnTo>
                    <a:pt x="289" y="933"/>
                  </a:lnTo>
                  <a:lnTo>
                    <a:pt x="289" y="932"/>
                  </a:lnTo>
                  <a:lnTo>
                    <a:pt x="289" y="930"/>
                  </a:lnTo>
                  <a:lnTo>
                    <a:pt x="289" y="923"/>
                  </a:lnTo>
                  <a:lnTo>
                    <a:pt x="289" y="919"/>
                  </a:lnTo>
                  <a:lnTo>
                    <a:pt x="289" y="918"/>
                  </a:lnTo>
                  <a:lnTo>
                    <a:pt x="289" y="918"/>
                  </a:lnTo>
                  <a:lnTo>
                    <a:pt x="288" y="918"/>
                  </a:lnTo>
                  <a:lnTo>
                    <a:pt x="286" y="918"/>
                  </a:lnTo>
                  <a:lnTo>
                    <a:pt x="285" y="918"/>
                  </a:lnTo>
                  <a:lnTo>
                    <a:pt x="285" y="918"/>
                  </a:lnTo>
                  <a:lnTo>
                    <a:pt x="284" y="918"/>
                  </a:lnTo>
                  <a:lnTo>
                    <a:pt x="283" y="918"/>
                  </a:lnTo>
                  <a:lnTo>
                    <a:pt x="282" y="918"/>
                  </a:lnTo>
                  <a:lnTo>
                    <a:pt x="282" y="918"/>
                  </a:lnTo>
                  <a:lnTo>
                    <a:pt x="281" y="918"/>
                  </a:lnTo>
                  <a:lnTo>
                    <a:pt x="280" y="918"/>
                  </a:lnTo>
                  <a:lnTo>
                    <a:pt x="277" y="918"/>
                  </a:lnTo>
                  <a:lnTo>
                    <a:pt x="274" y="918"/>
                  </a:lnTo>
                  <a:lnTo>
                    <a:pt x="274" y="918"/>
                  </a:lnTo>
                  <a:lnTo>
                    <a:pt x="273" y="918"/>
                  </a:lnTo>
                  <a:lnTo>
                    <a:pt x="270" y="918"/>
                  </a:lnTo>
                  <a:lnTo>
                    <a:pt x="268" y="918"/>
                  </a:lnTo>
                  <a:lnTo>
                    <a:pt x="268" y="918"/>
                  </a:lnTo>
                  <a:lnTo>
                    <a:pt x="267" y="918"/>
                  </a:lnTo>
                  <a:lnTo>
                    <a:pt x="265" y="918"/>
                  </a:lnTo>
                  <a:lnTo>
                    <a:pt x="264" y="918"/>
                  </a:lnTo>
                  <a:lnTo>
                    <a:pt x="264" y="918"/>
                  </a:lnTo>
                  <a:lnTo>
                    <a:pt x="264" y="917"/>
                  </a:lnTo>
                  <a:lnTo>
                    <a:pt x="264" y="912"/>
                  </a:lnTo>
                  <a:lnTo>
                    <a:pt x="264" y="909"/>
                  </a:lnTo>
                  <a:lnTo>
                    <a:pt x="264" y="908"/>
                  </a:lnTo>
                  <a:lnTo>
                    <a:pt x="263" y="905"/>
                  </a:lnTo>
                  <a:lnTo>
                    <a:pt x="262" y="899"/>
                  </a:lnTo>
                  <a:lnTo>
                    <a:pt x="261" y="895"/>
                  </a:lnTo>
                  <a:lnTo>
                    <a:pt x="261" y="894"/>
                  </a:lnTo>
                  <a:lnTo>
                    <a:pt x="260" y="888"/>
                  </a:lnTo>
                  <a:lnTo>
                    <a:pt x="259" y="872"/>
                  </a:lnTo>
                  <a:lnTo>
                    <a:pt x="257" y="859"/>
                  </a:lnTo>
                  <a:lnTo>
                    <a:pt x="257" y="858"/>
                  </a:lnTo>
                  <a:lnTo>
                    <a:pt x="256" y="854"/>
                  </a:lnTo>
                  <a:lnTo>
                    <a:pt x="254" y="839"/>
                  </a:lnTo>
                  <a:lnTo>
                    <a:pt x="253" y="827"/>
                  </a:lnTo>
                  <a:lnTo>
                    <a:pt x="253" y="826"/>
                  </a:lnTo>
                  <a:lnTo>
                    <a:pt x="253" y="825"/>
                  </a:lnTo>
                  <a:lnTo>
                    <a:pt x="253" y="820"/>
                  </a:lnTo>
                  <a:lnTo>
                    <a:pt x="253" y="816"/>
                  </a:lnTo>
                  <a:lnTo>
                    <a:pt x="253" y="815"/>
                  </a:lnTo>
                  <a:lnTo>
                    <a:pt x="252" y="815"/>
                  </a:lnTo>
                  <a:lnTo>
                    <a:pt x="251" y="815"/>
                  </a:lnTo>
                  <a:lnTo>
                    <a:pt x="250" y="815"/>
                  </a:lnTo>
                  <a:lnTo>
                    <a:pt x="250" y="815"/>
                  </a:lnTo>
                  <a:lnTo>
                    <a:pt x="249" y="815"/>
                  </a:lnTo>
                  <a:lnTo>
                    <a:pt x="248" y="815"/>
                  </a:lnTo>
                  <a:lnTo>
                    <a:pt x="247" y="815"/>
                  </a:lnTo>
                  <a:lnTo>
                    <a:pt x="247" y="815"/>
                  </a:lnTo>
                  <a:lnTo>
                    <a:pt x="246" y="815"/>
                  </a:lnTo>
                  <a:lnTo>
                    <a:pt x="245" y="815"/>
                  </a:lnTo>
                  <a:lnTo>
                    <a:pt x="240" y="815"/>
                  </a:lnTo>
                  <a:lnTo>
                    <a:pt x="236" y="815"/>
                  </a:lnTo>
                  <a:lnTo>
                    <a:pt x="236" y="815"/>
                  </a:lnTo>
                  <a:lnTo>
                    <a:pt x="235" y="815"/>
                  </a:lnTo>
                  <a:lnTo>
                    <a:pt x="233" y="815"/>
                  </a:lnTo>
                  <a:lnTo>
                    <a:pt x="227" y="814"/>
                  </a:lnTo>
                  <a:lnTo>
                    <a:pt x="222" y="813"/>
                  </a:lnTo>
                  <a:lnTo>
                    <a:pt x="222" y="812"/>
                  </a:lnTo>
                  <a:lnTo>
                    <a:pt x="222" y="812"/>
                  </a:lnTo>
                  <a:lnTo>
                    <a:pt x="217" y="811"/>
                  </a:lnTo>
                  <a:lnTo>
                    <a:pt x="215" y="810"/>
                  </a:lnTo>
                  <a:lnTo>
                    <a:pt x="215" y="809"/>
                  </a:lnTo>
                  <a:lnTo>
                    <a:pt x="210" y="807"/>
                  </a:lnTo>
                  <a:lnTo>
                    <a:pt x="208" y="806"/>
                  </a:lnTo>
                  <a:lnTo>
                    <a:pt x="208" y="805"/>
                  </a:lnTo>
                  <a:lnTo>
                    <a:pt x="203" y="804"/>
                  </a:lnTo>
                  <a:lnTo>
                    <a:pt x="200" y="803"/>
                  </a:lnTo>
                  <a:lnTo>
                    <a:pt x="200" y="802"/>
                  </a:lnTo>
                  <a:lnTo>
                    <a:pt x="198" y="801"/>
                  </a:lnTo>
                  <a:lnTo>
                    <a:pt x="197" y="799"/>
                  </a:lnTo>
                  <a:lnTo>
                    <a:pt x="197" y="798"/>
                  </a:lnTo>
                  <a:lnTo>
                    <a:pt x="196" y="798"/>
                  </a:lnTo>
                  <a:lnTo>
                    <a:pt x="195" y="798"/>
                  </a:lnTo>
                  <a:lnTo>
                    <a:pt x="194" y="798"/>
                  </a:lnTo>
                  <a:lnTo>
                    <a:pt x="194" y="798"/>
                  </a:lnTo>
                  <a:lnTo>
                    <a:pt x="193" y="798"/>
                  </a:lnTo>
                  <a:lnTo>
                    <a:pt x="191" y="798"/>
                  </a:lnTo>
                  <a:lnTo>
                    <a:pt x="185" y="798"/>
                  </a:lnTo>
                  <a:lnTo>
                    <a:pt x="179" y="798"/>
                  </a:lnTo>
                  <a:lnTo>
                    <a:pt x="179" y="798"/>
                  </a:lnTo>
                  <a:lnTo>
                    <a:pt x="178" y="798"/>
                  </a:lnTo>
                  <a:lnTo>
                    <a:pt x="175" y="798"/>
                  </a:lnTo>
                  <a:lnTo>
                    <a:pt x="163" y="798"/>
                  </a:lnTo>
                  <a:lnTo>
                    <a:pt x="155" y="798"/>
                  </a:lnTo>
                  <a:lnTo>
                    <a:pt x="155" y="798"/>
                  </a:lnTo>
                  <a:lnTo>
                    <a:pt x="154" y="798"/>
                  </a:lnTo>
                  <a:lnTo>
                    <a:pt x="151" y="798"/>
                  </a:lnTo>
                  <a:lnTo>
                    <a:pt x="139" y="796"/>
                  </a:lnTo>
                  <a:lnTo>
                    <a:pt x="131" y="795"/>
                  </a:lnTo>
                  <a:lnTo>
                    <a:pt x="131" y="794"/>
                  </a:lnTo>
                  <a:lnTo>
                    <a:pt x="130" y="794"/>
                  </a:lnTo>
                  <a:lnTo>
                    <a:pt x="129" y="794"/>
                  </a:lnTo>
                  <a:lnTo>
                    <a:pt x="125" y="794"/>
                  </a:lnTo>
                  <a:lnTo>
                    <a:pt x="123" y="794"/>
                  </a:lnTo>
                  <a:lnTo>
                    <a:pt x="123" y="794"/>
                  </a:lnTo>
                  <a:lnTo>
                    <a:pt x="123" y="793"/>
                  </a:lnTo>
                  <a:lnTo>
                    <a:pt x="123" y="792"/>
                  </a:lnTo>
                  <a:lnTo>
                    <a:pt x="123" y="791"/>
                  </a:lnTo>
                  <a:lnTo>
                    <a:pt x="123" y="790"/>
                  </a:lnTo>
                  <a:lnTo>
                    <a:pt x="123" y="789"/>
                  </a:lnTo>
                  <a:lnTo>
                    <a:pt x="123" y="788"/>
                  </a:lnTo>
                  <a:lnTo>
                    <a:pt x="123" y="787"/>
                  </a:lnTo>
                  <a:lnTo>
                    <a:pt x="123" y="781"/>
                  </a:lnTo>
                  <a:lnTo>
                    <a:pt x="123" y="778"/>
                  </a:lnTo>
                  <a:lnTo>
                    <a:pt x="123" y="777"/>
                  </a:lnTo>
                  <a:lnTo>
                    <a:pt x="123" y="776"/>
                  </a:lnTo>
                  <a:lnTo>
                    <a:pt x="123" y="771"/>
                  </a:lnTo>
                  <a:lnTo>
                    <a:pt x="123" y="768"/>
                  </a:lnTo>
                  <a:lnTo>
                    <a:pt x="123" y="767"/>
                  </a:lnTo>
                  <a:lnTo>
                    <a:pt x="123" y="765"/>
                  </a:lnTo>
                  <a:lnTo>
                    <a:pt x="123" y="763"/>
                  </a:lnTo>
                  <a:lnTo>
                    <a:pt x="123" y="762"/>
                  </a:lnTo>
                  <a:lnTo>
                    <a:pt x="122" y="762"/>
                  </a:lnTo>
                  <a:lnTo>
                    <a:pt x="120" y="762"/>
                  </a:lnTo>
                  <a:lnTo>
                    <a:pt x="112" y="761"/>
                  </a:lnTo>
                  <a:lnTo>
                    <a:pt x="105" y="760"/>
                  </a:lnTo>
                  <a:lnTo>
                    <a:pt x="105" y="759"/>
                  </a:lnTo>
                  <a:lnTo>
                    <a:pt x="104" y="759"/>
                  </a:lnTo>
                  <a:lnTo>
                    <a:pt x="100" y="758"/>
                  </a:lnTo>
                  <a:lnTo>
                    <a:pt x="87" y="755"/>
                  </a:lnTo>
                  <a:lnTo>
                    <a:pt x="78" y="753"/>
                  </a:lnTo>
                  <a:lnTo>
                    <a:pt x="78" y="752"/>
                  </a:lnTo>
                  <a:lnTo>
                    <a:pt x="77" y="752"/>
                  </a:lnTo>
                  <a:lnTo>
                    <a:pt x="71" y="752"/>
                  </a:lnTo>
                  <a:lnTo>
                    <a:pt x="54" y="749"/>
                  </a:lnTo>
                  <a:lnTo>
                    <a:pt x="42" y="747"/>
                  </a:lnTo>
                  <a:lnTo>
                    <a:pt x="42" y="745"/>
                  </a:lnTo>
                  <a:lnTo>
                    <a:pt x="41" y="745"/>
                  </a:lnTo>
                  <a:lnTo>
                    <a:pt x="37" y="745"/>
                  </a:lnTo>
                  <a:lnTo>
                    <a:pt x="22" y="743"/>
                  </a:lnTo>
                  <a:lnTo>
                    <a:pt x="10" y="742"/>
                  </a:lnTo>
                  <a:lnTo>
                    <a:pt x="10" y="741"/>
                  </a:lnTo>
                  <a:lnTo>
                    <a:pt x="9" y="741"/>
                  </a:lnTo>
                  <a:lnTo>
                    <a:pt x="8" y="741"/>
                  </a:lnTo>
                  <a:lnTo>
                    <a:pt x="3" y="740"/>
                  </a:lnTo>
                  <a:lnTo>
                    <a:pt x="0" y="739"/>
                  </a:lnTo>
                  <a:lnTo>
                    <a:pt x="0" y="738"/>
                  </a:lnTo>
                  <a:lnTo>
                    <a:pt x="0" y="735"/>
                  </a:lnTo>
                  <a:lnTo>
                    <a:pt x="2" y="725"/>
                  </a:lnTo>
                  <a:lnTo>
                    <a:pt x="3" y="718"/>
                  </a:lnTo>
                  <a:lnTo>
                    <a:pt x="4" y="717"/>
                  </a:lnTo>
                  <a:lnTo>
                    <a:pt x="4" y="712"/>
                  </a:lnTo>
                  <a:lnTo>
                    <a:pt x="4" y="696"/>
                  </a:lnTo>
                  <a:lnTo>
                    <a:pt x="4" y="683"/>
                  </a:lnTo>
                  <a:lnTo>
                    <a:pt x="4" y="682"/>
                  </a:lnTo>
                  <a:lnTo>
                    <a:pt x="4" y="677"/>
                  </a:lnTo>
                  <a:lnTo>
                    <a:pt x="5" y="658"/>
                  </a:lnTo>
                  <a:lnTo>
                    <a:pt x="6" y="644"/>
                  </a:lnTo>
                  <a:lnTo>
                    <a:pt x="7" y="643"/>
                  </a:lnTo>
                  <a:lnTo>
                    <a:pt x="7" y="639"/>
                  </a:lnTo>
                  <a:lnTo>
                    <a:pt x="8" y="630"/>
                  </a:lnTo>
                  <a:lnTo>
                    <a:pt x="9" y="623"/>
                  </a:lnTo>
                  <a:lnTo>
                    <a:pt x="10" y="621"/>
                  </a:lnTo>
                  <a:lnTo>
                    <a:pt x="10" y="620"/>
                  </a:lnTo>
                  <a:lnTo>
                    <a:pt x="10" y="619"/>
                  </a:lnTo>
                  <a:lnTo>
                    <a:pt x="10" y="618"/>
                  </a:lnTo>
                  <a:lnTo>
                    <a:pt x="12" y="618"/>
                  </a:lnTo>
                  <a:lnTo>
                    <a:pt x="13" y="618"/>
                  </a:lnTo>
                  <a:lnTo>
                    <a:pt x="14" y="618"/>
                  </a:lnTo>
                  <a:lnTo>
                    <a:pt x="15" y="618"/>
                  </a:lnTo>
                  <a:lnTo>
                    <a:pt x="21" y="616"/>
                  </a:lnTo>
                  <a:lnTo>
                    <a:pt x="24" y="615"/>
                  </a:lnTo>
                  <a:lnTo>
                    <a:pt x="25" y="614"/>
                  </a:lnTo>
                  <a:lnTo>
                    <a:pt x="28" y="613"/>
                  </a:lnTo>
                  <a:lnTo>
                    <a:pt x="30" y="612"/>
                  </a:lnTo>
                  <a:lnTo>
                    <a:pt x="31" y="611"/>
                  </a:lnTo>
                  <a:lnTo>
                    <a:pt x="32" y="611"/>
                  </a:lnTo>
                  <a:lnTo>
                    <a:pt x="35" y="611"/>
                  </a:lnTo>
                  <a:lnTo>
                    <a:pt x="38" y="611"/>
                  </a:lnTo>
                  <a:lnTo>
                    <a:pt x="39" y="611"/>
                  </a:lnTo>
                  <a:lnTo>
                    <a:pt x="39" y="610"/>
                  </a:lnTo>
                  <a:lnTo>
                    <a:pt x="39" y="609"/>
                  </a:lnTo>
                  <a:lnTo>
                    <a:pt x="39" y="608"/>
                  </a:lnTo>
                  <a:lnTo>
                    <a:pt x="39" y="608"/>
                  </a:lnTo>
                  <a:lnTo>
                    <a:pt x="39" y="607"/>
                  </a:lnTo>
                  <a:lnTo>
                    <a:pt x="39" y="603"/>
                  </a:lnTo>
                  <a:lnTo>
                    <a:pt x="39" y="601"/>
                  </a:lnTo>
                  <a:lnTo>
                    <a:pt x="39" y="600"/>
                  </a:lnTo>
                  <a:lnTo>
                    <a:pt x="40" y="596"/>
                  </a:lnTo>
                  <a:lnTo>
                    <a:pt x="41" y="594"/>
                  </a:lnTo>
                  <a:lnTo>
                    <a:pt x="42" y="593"/>
                  </a:lnTo>
                  <a:lnTo>
                    <a:pt x="44" y="590"/>
                  </a:lnTo>
                  <a:lnTo>
                    <a:pt x="45" y="588"/>
                  </a:lnTo>
                  <a:lnTo>
                    <a:pt x="46" y="587"/>
                  </a:lnTo>
                  <a:lnTo>
                    <a:pt x="46" y="587"/>
                  </a:lnTo>
                  <a:lnTo>
                    <a:pt x="46" y="587"/>
                  </a:lnTo>
                  <a:lnTo>
                    <a:pt x="47" y="587"/>
                  </a:lnTo>
                  <a:lnTo>
                    <a:pt x="48" y="587"/>
                  </a:lnTo>
                  <a:lnTo>
                    <a:pt x="49" y="587"/>
                  </a:lnTo>
                  <a:lnTo>
                    <a:pt x="53" y="584"/>
                  </a:lnTo>
                  <a:lnTo>
                    <a:pt x="56" y="583"/>
                  </a:lnTo>
                  <a:lnTo>
                    <a:pt x="57" y="582"/>
                  </a:lnTo>
                  <a:lnTo>
                    <a:pt x="60" y="581"/>
                  </a:lnTo>
                  <a:lnTo>
                    <a:pt x="62" y="580"/>
                  </a:lnTo>
                  <a:lnTo>
                    <a:pt x="63" y="579"/>
                  </a:lnTo>
                  <a:lnTo>
                    <a:pt x="65" y="579"/>
                  </a:lnTo>
                  <a:lnTo>
                    <a:pt x="66" y="579"/>
                  </a:lnTo>
                  <a:lnTo>
                    <a:pt x="67" y="579"/>
                  </a:lnTo>
                  <a:lnTo>
                    <a:pt x="67" y="579"/>
                  </a:lnTo>
                  <a:lnTo>
                    <a:pt x="70" y="575"/>
                  </a:lnTo>
                  <a:lnTo>
                    <a:pt x="72" y="573"/>
                  </a:lnTo>
                  <a:lnTo>
                    <a:pt x="74" y="572"/>
                  </a:lnTo>
                  <a:lnTo>
                    <a:pt x="76" y="571"/>
                  </a:lnTo>
                  <a:lnTo>
                    <a:pt x="77" y="570"/>
                  </a:lnTo>
                  <a:lnTo>
                    <a:pt x="78" y="569"/>
                  </a:lnTo>
                  <a:lnTo>
                    <a:pt x="78" y="569"/>
                  </a:lnTo>
                  <a:lnTo>
                    <a:pt x="79" y="569"/>
                  </a:lnTo>
                  <a:lnTo>
                    <a:pt x="80" y="569"/>
                  </a:lnTo>
                  <a:lnTo>
                    <a:pt x="81" y="569"/>
                  </a:lnTo>
                  <a:lnTo>
                    <a:pt x="82" y="567"/>
                  </a:lnTo>
                  <a:lnTo>
                    <a:pt x="83" y="566"/>
                  </a:lnTo>
                  <a:lnTo>
                    <a:pt x="84" y="565"/>
                  </a:lnTo>
                  <a:lnTo>
                    <a:pt x="85" y="565"/>
                  </a:lnTo>
                  <a:lnTo>
                    <a:pt x="90" y="563"/>
                  </a:lnTo>
                  <a:lnTo>
                    <a:pt x="94" y="562"/>
                  </a:lnTo>
                  <a:lnTo>
                    <a:pt x="95" y="561"/>
                  </a:lnTo>
                  <a:lnTo>
                    <a:pt x="97" y="561"/>
                  </a:lnTo>
                  <a:lnTo>
                    <a:pt x="103" y="560"/>
                  </a:lnTo>
                  <a:lnTo>
                    <a:pt x="108" y="559"/>
                  </a:lnTo>
                  <a:lnTo>
                    <a:pt x="109" y="558"/>
                  </a:lnTo>
                  <a:lnTo>
                    <a:pt x="111" y="558"/>
                  </a:lnTo>
                  <a:lnTo>
                    <a:pt x="112" y="558"/>
                  </a:lnTo>
                  <a:lnTo>
                    <a:pt x="113" y="558"/>
                  </a:lnTo>
                  <a:lnTo>
                    <a:pt x="114" y="557"/>
                  </a:lnTo>
                  <a:lnTo>
                    <a:pt x="115" y="556"/>
                  </a:lnTo>
                  <a:lnTo>
                    <a:pt x="116" y="555"/>
                  </a:lnTo>
                  <a:lnTo>
                    <a:pt x="120" y="553"/>
                  </a:lnTo>
                  <a:lnTo>
                    <a:pt x="122" y="552"/>
                  </a:lnTo>
                  <a:lnTo>
                    <a:pt x="123" y="550"/>
                  </a:lnTo>
                  <a:lnTo>
                    <a:pt x="125" y="549"/>
                  </a:lnTo>
                  <a:lnTo>
                    <a:pt x="134" y="544"/>
                  </a:lnTo>
                  <a:lnTo>
                    <a:pt x="140" y="541"/>
                  </a:lnTo>
                  <a:lnTo>
                    <a:pt x="141" y="540"/>
                  </a:lnTo>
                  <a:lnTo>
                    <a:pt x="144" y="538"/>
                  </a:lnTo>
                  <a:lnTo>
                    <a:pt x="154" y="531"/>
                  </a:lnTo>
                  <a:lnTo>
                    <a:pt x="161" y="527"/>
                  </a:lnTo>
                  <a:lnTo>
                    <a:pt x="162" y="526"/>
                  </a:lnTo>
                  <a:lnTo>
                    <a:pt x="163" y="526"/>
                  </a:lnTo>
                  <a:lnTo>
                    <a:pt x="164" y="526"/>
                  </a:lnTo>
                  <a:lnTo>
                    <a:pt x="166" y="526"/>
                  </a:lnTo>
                  <a:lnTo>
                    <a:pt x="167" y="526"/>
                  </a:lnTo>
                  <a:lnTo>
                    <a:pt x="172" y="525"/>
                  </a:lnTo>
                  <a:lnTo>
                    <a:pt x="175" y="524"/>
                  </a:lnTo>
                  <a:lnTo>
                    <a:pt x="176" y="523"/>
                  </a:lnTo>
                  <a:lnTo>
                    <a:pt x="178" y="523"/>
                  </a:lnTo>
                  <a:lnTo>
                    <a:pt x="185" y="521"/>
                  </a:lnTo>
                  <a:lnTo>
                    <a:pt x="189" y="520"/>
                  </a:lnTo>
                  <a:lnTo>
                    <a:pt x="190" y="519"/>
                  </a:lnTo>
                  <a:lnTo>
                    <a:pt x="192" y="519"/>
                  </a:lnTo>
                  <a:lnTo>
                    <a:pt x="200" y="516"/>
                  </a:lnTo>
                  <a:lnTo>
                    <a:pt x="207" y="513"/>
                  </a:lnTo>
                  <a:lnTo>
                    <a:pt x="208" y="512"/>
                  </a:lnTo>
                  <a:lnTo>
                    <a:pt x="212" y="510"/>
                  </a:lnTo>
                  <a:lnTo>
                    <a:pt x="214" y="509"/>
                  </a:lnTo>
                  <a:lnTo>
                    <a:pt x="215" y="508"/>
                  </a:lnTo>
                  <a:lnTo>
                    <a:pt x="215" y="508"/>
                  </a:lnTo>
                  <a:lnTo>
                    <a:pt x="215" y="505"/>
                  </a:lnTo>
                  <a:lnTo>
                    <a:pt x="215" y="503"/>
                  </a:lnTo>
                  <a:lnTo>
                    <a:pt x="215" y="502"/>
                  </a:lnTo>
                  <a:lnTo>
                    <a:pt x="215" y="500"/>
                  </a:lnTo>
                  <a:lnTo>
                    <a:pt x="215" y="493"/>
                  </a:lnTo>
                  <a:lnTo>
                    <a:pt x="215" y="488"/>
                  </a:lnTo>
                  <a:lnTo>
                    <a:pt x="215" y="487"/>
                  </a:lnTo>
                  <a:lnTo>
                    <a:pt x="214" y="483"/>
                  </a:lnTo>
                  <a:lnTo>
                    <a:pt x="212" y="468"/>
                  </a:lnTo>
                  <a:lnTo>
                    <a:pt x="211" y="456"/>
                  </a:lnTo>
                  <a:lnTo>
                    <a:pt x="211" y="455"/>
                  </a:lnTo>
                  <a:lnTo>
                    <a:pt x="211" y="451"/>
                  </a:lnTo>
                  <a:lnTo>
                    <a:pt x="211" y="438"/>
                  </a:lnTo>
                  <a:lnTo>
                    <a:pt x="211" y="429"/>
                  </a:lnTo>
                  <a:lnTo>
                    <a:pt x="211" y="428"/>
                  </a:lnTo>
                  <a:lnTo>
                    <a:pt x="211" y="427"/>
                  </a:lnTo>
                  <a:lnTo>
                    <a:pt x="211" y="423"/>
                  </a:lnTo>
                  <a:lnTo>
                    <a:pt x="211" y="421"/>
                  </a:lnTo>
                  <a:lnTo>
                    <a:pt x="211" y="420"/>
                  </a:lnTo>
                  <a:lnTo>
                    <a:pt x="210" y="420"/>
                  </a:lnTo>
                  <a:lnTo>
                    <a:pt x="209" y="420"/>
                  </a:lnTo>
                  <a:lnTo>
                    <a:pt x="208" y="420"/>
                  </a:lnTo>
                  <a:lnTo>
                    <a:pt x="208" y="420"/>
                  </a:lnTo>
                  <a:lnTo>
                    <a:pt x="207" y="420"/>
                  </a:lnTo>
                  <a:lnTo>
                    <a:pt x="206" y="420"/>
                  </a:lnTo>
                  <a:lnTo>
                    <a:pt x="205" y="420"/>
                  </a:lnTo>
                  <a:lnTo>
                    <a:pt x="205" y="420"/>
                  </a:lnTo>
                  <a:lnTo>
                    <a:pt x="204" y="420"/>
                  </a:lnTo>
                  <a:lnTo>
                    <a:pt x="203" y="420"/>
                  </a:lnTo>
                  <a:lnTo>
                    <a:pt x="199" y="420"/>
                  </a:lnTo>
                  <a:lnTo>
                    <a:pt x="197" y="420"/>
                  </a:lnTo>
                  <a:lnTo>
                    <a:pt x="197" y="420"/>
                  </a:lnTo>
                  <a:lnTo>
                    <a:pt x="196" y="420"/>
                  </a:lnTo>
                  <a:lnTo>
                    <a:pt x="195" y="420"/>
                  </a:lnTo>
                  <a:lnTo>
                    <a:pt x="192" y="420"/>
                  </a:lnTo>
                  <a:lnTo>
                    <a:pt x="190" y="420"/>
                  </a:lnTo>
                  <a:lnTo>
                    <a:pt x="190" y="420"/>
                  </a:lnTo>
                  <a:lnTo>
                    <a:pt x="189" y="420"/>
                  </a:lnTo>
                  <a:lnTo>
                    <a:pt x="188" y="420"/>
                  </a:lnTo>
                  <a:lnTo>
                    <a:pt x="187" y="420"/>
                  </a:lnTo>
                  <a:lnTo>
                    <a:pt x="187" y="420"/>
                  </a:lnTo>
                  <a:lnTo>
                    <a:pt x="187" y="419"/>
                  </a:lnTo>
                  <a:lnTo>
                    <a:pt x="187" y="416"/>
                  </a:lnTo>
                  <a:lnTo>
                    <a:pt x="187" y="414"/>
                  </a:lnTo>
                  <a:lnTo>
                    <a:pt x="187" y="413"/>
                  </a:lnTo>
                  <a:lnTo>
                    <a:pt x="187" y="411"/>
                  </a:lnTo>
                  <a:lnTo>
                    <a:pt x="187" y="404"/>
                  </a:lnTo>
                  <a:lnTo>
                    <a:pt x="187" y="400"/>
                  </a:lnTo>
                  <a:lnTo>
                    <a:pt x="187" y="399"/>
                  </a:lnTo>
                  <a:lnTo>
                    <a:pt x="187" y="396"/>
                  </a:lnTo>
                  <a:lnTo>
                    <a:pt x="187" y="384"/>
                  </a:lnTo>
                  <a:lnTo>
                    <a:pt x="187" y="376"/>
                  </a:lnTo>
                  <a:lnTo>
                    <a:pt x="187" y="375"/>
                  </a:lnTo>
                  <a:lnTo>
                    <a:pt x="187" y="371"/>
                  </a:lnTo>
                  <a:lnTo>
                    <a:pt x="187" y="360"/>
                  </a:lnTo>
                  <a:lnTo>
                    <a:pt x="187" y="350"/>
                  </a:lnTo>
                  <a:lnTo>
                    <a:pt x="187" y="349"/>
                  </a:lnTo>
                  <a:lnTo>
                    <a:pt x="187" y="346"/>
                  </a:lnTo>
                  <a:lnTo>
                    <a:pt x="187" y="344"/>
                  </a:lnTo>
                  <a:lnTo>
                    <a:pt x="187" y="343"/>
                  </a:lnTo>
                  <a:lnTo>
                    <a:pt x="188" y="343"/>
                  </a:lnTo>
                  <a:lnTo>
                    <a:pt x="189" y="343"/>
                  </a:lnTo>
                  <a:lnTo>
                    <a:pt x="190" y="343"/>
                  </a:lnTo>
                  <a:lnTo>
                    <a:pt x="191" y="343"/>
                  </a:lnTo>
                  <a:lnTo>
                    <a:pt x="194" y="343"/>
                  </a:lnTo>
                  <a:lnTo>
                    <a:pt x="196" y="343"/>
                  </a:lnTo>
                  <a:lnTo>
                    <a:pt x="197" y="343"/>
                  </a:lnTo>
                  <a:lnTo>
                    <a:pt x="198" y="343"/>
                  </a:lnTo>
                  <a:lnTo>
                    <a:pt x="201" y="343"/>
                  </a:lnTo>
                  <a:lnTo>
                    <a:pt x="204" y="343"/>
                  </a:lnTo>
                  <a:lnTo>
                    <a:pt x="205" y="343"/>
                  </a:lnTo>
                  <a:lnTo>
                    <a:pt x="207" y="343"/>
                  </a:lnTo>
                  <a:lnTo>
                    <a:pt x="213" y="343"/>
                  </a:lnTo>
                  <a:lnTo>
                    <a:pt x="217" y="343"/>
                  </a:lnTo>
                  <a:lnTo>
                    <a:pt x="218" y="343"/>
                  </a:lnTo>
                  <a:lnTo>
                    <a:pt x="219" y="343"/>
                  </a:lnTo>
                  <a:lnTo>
                    <a:pt x="220" y="343"/>
                  </a:lnTo>
                  <a:lnTo>
                    <a:pt x="222" y="343"/>
                  </a:lnTo>
                  <a:lnTo>
                    <a:pt x="222" y="341"/>
                  </a:lnTo>
                  <a:lnTo>
                    <a:pt x="222" y="340"/>
                  </a:lnTo>
                  <a:lnTo>
                    <a:pt x="222" y="339"/>
                  </a:lnTo>
                  <a:lnTo>
                    <a:pt x="222" y="338"/>
                  </a:lnTo>
                  <a:lnTo>
                    <a:pt x="222" y="336"/>
                  </a:lnTo>
                  <a:lnTo>
                    <a:pt x="222" y="335"/>
                  </a:lnTo>
                  <a:lnTo>
                    <a:pt x="222" y="334"/>
                  </a:lnTo>
                  <a:lnTo>
                    <a:pt x="222" y="329"/>
                  </a:lnTo>
                  <a:lnTo>
                    <a:pt x="222" y="326"/>
                  </a:lnTo>
                  <a:lnTo>
                    <a:pt x="222" y="325"/>
                  </a:lnTo>
                  <a:lnTo>
                    <a:pt x="222" y="324"/>
                  </a:lnTo>
                  <a:lnTo>
                    <a:pt x="222" y="318"/>
                  </a:lnTo>
                  <a:lnTo>
                    <a:pt x="222" y="315"/>
                  </a:lnTo>
                  <a:lnTo>
                    <a:pt x="222" y="314"/>
                  </a:lnTo>
                  <a:lnTo>
                    <a:pt x="222" y="313"/>
                  </a:lnTo>
                  <a:lnTo>
                    <a:pt x="222" y="312"/>
                  </a:lnTo>
                  <a:lnTo>
                    <a:pt x="222" y="311"/>
                  </a:lnTo>
                  <a:lnTo>
                    <a:pt x="224" y="311"/>
                  </a:lnTo>
                  <a:lnTo>
                    <a:pt x="225" y="311"/>
                  </a:lnTo>
                  <a:lnTo>
                    <a:pt x="226" y="311"/>
                  </a:lnTo>
                  <a:lnTo>
                    <a:pt x="229" y="311"/>
                  </a:lnTo>
                  <a:lnTo>
                    <a:pt x="231" y="311"/>
                  </a:lnTo>
                  <a:lnTo>
                    <a:pt x="232" y="311"/>
                  </a:lnTo>
                  <a:lnTo>
                    <a:pt x="234" y="311"/>
                  </a:lnTo>
                  <a:lnTo>
                    <a:pt x="241" y="311"/>
                  </a:lnTo>
                  <a:lnTo>
                    <a:pt x="246" y="311"/>
                  </a:lnTo>
                  <a:lnTo>
                    <a:pt x="247" y="311"/>
                  </a:lnTo>
                  <a:lnTo>
                    <a:pt x="249" y="311"/>
                  </a:lnTo>
                  <a:lnTo>
                    <a:pt x="255" y="311"/>
                  </a:lnTo>
                  <a:lnTo>
                    <a:pt x="260" y="311"/>
                  </a:lnTo>
                  <a:lnTo>
                    <a:pt x="261" y="311"/>
                  </a:lnTo>
                  <a:lnTo>
                    <a:pt x="262" y="311"/>
                  </a:lnTo>
                  <a:lnTo>
                    <a:pt x="263" y="311"/>
                  </a:lnTo>
                  <a:lnTo>
                    <a:pt x="264" y="311"/>
                  </a:lnTo>
                  <a:lnTo>
                    <a:pt x="266" y="307"/>
                  </a:lnTo>
                  <a:lnTo>
                    <a:pt x="267" y="305"/>
                  </a:lnTo>
                  <a:lnTo>
                    <a:pt x="268" y="304"/>
                  </a:lnTo>
                  <a:lnTo>
                    <a:pt x="268" y="303"/>
                  </a:lnTo>
                  <a:lnTo>
                    <a:pt x="268" y="299"/>
                  </a:lnTo>
                  <a:lnTo>
                    <a:pt x="268" y="297"/>
                  </a:lnTo>
                  <a:lnTo>
                    <a:pt x="268" y="296"/>
                  </a:lnTo>
                  <a:lnTo>
                    <a:pt x="268" y="294"/>
                  </a:lnTo>
                  <a:lnTo>
                    <a:pt x="269" y="288"/>
                  </a:lnTo>
                  <a:lnTo>
                    <a:pt x="270" y="283"/>
                  </a:lnTo>
                  <a:lnTo>
                    <a:pt x="271" y="282"/>
                  </a:lnTo>
                  <a:lnTo>
                    <a:pt x="271" y="279"/>
                  </a:lnTo>
                  <a:lnTo>
                    <a:pt x="271" y="270"/>
                  </a:lnTo>
                  <a:lnTo>
                    <a:pt x="271" y="262"/>
                  </a:lnTo>
                  <a:lnTo>
                    <a:pt x="271" y="261"/>
                  </a:lnTo>
                  <a:lnTo>
                    <a:pt x="271" y="260"/>
                  </a:lnTo>
                  <a:lnTo>
                    <a:pt x="271" y="257"/>
                  </a:lnTo>
                  <a:lnTo>
                    <a:pt x="271" y="255"/>
                  </a:lnTo>
                  <a:lnTo>
                    <a:pt x="271" y="254"/>
                  </a:lnTo>
                  <a:lnTo>
                    <a:pt x="270" y="254"/>
                  </a:lnTo>
                  <a:lnTo>
                    <a:pt x="269" y="254"/>
                  </a:lnTo>
                  <a:lnTo>
                    <a:pt x="268" y="254"/>
                  </a:lnTo>
                  <a:lnTo>
                    <a:pt x="268" y="254"/>
                  </a:lnTo>
                  <a:lnTo>
                    <a:pt x="265" y="251"/>
                  </a:lnTo>
                  <a:lnTo>
                    <a:pt x="264" y="249"/>
                  </a:lnTo>
                  <a:lnTo>
                    <a:pt x="264" y="247"/>
                  </a:lnTo>
                  <a:lnTo>
                    <a:pt x="263" y="246"/>
                  </a:lnTo>
                  <a:lnTo>
                    <a:pt x="260" y="243"/>
                  </a:lnTo>
                  <a:lnTo>
                    <a:pt x="257" y="241"/>
                  </a:lnTo>
                  <a:lnTo>
                    <a:pt x="257" y="240"/>
                  </a:lnTo>
                  <a:lnTo>
                    <a:pt x="255" y="239"/>
                  </a:lnTo>
                  <a:lnTo>
                    <a:pt x="252" y="236"/>
                  </a:lnTo>
                  <a:lnTo>
                    <a:pt x="250" y="234"/>
                  </a:lnTo>
                  <a:lnTo>
                    <a:pt x="250" y="233"/>
                  </a:lnTo>
                  <a:lnTo>
                    <a:pt x="250" y="233"/>
                  </a:lnTo>
                  <a:lnTo>
                    <a:pt x="248" y="232"/>
                  </a:lnTo>
                  <a:lnTo>
                    <a:pt x="247" y="231"/>
                  </a:lnTo>
                  <a:lnTo>
                    <a:pt x="247" y="229"/>
                  </a:lnTo>
                  <a:lnTo>
                    <a:pt x="247" y="228"/>
                  </a:lnTo>
                  <a:lnTo>
                    <a:pt x="247" y="227"/>
                  </a:lnTo>
                  <a:lnTo>
                    <a:pt x="247" y="226"/>
                  </a:lnTo>
                  <a:lnTo>
                    <a:pt x="247" y="225"/>
                  </a:lnTo>
                  <a:lnTo>
                    <a:pt x="247" y="220"/>
                  </a:lnTo>
                  <a:lnTo>
                    <a:pt x="247" y="217"/>
                  </a:lnTo>
                  <a:lnTo>
                    <a:pt x="247" y="216"/>
                  </a:lnTo>
                  <a:lnTo>
                    <a:pt x="246" y="214"/>
                  </a:lnTo>
                  <a:lnTo>
                    <a:pt x="244" y="207"/>
                  </a:lnTo>
                  <a:lnTo>
                    <a:pt x="243" y="202"/>
                  </a:lnTo>
                  <a:lnTo>
                    <a:pt x="243" y="201"/>
                  </a:lnTo>
                  <a:lnTo>
                    <a:pt x="243" y="200"/>
                  </a:lnTo>
                  <a:lnTo>
                    <a:pt x="243" y="199"/>
                  </a:lnTo>
                  <a:lnTo>
                    <a:pt x="243" y="198"/>
                  </a:lnTo>
                  <a:lnTo>
                    <a:pt x="243" y="198"/>
                  </a:lnTo>
                  <a:lnTo>
                    <a:pt x="244" y="198"/>
                  </a:lnTo>
                  <a:lnTo>
                    <a:pt x="247" y="198"/>
                  </a:lnTo>
                  <a:lnTo>
                    <a:pt x="249" y="198"/>
                  </a:lnTo>
                  <a:lnTo>
                    <a:pt x="250" y="198"/>
                  </a:lnTo>
                  <a:lnTo>
                    <a:pt x="251" y="198"/>
                  </a:lnTo>
                  <a:lnTo>
                    <a:pt x="254" y="198"/>
                  </a:lnTo>
                  <a:lnTo>
                    <a:pt x="256" y="198"/>
                  </a:lnTo>
                  <a:lnTo>
                    <a:pt x="257" y="198"/>
                  </a:lnTo>
                  <a:lnTo>
                    <a:pt x="261" y="198"/>
                  </a:lnTo>
                  <a:lnTo>
                    <a:pt x="263" y="198"/>
                  </a:lnTo>
                  <a:lnTo>
                    <a:pt x="264" y="198"/>
                  </a:lnTo>
                  <a:lnTo>
                    <a:pt x="264" y="198"/>
                  </a:lnTo>
                  <a:lnTo>
                    <a:pt x="264" y="197"/>
                  </a:lnTo>
                  <a:lnTo>
                    <a:pt x="264" y="196"/>
                  </a:lnTo>
                  <a:lnTo>
                    <a:pt x="264" y="194"/>
                  </a:lnTo>
                  <a:lnTo>
                    <a:pt x="263" y="193"/>
                  </a:lnTo>
                  <a:lnTo>
                    <a:pt x="262" y="190"/>
                  </a:lnTo>
                  <a:lnTo>
                    <a:pt x="261" y="188"/>
                  </a:lnTo>
                  <a:lnTo>
                    <a:pt x="261" y="187"/>
                  </a:lnTo>
                  <a:lnTo>
                    <a:pt x="261" y="185"/>
                  </a:lnTo>
                  <a:lnTo>
                    <a:pt x="261" y="179"/>
                  </a:lnTo>
                  <a:lnTo>
                    <a:pt x="261" y="174"/>
                  </a:lnTo>
                  <a:lnTo>
                    <a:pt x="261" y="173"/>
                  </a:lnTo>
                  <a:lnTo>
                    <a:pt x="261" y="170"/>
                  </a:lnTo>
                  <a:lnTo>
                    <a:pt x="261" y="161"/>
                  </a:lnTo>
                  <a:lnTo>
                    <a:pt x="261" y="153"/>
                  </a:lnTo>
                  <a:lnTo>
                    <a:pt x="261" y="152"/>
                  </a:lnTo>
                  <a:lnTo>
                    <a:pt x="261" y="151"/>
                  </a:lnTo>
                  <a:lnTo>
                    <a:pt x="261" y="148"/>
                  </a:lnTo>
                  <a:lnTo>
                    <a:pt x="261" y="146"/>
                  </a:lnTo>
                  <a:lnTo>
                    <a:pt x="261" y="145"/>
                  </a:lnTo>
                  <a:lnTo>
                    <a:pt x="261" y="144"/>
                  </a:lnTo>
                  <a:lnTo>
                    <a:pt x="261" y="143"/>
                  </a:lnTo>
                  <a:lnTo>
                    <a:pt x="261" y="142"/>
                  </a:lnTo>
                  <a:lnTo>
                    <a:pt x="262" y="139"/>
                  </a:lnTo>
                  <a:lnTo>
                    <a:pt x="263" y="138"/>
                  </a:lnTo>
                  <a:lnTo>
                    <a:pt x="264" y="137"/>
                  </a:lnTo>
                  <a:lnTo>
                    <a:pt x="268" y="134"/>
                  </a:lnTo>
                  <a:lnTo>
                    <a:pt x="270" y="132"/>
                  </a:lnTo>
                  <a:lnTo>
                    <a:pt x="271" y="131"/>
                  </a:lnTo>
                  <a:lnTo>
                    <a:pt x="272" y="129"/>
                  </a:lnTo>
                  <a:lnTo>
                    <a:pt x="275" y="122"/>
                  </a:lnTo>
                  <a:lnTo>
                    <a:pt x="278" y="117"/>
                  </a:lnTo>
                  <a:lnTo>
                    <a:pt x="279" y="116"/>
                  </a:lnTo>
                  <a:lnTo>
                    <a:pt x="280" y="113"/>
                  </a:lnTo>
                  <a:lnTo>
                    <a:pt x="281" y="111"/>
                  </a:lnTo>
                  <a:lnTo>
                    <a:pt x="282" y="110"/>
                  </a:lnTo>
                  <a:lnTo>
                    <a:pt x="283" y="110"/>
                  </a:lnTo>
                  <a:lnTo>
                    <a:pt x="284" y="110"/>
                  </a:lnTo>
                  <a:lnTo>
                    <a:pt x="285" y="110"/>
                  </a:lnTo>
                  <a:lnTo>
                    <a:pt x="287" y="105"/>
                  </a:lnTo>
                  <a:lnTo>
                    <a:pt x="288" y="103"/>
                  </a:lnTo>
                  <a:lnTo>
                    <a:pt x="289" y="102"/>
                  </a:lnTo>
                  <a:lnTo>
                    <a:pt x="290" y="101"/>
                  </a:lnTo>
                  <a:lnTo>
                    <a:pt x="296" y="96"/>
                  </a:lnTo>
                  <a:lnTo>
                    <a:pt x="299" y="93"/>
                  </a:lnTo>
                  <a:lnTo>
                    <a:pt x="300" y="92"/>
                  </a:lnTo>
                  <a:lnTo>
                    <a:pt x="301" y="91"/>
                  </a:lnTo>
                  <a:lnTo>
                    <a:pt x="306" y="85"/>
                  </a:lnTo>
                  <a:lnTo>
                    <a:pt x="309" y="82"/>
                  </a:lnTo>
                  <a:lnTo>
                    <a:pt x="310" y="81"/>
                  </a:lnTo>
                  <a:lnTo>
                    <a:pt x="311" y="80"/>
                  </a:lnTo>
                  <a:lnTo>
                    <a:pt x="312" y="79"/>
                  </a:lnTo>
                  <a:lnTo>
                    <a:pt x="314" y="78"/>
                  </a:lnTo>
                  <a:lnTo>
                    <a:pt x="314" y="76"/>
                  </a:lnTo>
                  <a:lnTo>
                    <a:pt x="314" y="75"/>
                  </a:lnTo>
                  <a:lnTo>
                    <a:pt x="314" y="74"/>
                  </a:lnTo>
                  <a:lnTo>
                    <a:pt x="314" y="73"/>
                  </a:lnTo>
                  <a:lnTo>
                    <a:pt x="314" y="72"/>
                  </a:lnTo>
                  <a:lnTo>
                    <a:pt x="314" y="71"/>
                  </a:lnTo>
                  <a:lnTo>
                    <a:pt x="314" y="69"/>
                  </a:lnTo>
                  <a:lnTo>
                    <a:pt x="315" y="64"/>
                  </a:lnTo>
                  <a:lnTo>
                    <a:pt x="316" y="61"/>
                  </a:lnTo>
                  <a:lnTo>
                    <a:pt x="317" y="60"/>
                  </a:lnTo>
                  <a:lnTo>
                    <a:pt x="317" y="59"/>
                  </a:lnTo>
                  <a:lnTo>
                    <a:pt x="319" y="54"/>
                  </a:lnTo>
                  <a:lnTo>
                    <a:pt x="320" y="50"/>
                  </a:lnTo>
                  <a:lnTo>
                    <a:pt x="321" y="49"/>
                  </a:lnTo>
                  <a:lnTo>
                    <a:pt x="321" y="48"/>
                  </a:lnTo>
                  <a:lnTo>
                    <a:pt x="321" y="47"/>
                  </a:lnTo>
                  <a:lnTo>
                    <a:pt x="321" y="46"/>
                  </a:lnTo>
                  <a:lnTo>
                    <a:pt x="321" y="46"/>
                  </a:lnTo>
                  <a:lnTo>
                    <a:pt x="322" y="46"/>
                  </a:lnTo>
                  <a:lnTo>
                    <a:pt x="323" y="46"/>
                  </a:lnTo>
                  <a:lnTo>
                    <a:pt x="324" y="46"/>
                  </a:lnTo>
                  <a:lnTo>
                    <a:pt x="325" y="46"/>
                  </a:lnTo>
                  <a:lnTo>
                    <a:pt x="328" y="46"/>
                  </a:lnTo>
                  <a:lnTo>
                    <a:pt x="330" y="46"/>
                  </a:lnTo>
                  <a:lnTo>
                    <a:pt x="331" y="46"/>
                  </a:lnTo>
                  <a:lnTo>
                    <a:pt x="333" y="46"/>
                  </a:lnTo>
                  <a:lnTo>
                    <a:pt x="338" y="46"/>
                  </a:lnTo>
                  <a:lnTo>
                    <a:pt x="341" y="46"/>
                  </a:lnTo>
                  <a:lnTo>
                    <a:pt x="342" y="46"/>
                  </a:lnTo>
                  <a:lnTo>
                    <a:pt x="342" y="46"/>
                  </a:lnTo>
                  <a:lnTo>
                    <a:pt x="342" y="44"/>
                  </a:lnTo>
                  <a:lnTo>
                    <a:pt x="342" y="43"/>
                  </a:lnTo>
                  <a:lnTo>
                    <a:pt x="342" y="42"/>
                  </a:lnTo>
                  <a:lnTo>
                    <a:pt x="342" y="39"/>
                  </a:lnTo>
                  <a:lnTo>
                    <a:pt x="342" y="37"/>
                  </a:lnTo>
                  <a:lnTo>
                    <a:pt x="342" y="36"/>
                  </a:lnTo>
                  <a:lnTo>
                    <a:pt x="342" y="33"/>
                  </a:lnTo>
                  <a:lnTo>
                    <a:pt x="342" y="25"/>
                  </a:lnTo>
                  <a:lnTo>
                    <a:pt x="342" y="19"/>
                  </a:lnTo>
                  <a:lnTo>
                    <a:pt x="342" y="18"/>
                  </a:lnTo>
                  <a:lnTo>
                    <a:pt x="342" y="15"/>
                  </a:lnTo>
                  <a:lnTo>
                    <a:pt x="342" y="9"/>
                  </a:lnTo>
                  <a:lnTo>
                    <a:pt x="342" y="5"/>
                  </a:lnTo>
                  <a:lnTo>
                    <a:pt x="342" y="4"/>
                  </a:lnTo>
                  <a:lnTo>
                    <a:pt x="342" y="2"/>
                  </a:lnTo>
                  <a:lnTo>
                    <a:pt x="342" y="1"/>
                  </a:lnTo>
                  <a:lnTo>
                    <a:pt x="342" y="0"/>
                  </a:lnTo>
                  <a:lnTo>
                    <a:pt x="343" y="0"/>
                  </a:lnTo>
                  <a:lnTo>
                    <a:pt x="344" y="0"/>
                  </a:lnTo>
                  <a:lnTo>
                    <a:pt x="345" y="0"/>
                  </a:lnTo>
                  <a:lnTo>
                    <a:pt x="346" y="0"/>
                  </a:lnTo>
                  <a:lnTo>
                    <a:pt x="352" y="0"/>
                  </a:lnTo>
                  <a:lnTo>
                    <a:pt x="355" y="0"/>
                  </a:lnTo>
                  <a:lnTo>
                    <a:pt x="356" y="0"/>
                  </a:lnTo>
                  <a:lnTo>
                    <a:pt x="358" y="1"/>
                  </a:lnTo>
                  <a:lnTo>
                    <a:pt x="366" y="3"/>
                  </a:lnTo>
                  <a:lnTo>
                    <a:pt x="373" y="4"/>
                  </a:lnTo>
                  <a:lnTo>
                    <a:pt x="374" y="4"/>
                  </a:lnTo>
                  <a:lnTo>
                    <a:pt x="376" y="4"/>
                  </a:lnTo>
                  <a:lnTo>
                    <a:pt x="383" y="4"/>
                  </a:lnTo>
                  <a:lnTo>
                    <a:pt x="390" y="4"/>
                  </a:lnTo>
                  <a:lnTo>
                    <a:pt x="391" y="4"/>
                  </a:lnTo>
                  <a:lnTo>
                    <a:pt x="392" y="4"/>
                  </a:lnTo>
                  <a:lnTo>
                    <a:pt x="395" y="4"/>
                  </a:lnTo>
                  <a:lnTo>
                    <a:pt x="397" y="4"/>
                  </a:lnTo>
                  <a:lnTo>
                    <a:pt x="398" y="4"/>
                  </a:lnTo>
                  <a:lnTo>
                    <a:pt x="399" y="6"/>
                  </a:lnTo>
                  <a:lnTo>
                    <a:pt x="400" y="7"/>
                  </a:lnTo>
                  <a:lnTo>
                    <a:pt x="401" y="7"/>
                  </a:lnTo>
                  <a:lnTo>
                    <a:pt x="402" y="9"/>
                  </a:lnTo>
                  <a:lnTo>
                    <a:pt x="406" y="12"/>
                  </a:lnTo>
                  <a:lnTo>
                    <a:pt x="408" y="14"/>
                  </a:lnTo>
                  <a:lnTo>
                    <a:pt x="409" y="14"/>
                  </a:lnTo>
                  <a:lnTo>
                    <a:pt x="411" y="15"/>
                  </a:lnTo>
                  <a:lnTo>
                    <a:pt x="417" y="19"/>
                  </a:lnTo>
                  <a:lnTo>
                    <a:pt x="421" y="21"/>
                  </a:lnTo>
                  <a:lnTo>
                    <a:pt x="422" y="21"/>
                  </a:lnTo>
                  <a:lnTo>
                    <a:pt x="425" y="24"/>
                  </a:lnTo>
                  <a:lnTo>
                    <a:pt x="431" y="30"/>
                  </a:lnTo>
                  <a:lnTo>
                    <a:pt x="436" y="36"/>
                  </a:lnTo>
                  <a:lnTo>
                    <a:pt x="437" y="36"/>
                  </a:lnTo>
                  <a:lnTo>
                    <a:pt x="440" y="38"/>
                  </a:lnTo>
                  <a:lnTo>
                    <a:pt x="443" y="39"/>
                  </a:lnTo>
                  <a:lnTo>
                    <a:pt x="444" y="39"/>
                  </a:lnTo>
                  <a:lnTo>
                    <a:pt x="444" y="39"/>
                  </a:lnTo>
                  <a:lnTo>
                    <a:pt x="445" y="40"/>
                  </a:lnTo>
                  <a:lnTo>
                    <a:pt x="448" y="41"/>
                  </a:lnTo>
                  <a:lnTo>
                    <a:pt x="450" y="42"/>
                  </a:lnTo>
                  <a:lnTo>
                    <a:pt x="451" y="42"/>
                  </a:lnTo>
                  <a:lnTo>
                    <a:pt x="457" y="45"/>
                  </a:lnTo>
                  <a:lnTo>
                    <a:pt x="460" y="46"/>
                  </a:lnTo>
                  <a:lnTo>
                    <a:pt x="462" y="46"/>
                  </a:lnTo>
                  <a:lnTo>
                    <a:pt x="468" y="48"/>
                  </a:lnTo>
                  <a:lnTo>
                    <a:pt x="471" y="49"/>
                  </a:lnTo>
                  <a:lnTo>
                    <a:pt x="472" y="49"/>
                  </a:lnTo>
                  <a:lnTo>
                    <a:pt x="473" y="49"/>
                  </a:lnTo>
                  <a:lnTo>
                    <a:pt x="474" y="49"/>
                  </a:lnTo>
                  <a:lnTo>
                    <a:pt x="475" y="49"/>
                  </a:lnTo>
                  <a:lnTo>
                    <a:pt x="475" y="50"/>
                  </a:lnTo>
                  <a:lnTo>
                    <a:pt x="475" y="51"/>
                  </a:lnTo>
                  <a:lnTo>
                    <a:pt x="475" y="53"/>
                  </a:lnTo>
                  <a:lnTo>
                    <a:pt x="475" y="53"/>
                  </a:lnTo>
                  <a:lnTo>
                    <a:pt x="477" y="56"/>
                  </a:lnTo>
                  <a:lnTo>
                    <a:pt x="478" y="57"/>
                  </a:lnTo>
                  <a:lnTo>
                    <a:pt x="480" y="57"/>
                  </a:lnTo>
                  <a:lnTo>
                    <a:pt x="481" y="59"/>
                  </a:lnTo>
                  <a:lnTo>
                    <a:pt x="482" y="60"/>
                  </a:lnTo>
                  <a:lnTo>
                    <a:pt x="483" y="60"/>
                  </a:lnTo>
                  <a:lnTo>
                    <a:pt x="483" y="60"/>
                  </a:lnTo>
                  <a:lnTo>
                    <a:pt x="486" y="60"/>
                  </a:lnTo>
                  <a:lnTo>
                    <a:pt x="488" y="60"/>
                  </a:lnTo>
                  <a:lnTo>
                    <a:pt x="489" y="60"/>
                  </a:lnTo>
                  <a:lnTo>
                    <a:pt x="490" y="60"/>
                  </a:lnTo>
                  <a:lnTo>
                    <a:pt x="495" y="60"/>
                  </a:lnTo>
                  <a:lnTo>
                    <a:pt x="499" y="60"/>
                  </a:lnTo>
                  <a:lnTo>
                    <a:pt x="500" y="60"/>
                  </a:lnTo>
                  <a:lnTo>
                    <a:pt x="502" y="60"/>
                  </a:lnTo>
                  <a:lnTo>
                    <a:pt x="511" y="59"/>
                  </a:lnTo>
                  <a:lnTo>
                    <a:pt x="519" y="58"/>
                  </a:lnTo>
                  <a:lnTo>
                    <a:pt x="520" y="57"/>
                  </a:lnTo>
                  <a:lnTo>
                    <a:pt x="523" y="57"/>
                  </a:lnTo>
                  <a:lnTo>
                    <a:pt x="532" y="57"/>
                  </a:lnTo>
                  <a:lnTo>
                    <a:pt x="540" y="57"/>
                  </a:lnTo>
                  <a:lnTo>
                    <a:pt x="541" y="57"/>
                  </a:lnTo>
                  <a:lnTo>
                    <a:pt x="542" y="57"/>
                  </a:lnTo>
                  <a:lnTo>
                    <a:pt x="545" y="57"/>
                  </a:lnTo>
                  <a:lnTo>
                    <a:pt x="547" y="57"/>
                  </a:lnTo>
                  <a:lnTo>
                    <a:pt x="548" y="57"/>
                  </a:lnTo>
                  <a:lnTo>
                    <a:pt x="549" y="61"/>
                  </a:lnTo>
                  <a:lnTo>
                    <a:pt x="550" y="63"/>
                  </a:lnTo>
                  <a:lnTo>
                    <a:pt x="551" y="63"/>
                  </a:lnTo>
                  <a:lnTo>
                    <a:pt x="551" y="64"/>
                  </a:lnTo>
                  <a:lnTo>
                    <a:pt x="551" y="65"/>
                  </a:lnTo>
                  <a:lnTo>
                    <a:pt x="551" y="71"/>
                  </a:lnTo>
                  <a:lnTo>
                    <a:pt x="551" y="74"/>
                  </a:lnTo>
                  <a:lnTo>
                    <a:pt x="551" y="74"/>
                  </a:lnTo>
                  <a:lnTo>
                    <a:pt x="551" y="75"/>
                  </a:lnTo>
                  <a:lnTo>
                    <a:pt x="552" y="79"/>
                  </a:lnTo>
                  <a:lnTo>
                    <a:pt x="556" y="92"/>
                  </a:lnTo>
                  <a:lnTo>
                    <a:pt x="558" y="102"/>
                  </a:lnTo>
                  <a:lnTo>
                    <a:pt x="559" y="102"/>
                  </a:lnTo>
                  <a:lnTo>
                    <a:pt x="559" y="103"/>
                  </a:lnTo>
                  <a:lnTo>
                    <a:pt x="559" y="107"/>
                  </a:lnTo>
                  <a:lnTo>
                    <a:pt x="560" y="118"/>
                  </a:lnTo>
                  <a:lnTo>
                    <a:pt x="561" y="127"/>
                  </a:lnTo>
                  <a:lnTo>
                    <a:pt x="562" y="127"/>
                  </a:lnTo>
                  <a:lnTo>
                    <a:pt x="564" y="132"/>
                  </a:lnTo>
                  <a:lnTo>
                    <a:pt x="565" y="134"/>
                  </a:lnTo>
                  <a:lnTo>
                    <a:pt x="566" y="134"/>
                  </a:lnTo>
                  <a:lnTo>
                    <a:pt x="566" y="134"/>
                  </a:lnTo>
                  <a:lnTo>
                    <a:pt x="566" y="134"/>
                  </a:lnTo>
                  <a:lnTo>
                    <a:pt x="567" y="136"/>
                  </a:lnTo>
                  <a:lnTo>
                    <a:pt x="568" y="137"/>
                  </a:lnTo>
                  <a:lnTo>
                    <a:pt x="569" y="137"/>
                  </a:lnTo>
                  <a:lnTo>
                    <a:pt x="570" y="137"/>
                  </a:lnTo>
                  <a:lnTo>
                    <a:pt x="571" y="137"/>
                  </a:lnTo>
                  <a:lnTo>
                    <a:pt x="573" y="137"/>
                  </a:lnTo>
                  <a:lnTo>
                    <a:pt x="573" y="137"/>
                  </a:lnTo>
                  <a:lnTo>
                    <a:pt x="574" y="137"/>
                  </a:lnTo>
                  <a:lnTo>
                    <a:pt x="577" y="137"/>
                  </a:lnTo>
                  <a:lnTo>
                    <a:pt x="579" y="137"/>
                  </a:lnTo>
                  <a:lnTo>
                    <a:pt x="580" y="137"/>
                  </a:lnTo>
                  <a:lnTo>
                    <a:pt x="581" y="137"/>
                  </a:lnTo>
                  <a:lnTo>
                    <a:pt x="586" y="137"/>
                  </a:lnTo>
                  <a:lnTo>
                    <a:pt x="589" y="137"/>
                  </a:lnTo>
                  <a:lnTo>
                    <a:pt x="591" y="137"/>
                  </a:lnTo>
                  <a:lnTo>
                    <a:pt x="592" y="137"/>
                  </a:lnTo>
                  <a:lnTo>
                    <a:pt x="597" y="137"/>
                  </a:lnTo>
                  <a:lnTo>
                    <a:pt x="600" y="137"/>
                  </a:lnTo>
                  <a:lnTo>
                    <a:pt x="601" y="137"/>
                  </a:lnTo>
                  <a:lnTo>
                    <a:pt x="602" y="137"/>
                  </a:lnTo>
                  <a:lnTo>
                    <a:pt x="603" y="137"/>
                  </a:lnTo>
                  <a:lnTo>
                    <a:pt x="604" y="137"/>
                  </a:lnTo>
                  <a:lnTo>
                    <a:pt x="606" y="136"/>
                  </a:lnTo>
                  <a:lnTo>
                    <a:pt x="607" y="135"/>
                  </a:lnTo>
                  <a:lnTo>
                    <a:pt x="608" y="134"/>
                  </a:lnTo>
                  <a:lnTo>
                    <a:pt x="608" y="134"/>
                  </a:lnTo>
                  <a:lnTo>
                    <a:pt x="612" y="130"/>
                  </a:lnTo>
                  <a:lnTo>
                    <a:pt x="614" y="128"/>
                  </a:lnTo>
                  <a:lnTo>
                    <a:pt x="615" y="127"/>
                  </a:lnTo>
                  <a:lnTo>
                    <a:pt x="615" y="127"/>
                  </a:lnTo>
                  <a:lnTo>
                    <a:pt x="616" y="127"/>
                  </a:lnTo>
                  <a:lnTo>
                    <a:pt x="619" y="127"/>
                  </a:lnTo>
                  <a:lnTo>
                    <a:pt x="621" y="127"/>
                  </a:lnTo>
                  <a:lnTo>
                    <a:pt x="622" y="127"/>
                  </a:lnTo>
                  <a:lnTo>
                    <a:pt x="624" y="127"/>
                  </a:lnTo>
                  <a:lnTo>
                    <a:pt x="633" y="127"/>
                  </a:lnTo>
                  <a:lnTo>
                    <a:pt x="639" y="127"/>
                  </a:lnTo>
                  <a:lnTo>
                    <a:pt x="640" y="127"/>
                  </a:lnTo>
                  <a:lnTo>
                    <a:pt x="644" y="128"/>
                  </a:lnTo>
                  <a:lnTo>
                    <a:pt x="659" y="130"/>
                  </a:lnTo>
                  <a:lnTo>
                    <a:pt x="671" y="131"/>
                  </a:lnTo>
                  <a:lnTo>
                    <a:pt x="672" y="131"/>
                  </a:lnTo>
                  <a:lnTo>
                    <a:pt x="677" y="132"/>
                  </a:lnTo>
                  <a:lnTo>
                    <a:pt x="693" y="133"/>
                  </a:lnTo>
                  <a:lnTo>
                    <a:pt x="706" y="134"/>
                  </a:lnTo>
                  <a:lnTo>
                    <a:pt x="707" y="134"/>
                  </a:lnTo>
                  <a:lnTo>
                    <a:pt x="708" y="134"/>
                  </a:lnTo>
                  <a:lnTo>
                    <a:pt x="711" y="134"/>
                  </a:lnTo>
                  <a:lnTo>
                    <a:pt x="713" y="134"/>
                  </a:lnTo>
                  <a:lnTo>
                    <a:pt x="714" y="134"/>
                  </a:lnTo>
                  <a:lnTo>
                    <a:pt x="714" y="135"/>
                  </a:lnTo>
                  <a:lnTo>
                    <a:pt x="714" y="136"/>
                  </a:lnTo>
                  <a:lnTo>
                    <a:pt x="714" y="142"/>
                  </a:lnTo>
                  <a:lnTo>
                    <a:pt x="714" y="145"/>
                  </a:lnTo>
                  <a:lnTo>
                    <a:pt x="714" y="145"/>
                  </a:lnTo>
                  <a:lnTo>
                    <a:pt x="713" y="150"/>
                  </a:lnTo>
                  <a:lnTo>
                    <a:pt x="711" y="163"/>
                  </a:lnTo>
                  <a:lnTo>
                    <a:pt x="710" y="173"/>
                  </a:lnTo>
                  <a:lnTo>
                    <a:pt x="710" y="173"/>
                  </a:lnTo>
                  <a:lnTo>
                    <a:pt x="709" y="182"/>
                  </a:lnTo>
                  <a:lnTo>
                    <a:pt x="708" y="204"/>
                  </a:lnTo>
                  <a:lnTo>
                    <a:pt x="707" y="222"/>
                  </a:lnTo>
                  <a:lnTo>
                    <a:pt x="707" y="222"/>
                  </a:lnTo>
                  <a:lnTo>
                    <a:pt x="706" y="231"/>
                  </a:lnTo>
                  <a:lnTo>
                    <a:pt x="705" y="256"/>
                  </a:lnTo>
                  <a:lnTo>
                    <a:pt x="704" y="275"/>
                  </a:lnTo>
                  <a:lnTo>
                    <a:pt x="704" y="275"/>
                  </a:lnTo>
                  <a:lnTo>
                    <a:pt x="704" y="276"/>
                  </a:lnTo>
                  <a:lnTo>
                    <a:pt x="704" y="277"/>
                  </a:lnTo>
                  <a:lnTo>
                    <a:pt x="704" y="282"/>
                  </a:lnTo>
                  <a:lnTo>
                    <a:pt x="704" y="286"/>
                  </a:lnTo>
                  <a:lnTo>
                    <a:pt x="704" y="286"/>
                  </a:lnTo>
                  <a:lnTo>
                    <a:pt x="705" y="289"/>
                  </a:lnTo>
                  <a:lnTo>
                    <a:pt x="706" y="290"/>
                  </a:lnTo>
                  <a:lnTo>
                    <a:pt x="707" y="290"/>
                  </a:lnTo>
                  <a:lnTo>
                    <a:pt x="708" y="290"/>
                  </a:lnTo>
                  <a:lnTo>
                    <a:pt x="711" y="290"/>
                  </a:lnTo>
                  <a:lnTo>
                    <a:pt x="713" y="290"/>
                  </a:lnTo>
                  <a:lnTo>
                    <a:pt x="714" y="290"/>
                  </a:lnTo>
                  <a:lnTo>
                    <a:pt x="721" y="292"/>
                  </a:lnTo>
                  <a:lnTo>
                    <a:pt x="724" y="293"/>
                  </a:lnTo>
                  <a:lnTo>
                    <a:pt x="725" y="293"/>
                  </a:lnTo>
                  <a:lnTo>
                    <a:pt x="726" y="295"/>
                  </a:lnTo>
                  <a:lnTo>
                    <a:pt x="727" y="296"/>
                  </a:lnTo>
                  <a:lnTo>
                    <a:pt x="728" y="296"/>
                  </a:lnTo>
                  <a:lnTo>
                    <a:pt x="729" y="296"/>
                  </a:lnTo>
                  <a:lnTo>
                    <a:pt x="730" y="296"/>
                  </a:lnTo>
                  <a:lnTo>
                    <a:pt x="731" y="296"/>
                  </a:lnTo>
                  <a:lnTo>
                    <a:pt x="731" y="297"/>
                  </a:lnTo>
                  <a:lnTo>
                    <a:pt x="731" y="300"/>
                  </a:lnTo>
                  <a:lnTo>
                    <a:pt x="731" y="310"/>
                  </a:lnTo>
                  <a:lnTo>
                    <a:pt x="731" y="317"/>
                  </a:lnTo>
                  <a:lnTo>
                    <a:pt x="731" y="317"/>
                  </a:lnTo>
                  <a:lnTo>
                    <a:pt x="731" y="318"/>
                  </a:lnTo>
                  <a:lnTo>
                    <a:pt x="731" y="323"/>
                  </a:lnTo>
                  <a:lnTo>
                    <a:pt x="731" y="338"/>
                  </a:lnTo>
                  <a:lnTo>
                    <a:pt x="731" y="349"/>
                  </a:lnTo>
                  <a:lnTo>
                    <a:pt x="731" y="349"/>
                  </a:lnTo>
                  <a:lnTo>
                    <a:pt x="731" y="350"/>
                  </a:lnTo>
                  <a:lnTo>
                    <a:pt x="731" y="357"/>
                  </a:lnTo>
                  <a:lnTo>
                    <a:pt x="731" y="379"/>
                  </a:lnTo>
                  <a:lnTo>
                    <a:pt x="731" y="396"/>
                  </a:lnTo>
                  <a:lnTo>
                    <a:pt x="731" y="396"/>
                  </a:lnTo>
                  <a:lnTo>
                    <a:pt x="731" y="397"/>
                  </a:lnTo>
                  <a:lnTo>
                    <a:pt x="731" y="404"/>
                  </a:lnTo>
                  <a:lnTo>
                    <a:pt x="733" y="430"/>
                  </a:lnTo>
                  <a:lnTo>
                    <a:pt x="734" y="449"/>
                  </a:lnTo>
                  <a:lnTo>
                    <a:pt x="735" y="449"/>
                  </a:lnTo>
                  <a:lnTo>
                    <a:pt x="735" y="450"/>
                  </a:lnTo>
                  <a:lnTo>
                    <a:pt x="735" y="452"/>
                  </a:lnTo>
                  <a:lnTo>
                    <a:pt x="735" y="458"/>
                  </a:lnTo>
                  <a:lnTo>
                    <a:pt x="735" y="463"/>
                  </a:lnTo>
                  <a:lnTo>
                    <a:pt x="735" y="463"/>
                  </a:lnTo>
                  <a:lnTo>
                    <a:pt x="731" y="465"/>
                  </a:lnTo>
                  <a:lnTo>
                    <a:pt x="720" y="468"/>
                  </a:lnTo>
                  <a:lnTo>
                    <a:pt x="710" y="470"/>
                  </a:lnTo>
                  <a:lnTo>
                    <a:pt x="710" y="470"/>
                  </a:lnTo>
                  <a:lnTo>
                    <a:pt x="704" y="472"/>
                  </a:lnTo>
                  <a:lnTo>
                    <a:pt x="686" y="477"/>
                  </a:lnTo>
                  <a:lnTo>
                    <a:pt x="672" y="481"/>
                  </a:lnTo>
                  <a:lnTo>
                    <a:pt x="672" y="481"/>
                  </a:lnTo>
                  <a:lnTo>
                    <a:pt x="666" y="483"/>
                  </a:lnTo>
                  <a:lnTo>
                    <a:pt x="647" y="488"/>
                  </a:lnTo>
                  <a:lnTo>
                    <a:pt x="633" y="491"/>
                  </a:lnTo>
                  <a:lnTo>
                    <a:pt x="633" y="491"/>
                  </a:lnTo>
                  <a:lnTo>
                    <a:pt x="631" y="492"/>
                  </a:lnTo>
                  <a:lnTo>
                    <a:pt x="625" y="493"/>
                  </a:lnTo>
                  <a:lnTo>
                    <a:pt x="622" y="494"/>
                  </a:lnTo>
                  <a:lnTo>
                    <a:pt x="622" y="494"/>
                  </a:lnTo>
                  <a:lnTo>
                    <a:pt x="621" y="495"/>
                  </a:lnTo>
                  <a:lnTo>
                    <a:pt x="620" y="496"/>
                  </a:lnTo>
                  <a:lnTo>
                    <a:pt x="619" y="498"/>
                  </a:lnTo>
                  <a:lnTo>
                    <a:pt x="619" y="498"/>
                  </a:lnTo>
                  <a:lnTo>
                    <a:pt x="619" y="499"/>
                  </a:lnTo>
                  <a:lnTo>
                    <a:pt x="619" y="500"/>
                  </a:lnTo>
                  <a:lnTo>
                    <a:pt x="619" y="503"/>
                  </a:lnTo>
                  <a:lnTo>
                    <a:pt x="619" y="505"/>
                  </a:lnTo>
                  <a:lnTo>
                    <a:pt x="619" y="505"/>
                  </a:lnTo>
                  <a:lnTo>
                    <a:pt x="618" y="506"/>
                  </a:lnTo>
                  <a:lnTo>
                    <a:pt x="616" y="510"/>
                  </a:lnTo>
                  <a:lnTo>
                    <a:pt x="615" y="512"/>
                  </a:lnTo>
                  <a:lnTo>
                    <a:pt x="615" y="512"/>
                  </a:lnTo>
                  <a:lnTo>
                    <a:pt x="614" y="517"/>
                  </a:lnTo>
                  <a:lnTo>
                    <a:pt x="613" y="526"/>
                  </a:lnTo>
                  <a:lnTo>
                    <a:pt x="612" y="534"/>
                  </a:lnTo>
                  <a:lnTo>
                    <a:pt x="612" y="534"/>
                  </a:lnTo>
                  <a:lnTo>
                    <a:pt x="610" y="538"/>
                  </a:lnTo>
                  <a:lnTo>
                    <a:pt x="606" y="549"/>
                  </a:lnTo>
                  <a:lnTo>
                    <a:pt x="604" y="558"/>
                  </a:lnTo>
                  <a:lnTo>
                    <a:pt x="604" y="558"/>
                  </a:lnTo>
                  <a:lnTo>
                    <a:pt x="604" y="559"/>
                  </a:lnTo>
                  <a:lnTo>
                    <a:pt x="604" y="560"/>
                  </a:lnTo>
                  <a:lnTo>
                    <a:pt x="604" y="561"/>
                  </a:lnTo>
                  <a:lnTo>
                    <a:pt x="604" y="561"/>
                  </a:lnTo>
                  <a:lnTo>
                    <a:pt x="603" y="562"/>
                  </a:lnTo>
                  <a:lnTo>
                    <a:pt x="602" y="564"/>
                  </a:lnTo>
                  <a:lnTo>
                    <a:pt x="601" y="565"/>
                  </a:lnTo>
                  <a:lnTo>
                    <a:pt x="601" y="565"/>
                  </a:lnTo>
                  <a:lnTo>
                    <a:pt x="600" y="565"/>
                  </a:lnTo>
                  <a:lnTo>
                    <a:pt x="599" y="565"/>
                  </a:lnTo>
                  <a:lnTo>
                    <a:pt x="596" y="565"/>
                  </a:lnTo>
                  <a:lnTo>
                    <a:pt x="594" y="565"/>
                  </a:lnTo>
                  <a:lnTo>
                    <a:pt x="594" y="565"/>
                  </a:lnTo>
                  <a:lnTo>
                    <a:pt x="593" y="565"/>
                  </a:lnTo>
                  <a:lnTo>
                    <a:pt x="591" y="565"/>
                  </a:lnTo>
                  <a:lnTo>
                    <a:pt x="583" y="565"/>
                  </a:lnTo>
                  <a:lnTo>
                    <a:pt x="577" y="565"/>
                  </a:lnTo>
                  <a:lnTo>
                    <a:pt x="577" y="565"/>
                  </a:lnTo>
                  <a:lnTo>
                    <a:pt x="574" y="566"/>
                  </a:lnTo>
                  <a:lnTo>
                    <a:pt x="567" y="567"/>
                  </a:lnTo>
                  <a:lnTo>
                    <a:pt x="562" y="569"/>
                  </a:lnTo>
                  <a:lnTo>
                    <a:pt x="562" y="569"/>
                  </a:lnTo>
                  <a:lnTo>
                    <a:pt x="561" y="569"/>
                  </a:lnTo>
                  <a:lnTo>
                    <a:pt x="560" y="569"/>
                  </a:lnTo>
                  <a:lnTo>
                    <a:pt x="559" y="569"/>
                  </a:lnTo>
                  <a:lnTo>
                    <a:pt x="559" y="569"/>
                  </a:lnTo>
                  <a:lnTo>
                    <a:pt x="559" y="569"/>
                  </a:lnTo>
                  <a:lnTo>
                    <a:pt x="558" y="570"/>
                  </a:lnTo>
                  <a:lnTo>
                    <a:pt x="557" y="571"/>
                  </a:lnTo>
                  <a:lnTo>
                    <a:pt x="556" y="572"/>
                  </a:lnTo>
                  <a:lnTo>
                    <a:pt x="556" y="572"/>
                  </a:lnTo>
                  <a:lnTo>
                    <a:pt x="556" y="573"/>
                  </a:lnTo>
                  <a:lnTo>
                    <a:pt x="556" y="575"/>
                  </a:lnTo>
                  <a:lnTo>
                    <a:pt x="556" y="576"/>
                  </a:lnTo>
                  <a:lnTo>
                    <a:pt x="556" y="576"/>
                  </a:lnTo>
                  <a:lnTo>
                    <a:pt x="556" y="577"/>
                  </a:lnTo>
                  <a:lnTo>
                    <a:pt x="556" y="580"/>
                  </a:lnTo>
                  <a:lnTo>
                    <a:pt x="556" y="582"/>
                  </a:lnTo>
                  <a:lnTo>
                    <a:pt x="556" y="582"/>
                  </a:lnTo>
                  <a:lnTo>
                    <a:pt x="556" y="583"/>
                  </a:lnTo>
                  <a:lnTo>
                    <a:pt x="556" y="585"/>
                  </a:lnTo>
                  <a:lnTo>
                    <a:pt x="556" y="592"/>
                  </a:lnTo>
                  <a:lnTo>
                    <a:pt x="556" y="597"/>
                  </a:lnTo>
                  <a:lnTo>
                    <a:pt x="556" y="597"/>
                  </a:lnTo>
                  <a:lnTo>
                    <a:pt x="556" y="598"/>
                  </a:lnTo>
                  <a:lnTo>
                    <a:pt x="556" y="602"/>
                  </a:lnTo>
                  <a:lnTo>
                    <a:pt x="556" y="615"/>
                  </a:lnTo>
                  <a:lnTo>
                    <a:pt x="556" y="625"/>
                  </a:lnTo>
                  <a:lnTo>
                    <a:pt x="556" y="625"/>
                  </a:lnTo>
                  <a:lnTo>
                    <a:pt x="556" y="626"/>
                  </a:lnTo>
                  <a:lnTo>
                    <a:pt x="556" y="630"/>
                  </a:lnTo>
                  <a:lnTo>
                    <a:pt x="557" y="645"/>
                  </a:lnTo>
                  <a:lnTo>
                    <a:pt x="558" y="656"/>
                  </a:lnTo>
                  <a:lnTo>
                    <a:pt x="559" y="656"/>
                  </a:lnTo>
                  <a:lnTo>
                    <a:pt x="559" y="658"/>
                  </a:lnTo>
                  <a:lnTo>
                    <a:pt x="559" y="659"/>
                  </a:lnTo>
                  <a:lnTo>
                    <a:pt x="559" y="662"/>
                  </a:lnTo>
                  <a:lnTo>
                    <a:pt x="559" y="664"/>
                  </a:lnTo>
                  <a:lnTo>
                    <a:pt x="559" y="664"/>
                  </a:lnTo>
                  <a:lnTo>
                    <a:pt x="558" y="664"/>
                  </a:lnTo>
                  <a:lnTo>
                    <a:pt x="557" y="664"/>
                  </a:lnTo>
                  <a:lnTo>
                    <a:pt x="556" y="664"/>
                  </a:lnTo>
                  <a:lnTo>
                    <a:pt x="556" y="664"/>
                  </a:lnTo>
                  <a:lnTo>
                    <a:pt x="555" y="664"/>
                  </a:lnTo>
                  <a:lnTo>
                    <a:pt x="554" y="664"/>
                  </a:lnTo>
                  <a:lnTo>
                    <a:pt x="550" y="664"/>
                  </a:lnTo>
                  <a:lnTo>
                    <a:pt x="548" y="664"/>
                  </a:lnTo>
                  <a:lnTo>
                    <a:pt x="548" y="664"/>
                  </a:lnTo>
                  <a:lnTo>
                    <a:pt x="547" y="665"/>
                  </a:lnTo>
                  <a:lnTo>
                    <a:pt x="545" y="666"/>
                  </a:lnTo>
                  <a:lnTo>
                    <a:pt x="539" y="669"/>
                  </a:lnTo>
                  <a:lnTo>
                    <a:pt x="534" y="671"/>
                  </a:lnTo>
                  <a:lnTo>
                    <a:pt x="534" y="671"/>
                  </a:lnTo>
                  <a:lnTo>
                    <a:pt x="531" y="672"/>
                  </a:lnTo>
                  <a:lnTo>
                    <a:pt x="525" y="673"/>
                  </a:lnTo>
                  <a:lnTo>
                    <a:pt x="520" y="674"/>
                  </a:lnTo>
                  <a:lnTo>
                    <a:pt x="520" y="674"/>
                  </a:lnTo>
                  <a:lnTo>
                    <a:pt x="519" y="674"/>
                  </a:lnTo>
                  <a:lnTo>
                    <a:pt x="518" y="674"/>
                  </a:lnTo>
                  <a:lnTo>
                    <a:pt x="517" y="674"/>
                  </a:lnTo>
                  <a:lnTo>
                    <a:pt x="517" y="674"/>
                  </a:lnTo>
                  <a:lnTo>
                    <a:pt x="515" y="676"/>
                  </a:lnTo>
                  <a:lnTo>
                    <a:pt x="514" y="680"/>
                  </a:lnTo>
                  <a:lnTo>
                    <a:pt x="513" y="682"/>
                  </a:lnTo>
                  <a:lnTo>
                    <a:pt x="513" y="682"/>
                  </a:lnTo>
                  <a:lnTo>
                    <a:pt x="513" y="683"/>
                  </a:lnTo>
                  <a:lnTo>
                    <a:pt x="513" y="684"/>
                  </a:lnTo>
                  <a:lnTo>
                    <a:pt x="513" y="689"/>
                  </a:lnTo>
                  <a:lnTo>
                    <a:pt x="513" y="692"/>
                  </a:lnTo>
                  <a:lnTo>
                    <a:pt x="513" y="692"/>
                  </a:lnTo>
                  <a:lnTo>
                    <a:pt x="512" y="697"/>
                  </a:lnTo>
                  <a:lnTo>
                    <a:pt x="511" y="708"/>
                  </a:lnTo>
                  <a:lnTo>
                    <a:pt x="510" y="717"/>
                  </a:lnTo>
                  <a:lnTo>
                    <a:pt x="510" y="717"/>
                  </a:lnTo>
                  <a:lnTo>
                    <a:pt x="510" y="718"/>
                  </a:lnTo>
                  <a:lnTo>
                    <a:pt x="510" y="722"/>
                  </a:lnTo>
                  <a:lnTo>
                    <a:pt x="510" y="737"/>
                  </a:lnTo>
                  <a:lnTo>
                    <a:pt x="510" y="749"/>
                  </a:lnTo>
                  <a:lnTo>
                    <a:pt x="510" y="749"/>
                  </a:lnTo>
                  <a:lnTo>
                    <a:pt x="510" y="750"/>
                  </a:lnTo>
                  <a:lnTo>
                    <a:pt x="510" y="752"/>
                  </a:lnTo>
                  <a:lnTo>
                    <a:pt x="510" y="758"/>
                  </a:lnTo>
                  <a:lnTo>
                    <a:pt x="510" y="762"/>
                  </a:lnTo>
                  <a:lnTo>
                    <a:pt x="510" y="762"/>
                  </a:lnTo>
                  <a:lnTo>
                    <a:pt x="511" y="766"/>
                  </a:lnTo>
                  <a:lnTo>
                    <a:pt x="512" y="767"/>
                  </a:lnTo>
                  <a:lnTo>
                    <a:pt x="513" y="767"/>
                  </a:lnTo>
                  <a:lnTo>
                    <a:pt x="513" y="768"/>
                  </a:lnTo>
                  <a:lnTo>
                    <a:pt x="513" y="771"/>
                  </a:lnTo>
                  <a:lnTo>
                    <a:pt x="513" y="773"/>
                  </a:lnTo>
                  <a:lnTo>
                    <a:pt x="513" y="773"/>
                  </a:lnTo>
                  <a:lnTo>
                    <a:pt x="517" y="783"/>
                  </a:lnTo>
                  <a:lnTo>
                    <a:pt x="519" y="788"/>
                  </a:lnTo>
                  <a:lnTo>
                    <a:pt x="520" y="788"/>
                  </a:lnTo>
                  <a:lnTo>
                    <a:pt x="520" y="789"/>
                  </a:lnTo>
                  <a:lnTo>
                    <a:pt x="520" y="791"/>
                  </a:lnTo>
                  <a:lnTo>
                    <a:pt x="522" y="797"/>
                  </a:lnTo>
                  <a:lnTo>
                    <a:pt x="523" y="802"/>
                  </a:lnTo>
                  <a:lnTo>
                    <a:pt x="524" y="802"/>
                  </a:lnTo>
                  <a:lnTo>
                    <a:pt x="525" y="804"/>
                  </a:lnTo>
                  <a:lnTo>
                    <a:pt x="526" y="805"/>
                  </a:lnTo>
                  <a:lnTo>
                    <a:pt x="527" y="805"/>
                  </a:lnTo>
                  <a:lnTo>
                    <a:pt x="528" y="805"/>
                  </a:lnTo>
                  <a:lnTo>
                    <a:pt x="529" y="805"/>
                  </a:lnTo>
                  <a:lnTo>
                    <a:pt x="530" y="805"/>
                  </a:lnTo>
                  <a:lnTo>
                    <a:pt x="532" y="805"/>
                  </a:lnTo>
                  <a:lnTo>
                    <a:pt x="533" y="805"/>
                  </a:lnTo>
                  <a:lnTo>
                    <a:pt x="534" y="805"/>
                  </a:lnTo>
                  <a:lnTo>
                    <a:pt x="536" y="805"/>
                  </a:lnTo>
                  <a:lnTo>
                    <a:pt x="541" y="805"/>
                  </a:lnTo>
                  <a:lnTo>
                    <a:pt x="544" y="805"/>
                  </a:lnTo>
                  <a:lnTo>
                    <a:pt x="545" y="805"/>
                  </a:lnTo>
                  <a:lnTo>
                    <a:pt x="546" y="805"/>
                  </a:lnTo>
                  <a:lnTo>
                    <a:pt x="551" y="805"/>
                  </a:lnTo>
                  <a:lnTo>
                    <a:pt x="555" y="805"/>
                  </a:lnTo>
                  <a:lnTo>
                    <a:pt x="556" y="805"/>
                  </a:lnTo>
                  <a:lnTo>
                    <a:pt x="557" y="805"/>
                  </a:lnTo>
                  <a:lnTo>
                    <a:pt x="558" y="805"/>
                  </a:lnTo>
                  <a:lnTo>
                    <a:pt x="559" y="805"/>
                  </a:lnTo>
                  <a:lnTo>
                    <a:pt x="559" y="806"/>
                  </a:lnTo>
                  <a:lnTo>
                    <a:pt x="559" y="807"/>
                  </a:lnTo>
                  <a:lnTo>
                    <a:pt x="559" y="810"/>
                  </a:lnTo>
                  <a:lnTo>
                    <a:pt x="559" y="812"/>
                  </a:lnTo>
                  <a:lnTo>
                    <a:pt x="559" y="812"/>
                  </a:lnTo>
                  <a:lnTo>
                    <a:pt x="559" y="813"/>
                  </a:lnTo>
                  <a:lnTo>
                    <a:pt x="559" y="814"/>
                  </a:lnTo>
                  <a:lnTo>
                    <a:pt x="559" y="815"/>
                  </a:lnTo>
                  <a:lnTo>
                    <a:pt x="559" y="815"/>
                  </a:lnTo>
                  <a:lnTo>
                    <a:pt x="559" y="816"/>
                  </a:lnTo>
                  <a:lnTo>
                    <a:pt x="559" y="819"/>
                  </a:lnTo>
                  <a:lnTo>
                    <a:pt x="559" y="825"/>
                  </a:lnTo>
                  <a:lnTo>
                    <a:pt x="559" y="830"/>
                  </a:lnTo>
                  <a:lnTo>
                    <a:pt x="559" y="830"/>
                  </a:lnTo>
                  <a:lnTo>
                    <a:pt x="559" y="831"/>
                  </a:lnTo>
                  <a:lnTo>
                    <a:pt x="559" y="833"/>
                  </a:lnTo>
                  <a:lnTo>
                    <a:pt x="559" y="841"/>
                  </a:lnTo>
                  <a:lnTo>
                    <a:pt x="559" y="847"/>
                  </a:lnTo>
                  <a:lnTo>
                    <a:pt x="559" y="847"/>
                  </a:lnTo>
                  <a:lnTo>
                    <a:pt x="559" y="848"/>
                  </a:lnTo>
                  <a:lnTo>
                    <a:pt x="559" y="850"/>
                  </a:lnTo>
                  <a:lnTo>
                    <a:pt x="559" y="851"/>
                  </a:lnTo>
                  <a:lnTo>
                    <a:pt x="559" y="851"/>
                  </a:lnTo>
                  <a:lnTo>
                    <a:pt x="560" y="851"/>
                  </a:lnTo>
                  <a:lnTo>
                    <a:pt x="561" y="851"/>
                  </a:lnTo>
                  <a:lnTo>
                    <a:pt x="562" y="851"/>
                  </a:lnTo>
                  <a:lnTo>
                    <a:pt x="564" y="851"/>
                  </a:lnTo>
                  <a:lnTo>
                    <a:pt x="565" y="851"/>
                  </a:lnTo>
                  <a:lnTo>
                    <a:pt x="566" y="851"/>
                  </a:lnTo>
                  <a:lnTo>
                    <a:pt x="567" y="851"/>
                  </a:lnTo>
                  <a:lnTo>
                    <a:pt x="573" y="851"/>
                  </a:lnTo>
                  <a:lnTo>
                    <a:pt x="576" y="851"/>
                  </a:lnTo>
                  <a:lnTo>
                    <a:pt x="577" y="851"/>
                  </a:lnTo>
                  <a:lnTo>
                    <a:pt x="579" y="851"/>
                  </a:lnTo>
                  <a:lnTo>
                    <a:pt x="585" y="851"/>
                  </a:lnTo>
                  <a:lnTo>
                    <a:pt x="589" y="851"/>
                  </a:lnTo>
                  <a:lnTo>
                    <a:pt x="591" y="851"/>
                  </a:lnTo>
                  <a:lnTo>
                    <a:pt x="592" y="851"/>
                  </a:lnTo>
                  <a:lnTo>
                    <a:pt x="593" y="851"/>
                  </a:lnTo>
                  <a:lnTo>
                    <a:pt x="594" y="851"/>
                  </a:lnTo>
                  <a:lnTo>
                    <a:pt x="594" y="852"/>
                  </a:lnTo>
                  <a:lnTo>
                    <a:pt x="594" y="854"/>
                  </a:lnTo>
                  <a:lnTo>
                    <a:pt x="594" y="855"/>
                  </a:lnTo>
                  <a:lnTo>
                    <a:pt x="594" y="855"/>
                  </a:lnTo>
                  <a:lnTo>
                    <a:pt x="594" y="856"/>
                  </a:lnTo>
                  <a:lnTo>
                    <a:pt x="594" y="857"/>
                  </a:lnTo>
                  <a:lnTo>
                    <a:pt x="594" y="860"/>
                  </a:lnTo>
                  <a:lnTo>
                    <a:pt x="594" y="862"/>
                  </a:lnTo>
                  <a:lnTo>
                    <a:pt x="594" y="862"/>
                  </a:lnTo>
                  <a:lnTo>
                    <a:pt x="595" y="865"/>
                  </a:lnTo>
                  <a:lnTo>
                    <a:pt x="598" y="872"/>
                  </a:lnTo>
                  <a:lnTo>
                    <a:pt x="600" y="876"/>
                  </a:lnTo>
                  <a:lnTo>
                    <a:pt x="601" y="876"/>
                  </a:lnTo>
                  <a:lnTo>
                    <a:pt x="601" y="877"/>
                  </a:lnTo>
                  <a:lnTo>
                    <a:pt x="601" y="879"/>
                  </a:lnTo>
                  <a:lnTo>
                    <a:pt x="602" y="885"/>
                  </a:lnTo>
                  <a:lnTo>
                    <a:pt x="603" y="890"/>
                  </a:lnTo>
                  <a:lnTo>
                    <a:pt x="604" y="890"/>
                  </a:lnTo>
                  <a:lnTo>
                    <a:pt x="604" y="891"/>
                  </a:lnTo>
                  <a:lnTo>
                    <a:pt x="604" y="893"/>
                  </a:lnTo>
                  <a:lnTo>
                    <a:pt x="604" y="894"/>
                  </a:lnTo>
                  <a:lnTo>
                    <a:pt x="604" y="894"/>
                  </a:lnTo>
                  <a:lnTo>
                    <a:pt x="604" y="894"/>
                  </a:lnTo>
                  <a:lnTo>
                    <a:pt x="606" y="894"/>
                  </a:lnTo>
                  <a:lnTo>
                    <a:pt x="607" y="894"/>
                  </a:lnTo>
                  <a:lnTo>
                    <a:pt x="608" y="894"/>
                  </a:lnTo>
                  <a:lnTo>
                    <a:pt x="610" y="894"/>
                  </a:lnTo>
                  <a:lnTo>
                    <a:pt x="615" y="894"/>
                  </a:lnTo>
                  <a:lnTo>
                    <a:pt x="618" y="894"/>
                  </a:lnTo>
                  <a:lnTo>
                    <a:pt x="619" y="894"/>
                  </a:lnTo>
                  <a:lnTo>
                    <a:pt x="622" y="894"/>
                  </a:lnTo>
                  <a:lnTo>
                    <a:pt x="624" y="894"/>
                  </a:lnTo>
                  <a:lnTo>
                    <a:pt x="625" y="894"/>
                  </a:lnTo>
                  <a:lnTo>
                    <a:pt x="625" y="894"/>
                  </a:lnTo>
                  <a:lnTo>
                    <a:pt x="625" y="895"/>
                  </a:lnTo>
                  <a:lnTo>
                    <a:pt x="625" y="896"/>
                  </a:lnTo>
                  <a:lnTo>
                    <a:pt x="625" y="901"/>
                  </a:lnTo>
                  <a:lnTo>
                    <a:pt x="625" y="904"/>
                  </a:lnTo>
                  <a:lnTo>
                    <a:pt x="625" y="904"/>
                  </a:lnTo>
                  <a:lnTo>
                    <a:pt x="624" y="906"/>
                  </a:lnTo>
                  <a:lnTo>
                    <a:pt x="623" y="912"/>
                  </a:lnTo>
                  <a:lnTo>
                    <a:pt x="622" y="915"/>
                  </a:lnTo>
                  <a:lnTo>
                    <a:pt x="622" y="915"/>
                  </a:lnTo>
                  <a:lnTo>
                    <a:pt x="621" y="919"/>
                  </a:lnTo>
                  <a:lnTo>
                    <a:pt x="620" y="929"/>
                  </a:lnTo>
                  <a:lnTo>
                    <a:pt x="619" y="936"/>
                  </a:lnTo>
                  <a:lnTo>
                    <a:pt x="619" y="936"/>
                  </a:lnTo>
                  <a:lnTo>
                    <a:pt x="619" y="937"/>
                  </a:lnTo>
                  <a:lnTo>
                    <a:pt x="619" y="943"/>
                  </a:lnTo>
                  <a:lnTo>
                    <a:pt x="619" y="958"/>
                  </a:lnTo>
                  <a:lnTo>
                    <a:pt x="619" y="971"/>
                  </a:lnTo>
                  <a:lnTo>
                    <a:pt x="619" y="971"/>
                  </a:lnTo>
                  <a:lnTo>
                    <a:pt x="619" y="972"/>
                  </a:lnTo>
                  <a:lnTo>
                    <a:pt x="619" y="973"/>
                  </a:lnTo>
                  <a:lnTo>
                    <a:pt x="619" y="979"/>
                  </a:lnTo>
                  <a:lnTo>
                    <a:pt x="619" y="982"/>
                  </a:lnTo>
                  <a:lnTo>
                    <a:pt x="619" y="982"/>
                  </a:lnTo>
                  <a:lnTo>
                    <a:pt x="620" y="984"/>
                  </a:lnTo>
                  <a:lnTo>
                    <a:pt x="621" y="985"/>
                  </a:lnTo>
                  <a:lnTo>
                    <a:pt x="622" y="985"/>
                  </a:lnTo>
                  <a:lnTo>
                    <a:pt x="623" y="986"/>
                  </a:lnTo>
                  <a:lnTo>
                    <a:pt x="626" y="988"/>
                  </a:lnTo>
                  <a:lnTo>
                    <a:pt x="629" y="989"/>
                  </a:lnTo>
                  <a:lnTo>
                    <a:pt x="630" y="989"/>
                  </a:lnTo>
                  <a:lnTo>
                    <a:pt x="632" y="990"/>
                  </a:lnTo>
                  <a:lnTo>
                    <a:pt x="638" y="991"/>
                  </a:lnTo>
                  <a:lnTo>
                    <a:pt x="642" y="992"/>
                  </a:lnTo>
                  <a:lnTo>
                    <a:pt x="643" y="992"/>
                  </a:lnTo>
                  <a:lnTo>
                    <a:pt x="644" y="992"/>
                  </a:lnTo>
                  <a:lnTo>
                    <a:pt x="646" y="992"/>
                  </a:lnTo>
                  <a:lnTo>
                    <a:pt x="647" y="992"/>
                  </a:lnTo>
                  <a:lnTo>
                    <a:pt x="647" y="993"/>
                  </a:lnTo>
                  <a:lnTo>
                    <a:pt x="647" y="994"/>
                  </a:lnTo>
                  <a:lnTo>
                    <a:pt x="647" y="998"/>
                  </a:lnTo>
                  <a:lnTo>
                    <a:pt x="647" y="1000"/>
                  </a:lnTo>
                  <a:lnTo>
                    <a:pt x="647" y="1000"/>
                  </a:lnTo>
                  <a:lnTo>
                    <a:pt x="647" y="1001"/>
                  </a:lnTo>
                  <a:lnTo>
                    <a:pt x="647" y="1002"/>
                  </a:lnTo>
                  <a:lnTo>
                    <a:pt x="647" y="1003"/>
                  </a:lnTo>
                  <a:lnTo>
                    <a:pt x="647" y="1003"/>
                  </a:lnTo>
                  <a:lnTo>
                    <a:pt x="647" y="1004"/>
                  </a:lnTo>
                  <a:lnTo>
                    <a:pt x="647" y="1006"/>
                  </a:lnTo>
                  <a:lnTo>
                    <a:pt x="647" y="1015"/>
                  </a:lnTo>
                  <a:lnTo>
                    <a:pt x="647" y="1021"/>
                  </a:lnTo>
                  <a:lnTo>
                    <a:pt x="647" y="1021"/>
                  </a:lnTo>
                  <a:lnTo>
                    <a:pt x="647" y="1022"/>
                  </a:lnTo>
                  <a:lnTo>
                    <a:pt x="647" y="1024"/>
                  </a:lnTo>
                  <a:lnTo>
                    <a:pt x="647" y="1030"/>
                  </a:lnTo>
                  <a:lnTo>
                    <a:pt x="647" y="1035"/>
                  </a:lnTo>
                  <a:lnTo>
                    <a:pt x="647" y="1035"/>
                  </a:lnTo>
                  <a:lnTo>
                    <a:pt x="647" y="1036"/>
                  </a:lnTo>
                  <a:lnTo>
                    <a:pt x="647" y="1037"/>
                  </a:lnTo>
                  <a:lnTo>
                    <a:pt x="647" y="1038"/>
                  </a:lnTo>
                  <a:lnTo>
                    <a:pt x="647" y="1038"/>
                  </a:lnTo>
                  <a:lnTo>
                    <a:pt x="646" y="1038"/>
                  </a:lnTo>
                  <a:lnTo>
                    <a:pt x="644" y="1038"/>
                  </a:lnTo>
                  <a:lnTo>
                    <a:pt x="643" y="1038"/>
                  </a:lnTo>
                  <a:lnTo>
                    <a:pt x="643" y="1038"/>
                  </a:lnTo>
                  <a:lnTo>
                    <a:pt x="642" y="1039"/>
                  </a:lnTo>
                  <a:lnTo>
                    <a:pt x="638" y="1041"/>
                  </a:lnTo>
                  <a:lnTo>
                    <a:pt x="636" y="1042"/>
                  </a:lnTo>
                  <a:lnTo>
                    <a:pt x="636" y="1042"/>
                  </a:lnTo>
                  <a:lnTo>
                    <a:pt x="635" y="1042"/>
                  </a:lnTo>
                  <a:lnTo>
                    <a:pt x="634" y="1042"/>
                  </a:lnTo>
                  <a:lnTo>
                    <a:pt x="629" y="1042"/>
                  </a:lnTo>
                  <a:lnTo>
                    <a:pt x="625" y="1042"/>
                  </a:lnTo>
                  <a:lnTo>
                    <a:pt x="625" y="1042"/>
                  </a:lnTo>
                  <a:lnTo>
                    <a:pt x="624" y="1043"/>
                  </a:lnTo>
                  <a:lnTo>
                    <a:pt x="623" y="1046"/>
                  </a:lnTo>
                  <a:lnTo>
                    <a:pt x="622" y="1048"/>
                  </a:lnTo>
                  <a:lnTo>
                    <a:pt x="622" y="1048"/>
                  </a:lnTo>
                  <a:lnTo>
                    <a:pt x="621" y="1048"/>
                  </a:lnTo>
                  <a:lnTo>
                    <a:pt x="620" y="1048"/>
                  </a:lnTo>
                  <a:lnTo>
                    <a:pt x="619" y="1048"/>
                  </a:lnTo>
                  <a:lnTo>
                    <a:pt x="619" y="1048"/>
                  </a:lnTo>
                  <a:lnTo>
                    <a:pt x="619" y="1050"/>
                  </a:lnTo>
                  <a:lnTo>
                    <a:pt x="619" y="1052"/>
                  </a:lnTo>
                  <a:lnTo>
                    <a:pt x="619" y="1053"/>
                  </a:lnTo>
                  <a:lnTo>
                    <a:pt x="619" y="1053"/>
                  </a:lnTo>
                  <a:lnTo>
                    <a:pt x="619" y="1054"/>
                  </a:lnTo>
                  <a:lnTo>
                    <a:pt x="619" y="1055"/>
                  </a:lnTo>
                  <a:lnTo>
                    <a:pt x="619" y="1056"/>
                  </a:lnTo>
                  <a:lnTo>
                    <a:pt x="619" y="1056"/>
                  </a:lnTo>
                  <a:lnTo>
                    <a:pt x="619" y="1057"/>
                  </a:lnTo>
                  <a:lnTo>
                    <a:pt x="619" y="1058"/>
                  </a:lnTo>
                  <a:lnTo>
                    <a:pt x="619" y="1061"/>
                  </a:lnTo>
                  <a:lnTo>
                    <a:pt x="619" y="1063"/>
                  </a:lnTo>
                  <a:lnTo>
                    <a:pt x="619" y="1063"/>
                  </a:lnTo>
                  <a:lnTo>
                    <a:pt x="618" y="1064"/>
                  </a:lnTo>
                  <a:lnTo>
                    <a:pt x="616" y="1068"/>
                  </a:lnTo>
                  <a:lnTo>
                    <a:pt x="615" y="1070"/>
                  </a:lnTo>
                  <a:lnTo>
                    <a:pt x="615" y="1070"/>
                  </a:lnTo>
                  <a:lnTo>
                    <a:pt x="615" y="1070"/>
                  </a:lnTo>
                  <a:lnTo>
                    <a:pt x="614" y="1070"/>
                  </a:lnTo>
                  <a:lnTo>
                    <a:pt x="611" y="1070"/>
                  </a:lnTo>
                  <a:lnTo>
                    <a:pt x="608" y="1070"/>
                  </a:lnTo>
                  <a:lnTo>
                    <a:pt x="608" y="1070"/>
                  </a:lnTo>
                  <a:lnTo>
                    <a:pt x="607" y="1070"/>
                  </a:lnTo>
                  <a:lnTo>
                    <a:pt x="606" y="1070"/>
                  </a:lnTo>
                  <a:lnTo>
                    <a:pt x="603" y="1070"/>
                  </a:lnTo>
                  <a:lnTo>
                    <a:pt x="601" y="1070"/>
                  </a:lnTo>
                  <a:lnTo>
                    <a:pt x="601" y="1070"/>
                  </a:lnTo>
                  <a:lnTo>
                    <a:pt x="600" y="1070"/>
                  </a:lnTo>
                  <a:lnTo>
                    <a:pt x="598" y="1070"/>
                  </a:lnTo>
                  <a:lnTo>
                    <a:pt x="589" y="1070"/>
                  </a:lnTo>
                  <a:lnTo>
                    <a:pt x="583" y="1070"/>
                  </a:lnTo>
                  <a:lnTo>
                    <a:pt x="583" y="1070"/>
                  </a:lnTo>
                  <a:lnTo>
                    <a:pt x="582" y="1070"/>
                  </a:lnTo>
                  <a:lnTo>
                    <a:pt x="580" y="1070"/>
                  </a:lnTo>
                  <a:lnTo>
                    <a:pt x="573" y="1070"/>
                  </a:lnTo>
                  <a:lnTo>
                    <a:pt x="566" y="1070"/>
                  </a:lnTo>
                  <a:lnTo>
                    <a:pt x="566" y="1070"/>
                  </a:lnTo>
                  <a:lnTo>
                    <a:pt x="565" y="1070"/>
                  </a:lnTo>
                  <a:lnTo>
                    <a:pt x="564" y="1070"/>
                  </a:lnTo>
                  <a:lnTo>
                    <a:pt x="561" y="1070"/>
                  </a:lnTo>
                  <a:lnTo>
                    <a:pt x="559" y="1070"/>
                  </a:lnTo>
                  <a:lnTo>
                    <a:pt x="559" y="1070"/>
                  </a:lnTo>
                  <a:lnTo>
                    <a:pt x="559" y="1071"/>
                  </a:lnTo>
                  <a:lnTo>
                    <a:pt x="559" y="1073"/>
                  </a:lnTo>
                  <a:lnTo>
                    <a:pt x="559" y="1074"/>
                  </a:lnTo>
                  <a:lnTo>
                    <a:pt x="559" y="1074"/>
                  </a:lnTo>
                  <a:lnTo>
                    <a:pt x="559" y="1075"/>
                  </a:lnTo>
                  <a:lnTo>
                    <a:pt x="559" y="1078"/>
                  </a:lnTo>
                  <a:lnTo>
                    <a:pt x="559" y="1080"/>
                  </a:lnTo>
                  <a:lnTo>
                    <a:pt x="559" y="1080"/>
                  </a:lnTo>
                  <a:lnTo>
                    <a:pt x="559" y="1081"/>
                  </a:lnTo>
                  <a:lnTo>
                    <a:pt x="559" y="1082"/>
                  </a:lnTo>
                  <a:lnTo>
                    <a:pt x="559" y="1088"/>
                  </a:lnTo>
                  <a:lnTo>
                    <a:pt x="559" y="1091"/>
                  </a:lnTo>
                  <a:lnTo>
                    <a:pt x="559" y="1091"/>
                  </a:lnTo>
                  <a:lnTo>
                    <a:pt x="559" y="1092"/>
                  </a:lnTo>
                  <a:lnTo>
                    <a:pt x="559" y="1093"/>
                  </a:lnTo>
                  <a:lnTo>
                    <a:pt x="559" y="1098"/>
                  </a:lnTo>
                  <a:lnTo>
                    <a:pt x="559" y="1101"/>
                  </a:lnTo>
                  <a:lnTo>
                    <a:pt x="559" y="1101"/>
                  </a:lnTo>
                  <a:lnTo>
                    <a:pt x="559" y="1103"/>
                  </a:lnTo>
                  <a:lnTo>
                    <a:pt x="559" y="1105"/>
                  </a:lnTo>
                  <a:lnTo>
                    <a:pt x="559" y="1106"/>
                  </a:lnTo>
                  <a:lnTo>
                    <a:pt x="559" y="1106"/>
                  </a:lnTo>
                  <a:lnTo>
                    <a:pt x="559" y="1106"/>
                  </a:lnTo>
                  <a:lnTo>
                    <a:pt x="558" y="1106"/>
                  </a:lnTo>
                  <a:lnTo>
                    <a:pt x="557" y="1106"/>
                  </a:lnTo>
                  <a:lnTo>
                    <a:pt x="556" y="1106"/>
                  </a:lnTo>
                  <a:lnTo>
                    <a:pt x="556" y="1106"/>
                  </a:lnTo>
                  <a:lnTo>
                    <a:pt x="555" y="1106"/>
                  </a:lnTo>
                  <a:lnTo>
                    <a:pt x="554" y="1106"/>
                  </a:lnTo>
                  <a:lnTo>
                    <a:pt x="550" y="1106"/>
                  </a:lnTo>
                  <a:lnTo>
                    <a:pt x="548" y="1106"/>
                  </a:lnTo>
                  <a:lnTo>
                    <a:pt x="548" y="1106"/>
                  </a:lnTo>
                  <a:lnTo>
                    <a:pt x="547" y="1106"/>
                  </a:lnTo>
                  <a:lnTo>
                    <a:pt x="546" y="1106"/>
                  </a:lnTo>
                  <a:lnTo>
                    <a:pt x="541" y="1106"/>
                  </a:lnTo>
                  <a:lnTo>
                    <a:pt x="538" y="1106"/>
                  </a:lnTo>
                  <a:lnTo>
                    <a:pt x="538" y="1106"/>
                  </a:lnTo>
                  <a:lnTo>
                    <a:pt x="538" y="1106"/>
                  </a:lnTo>
                  <a:lnTo>
                    <a:pt x="538" y="1107"/>
                  </a:lnTo>
                  <a:lnTo>
                    <a:pt x="538" y="1108"/>
                  </a:lnTo>
                  <a:lnTo>
                    <a:pt x="538" y="1109"/>
                  </a:lnTo>
                  <a:lnTo>
                    <a:pt x="538" y="1109"/>
                  </a:lnTo>
                  <a:lnTo>
                    <a:pt x="537" y="1110"/>
                  </a:lnTo>
                  <a:lnTo>
                    <a:pt x="536" y="1114"/>
                  </a:lnTo>
                  <a:lnTo>
                    <a:pt x="534" y="1116"/>
                  </a:lnTo>
                  <a:lnTo>
                    <a:pt x="534" y="1116"/>
                  </a:lnTo>
                  <a:lnTo>
                    <a:pt x="533" y="1121"/>
                  </a:lnTo>
                  <a:lnTo>
                    <a:pt x="531" y="1130"/>
                  </a:lnTo>
                  <a:lnTo>
                    <a:pt x="530" y="1137"/>
                  </a:lnTo>
                  <a:lnTo>
                    <a:pt x="530" y="1137"/>
                  </a:lnTo>
                  <a:lnTo>
                    <a:pt x="529" y="1141"/>
                  </a:lnTo>
                  <a:lnTo>
                    <a:pt x="528" y="1148"/>
                  </a:lnTo>
                  <a:lnTo>
                    <a:pt x="527" y="1154"/>
                  </a:lnTo>
                  <a:lnTo>
                    <a:pt x="527" y="1154"/>
                  </a:lnTo>
                  <a:lnTo>
                    <a:pt x="527" y="1155"/>
                  </a:lnTo>
                  <a:lnTo>
                    <a:pt x="527" y="1158"/>
                  </a:lnTo>
                  <a:lnTo>
                    <a:pt x="527" y="1159"/>
                  </a:lnTo>
                  <a:lnTo>
                    <a:pt x="527" y="1159"/>
                  </a:lnTo>
                  <a:lnTo>
                    <a:pt x="526" y="1159"/>
                  </a:lnTo>
                  <a:lnTo>
                    <a:pt x="525" y="1159"/>
                  </a:lnTo>
                  <a:lnTo>
                    <a:pt x="522" y="1159"/>
                  </a:lnTo>
                  <a:lnTo>
                    <a:pt x="520" y="1159"/>
                  </a:lnTo>
                  <a:lnTo>
                    <a:pt x="520" y="1159"/>
                  </a:lnTo>
                  <a:lnTo>
                    <a:pt x="519" y="1159"/>
                  </a:lnTo>
                  <a:lnTo>
                    <a:pt x="515" y="1159"/>
                  </a:lnTo>
                  <a:lnTo>
                    <a:pt x="513" y="1159"/>
                  </a:lnTo>
                  <a:lnTo>
                    <a:pt x="513" y="1159"/>
                  </a:lnTo>
                  <a:lnTo>
                    <a:pt x="512" y="1159"/>
                  </a:lnTo>
                  <a:lnTo>
                    <a:pt x="510" y="1159"/>
                  </a:lnTo>
                  <a:lnTo>
                    <a:pt x="502" y="1159"/>
                  </a:lnTo>
                  <a:lnTo>
                    <a:pt x="495" y="1159"/>
                  </a:lnTo>
                  <a:lnTo>
                    <a:pt x="495" y="1159"/>
                  </a:lnTo>
                  <a:lnTo>
                    <a:pt x="494" y="1159"/>
                  </a:lnTo>
                  <a:lnTo>
                    <a:pt x="492" y="1159"/>
                  </a:lnTo>
                  <a:lnTo>
                    <a:pt x="485" y="1159"/>
                  </a:lnTo>
                  <a:lnTo>
                    <a:pt x="480" y="1159"/>
                  </a:lnTo>
                  <a:lnTo>
                    <a:pt x="480" y="1159"/>
                  </a:lnTo>
                  <a:lnTo>
                    <a:pt x="478" y="1159"/>
                  </a:lnTo>
                  <a:lnTo>
                    <a:pt x="476" y="1159"/>
                  </a:lnTo>
                  <a:lnTo>
                    <a:pt x="475" y="1159"/>
                  </a:lnTo>
                  <a:lnTo>
                    <a:pt x="475" y="1159"/>
                  </a:lnTo>
                  <a:lnTo>
                    <a:pt x="475" y="1160"/>
                  </a:lnTo>
                  <a:lnTo>
                    <a:pt x="475" y="1161"/>
                  </a:lnTo>
                  <a:lnTo>
                    <a:pt x="475" y="1162"/>
                  </a:lnTo>
                  <a:lnTo>
                    <a:pt x="475" y="1162"/>
                  </a:lnTo>
                  <a:lnTo>
                    <a:pt x="475" y="1163"/>
                  </a:lnTo>
                  <a:lnTo>
                    <a:pt x="475" y="1164"/>
                  </a:lnTo>
                  <a:lnTo>
                    <a:pt x="475" y="1165"/>
                  </a:lnTo>
                  <a:lnTo>
                    <a:pt x="475" y="1165"/>
                  </a:lnTo>
                  <a:lnTo>
                    <a:pt x="475" y="1166"/>
                  </a:lnTo>
                  <a:lnTo>
                    <a:pt x="475" y="1167"/>
                  </a:lnTo>
                  <a:lnTo>
                    <a:pt x="475" y="1170"/>
                  </a:lnTo>
                  <a:lnTo>
                    <a:pt x="475" y="1172"/>
                  </a:lnTo>
                  <a:lnTo>
                    <a:pt x="475" y="1172"/>
                  </a:lnTo>
                  <a:lnTo>
                    <a:pt x="475" y="1173"/>
                  </a:lnTo>
                  <a:lnTo>
                    <a:pt x="475" y="1175"/>
                  </a:lnTo>
                  <a:lnTo>
                    <a:pt x="475" y="1178"/>
                  </a:lnTo>
                  <a:lnTo>
                    <a:pt x="475" y="1180"/>
                  </a:lnTo>
                  <a:lnTo>
                    <a:pt x="475" y="1180"/>
                  </a:lnTo>
                  <a:lnTo>
                    <a:pt x="475" y="1181"/>
                  </a:lnTo>
                  <a:lnTo>
                    <a:pt x="475" y="1182"/>
                  </a:lnTo>
                  <a:lnTo>
                    <a:pt x="475" y="1183"/>
                  </a:lnTo>
                  <a:lnTo>
                    <a:pt x="475" y="1183"/>
                  </a:lnTo>
                  <a:lnTo>
                    <a:pt x="474" y="1183"/>
                  </a:lnTo>
                  <a:lnTo>
                    <a:pt x="473" y="1183"/>
                  </a:lnTo>
                  <a:lnTo>
                    <a:pt x="472" y="1183"/>
                  </a:lnTo>
                  <a:lnTo>
                    <a:pt x="472" y="1183"/>
                  </a:lnTo>
                  <a:lnTo>
                    <a:pt x="471" y="1183"/>
                  </a:lnTo>
                  <a:lnTo>
                    <a:pt x="470" y="1183"/>
                  </a:lnTo>
                  <a:lnTo>
                    <a:pt x="467" y="1183"/>
                  </a:lnTo>
                  <a:lnTo>
                    <a:pt x="465" y="1183"/>
                  </a:lnTo>
                  <a:lnTo>
                    <a:pt x="465" y="1183"/>
                  </a:lnTo>
                  <a:lnTo>
                    <a:pt x="464" y="1183"/>
                  </a:lnTo>
                  <a:lnTo>
                    <a:pt x="463" y="1183"/>
                  </a:lnTo>
                  <a:lnTo>
                    <a:pt x="457" y="1183"/>
                  </a:lnTo>
                  <a:lnTo>
                    <a:pt x="454" y="1183"/>
                  </a:lnTo>
                  <a:lnTo>
                    <a:pt x="454" y="1183"/>
                  </a:lnTo>
                  <a:lnTo>
                    <a:pt x="453" y="1183"/>
                  </a:lnTo>
                  <a:lnTo>
                    <a:pt x="452" y="1183"/>
                  </a:lnTo>
                  <a:lnTo>
                    <a:pt x="447" y="1183"/>
                  </a:lnTo>
                  <a:lnTo>
                    <a:pt x="444" y="1183"/>
                  </a:lnTo>
                  <a:lnTo>
                    <a:pt x="444" y="1183"/>
                  </a:lnTo>
                  <a:lnTo>
                    <a:pt x="444" y="1183"/>
                  </a:lnTo>
                  <a:lnTo>
                    <a:pt x="441" y="1177"/>
                  </a:lnTo>
                  <a:lnTo>
                    <a:pt x="440" y="1173"/>
                  </a:lnTo>
                  <a:lnTo>
                    <a:pt x="440" y="1172"/>
                  </a:lnTo>
                  <a:lnTo>
                    <a:pt x="439" y="1170"/>
                  </a:lnTo>
                  <a:lnTo>
                    <a:pt x="438" y="1164"/>
                  </a:lnTo>
                  <a:lnTo>
                    <a:pt x="437" y="1160"/>
                  </a:lnTo>
                  <a:lnTo>
                    <a:pt x="437" y="1159"/>
                  </a:lnTo>
                  <a:lnTo>
                    <a:pt x="436" y="1154"/>
                  </a:lnTo>
                  <a:lnTo>
                    <a:pt x="434" y="1142"/>
                  </a:lnTo>
                  <a:lnTo>
                    <a:pt x="433" y="1131"/>
                  </a:lnTo>
                  <a:lnTo>
                    <a:pt x="433" y="1130"/>
                  </a:lnTo>
                  <a:lnTo>
                    <a:pt x="432" y="1126"/>
                  </a:lnTo>
                  <a:lnTo>
                    <a:pt x="431" y="1111"/>
                  </a:lnTo>
                  <a:lnTo>
                    <a:pt x="430" y="1099"/>
                  </a:lnTo>
                  <a:lnTo>
                    <a:pt x="430" y="1098"/>
                  </a:lnTo>
                  <a:lnTo>
                    <a:pt x="430" y="1097"/>
                  </a:lnTo>
                  <a:lnTo>
                    <a:pt x="430" y="1094"/>
                  </a:lnTo>
                  <a:lnTo>
                    <a:pt x="430" y="1092"/>
                  </a:lnTo>
                  <a:lnTo>
                    <a:pt x="430" y="1091"/>
                  </a:lnTo>
                  <a:lnTo>
                    <a:pt x="429" y="1091"/>
                  </a:lnTo>
                  <a:lnTo>
                    <a:pt x="428" y="1091"/>
                  </a:lnTo>
                  <a:lnTo>
                    <a:pt x="427" y="1091"/>
                  </a:lnTo>
                  <a:lnTo>
                    <a:pt x="427" y="1091"/>
                  </a:lnTo>
                  <a:lnTo>
                    <a:pt x="426" y="1091"/>
                  </a:lnTo>
                  <a:lnTo>
                    <a:pt x="425" y="1091"/>
                  </a:lnTo>
                  <a:lnTo>
                    <a:pt x="421" y="1091"/>
                  </a:lnTo>
                  <a:lnTo>
                    <a:pt x="419" y="1091"/>
                  </a:lnTo>
                  <a:lnTo>
                    <a:pt x="419" y="1091"/>
                  </a:lnTo>
                  <a:lnTo>
                    <a:pt x="418" y="1091"/>
                  </a:lnTo>
                  <a:lnTo>
                    <a:pt x="416" y="1091"/>
                  </a:lnTo>
                  <a:lnTo>
                    <a:pt x="410" y="1091"/>
                  </a:lnTo>
                  <a:lnTo>
                    <a:pt x="406" y="1091"/>
                  </a:lnTo>
                  <a:lnTo>
                    <a:pt x="406" y="1091"/>
                  </a:lnTo>
                  <a:lnTo>
                    <a:pt x="404" y="1091"/>
                  </a:lnTo>
                  <a:lnTo>
                    <a:pt x="402" y="1091"/>
                  </a:lnTo>
                  <a:lnTo>
                    <a:pt x="396" y="1091"/>
                  </a:lnTo>
                  <a:lnTo>
                    <a:pt x="391" y="1091"/>
                  </a:lnTo>
                  <a:lnTo>
                    <a:pt x="391" y="1091"/>
                  </a:lnTo>
                  <a:lnTo>
                    <a:pt x="391" y="1091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74" name="Freeform 20">
              <a:extLst>
                <a:ext uri="{FF2B5EF4-FFF2-40B4-BE49-F238E27FC236}">
                  <a16:creationId xmlns:a16="http://schemas.microsoft.com/office/drawing/2014/main" id="{00000000-0008-0000-1A00-00004A000000}"/>
                </a:ext>
              </a:extLst>
            </xdr:cNvPr>
            <xdr:cNvSpPr>
              <a:spLocks/>
            </xdr:cNvSpPr>
          </xdr:nvSpPr>
          <xdr:spPr bwMode="auto">
            <a:xfrm>
              <a:off x="4477" y="4255"/>
              <a:ext cx="1755" cy="1575"/>
            </a:xfrm>
            <a:custGeom>
              <a:avLst/>
              <a:gdLst>
                <a:gd name="T0" fmla="*/ 532 w 1211"/>
                <a:gd name="T1" fmla="*/ 1008 h 1102"/>
                <a:gd name="T2" fmla="*/ 505 w 1211"/>
                <a:gd name="T3" fmla="*/ 971 h 1102"/>
                <a:gd name="T4" fmla="*/ 476 w 1211"/>
                <a:gd name="T5" fmla="*/ 983 h 1102"/>
                <a:gd name="T6" fmla="*/ 433 w 1211"/>
                <a:gd name="T7" fmla="*/ 989 h 1102"/>
                <a:gd name="T8" fmla="*/ 402 w 1211"/>
                <a:gd name="T9" fmla="*/ 951 h 1102"/>
                <a:gd name="T10" fmla="*/ 377 w 1211"/>
                <a:gd name="T11" fmla="*/ 916 h 1102"/>
                <a:gd name="T12" fmla="*/ 296 w 1211"/>
                <a:gd name="T13" fmla="*/ 897 h 1102"/>
                <a:gd name="T14" fmla="*/ 257 w 1211"/>
                <a:gd name="T15" fmla="*/ 859 h 1102"/>
                <a:gd name="T16" fmla="*/ 166 w 1211"/>
                <a:gd name="T17" fmla="*/ 862 h 1102"/>
                <a:gd name="T18" fmla="*/ 145 w 1211"/>
                <a:gd name="T19" fmla="*/ 809 h 1102"/>
                <a:gd name="T20" fmla="*/ 81 w 1211"/>
                <a:gd name="T21" fmla="*/ 792 h 1102"/>
                <a:gd name="T22" fmla="*/ 39 w 1211"/>
                <a:gd name="T23" fmla="*/ 755 h 1102"/>
                <a:gd name="T24" fmla="*/ 95 w 1211"/>
                <a:gd name="T25" fmla="*/ 703 h 1102"/>
                <a:gd name="T26" fmla="*/ 121 w 1211"/>
                <a:gd name="T27" fmla="*/ 608 h 1102"/>
                <a:gd name="T28" fmla="*/ 88 w 1211"/>
                <a:gd name="T29" fmla="*/ 583 h 1102"/>
                <a:gd name="T30" fmla="*/ 28 w 1211"/>
                <a:gd name="T31" fmla="*/ 569 h 1102"/>
                <a:gd name="T32" fmla="*/ 14 w 1211"/>
                <a:gd name="T33" fmla="*/ 451 h 1102"/>
                <a:gd name="T34" fmla="*/ 35 w 1211"/>
                <a:gd name="T35" fmla="*/ 378 h 1102"/>
                <a:gd name="T36" fmla="*/ 67 w 1211"/>
                <a:gd name="T37" fmla="*/ 343 h 1102"/>
                <a:gd name="T38" fmla="*/ 43 w 1211"/>
                <a:gd name="T39" fmla="*/ 292 h 1102"/>
                <a:gd name="T40" fmla="*/ 1 w 1211"/>
                <a:gd name="T41" fmla="*/ 275 h 1102"/>
                <a:gd name="T42" fmla="*/ 25 w 1211"/>
                <a:gd name="T43" fmla="*/ 233 h 1102"/>
                <a:gd name="T44" fmla="*/ 38 w 1211"/>
                <a:gd name="T45" fmla="*/ 198 h 1102"/>
                <a:gd name="T46" fmla="*/ 60 w 1211"/>
                <a:gd name="T47" fmla="*/ 177 h 1102"/>
                <a:gd name="T48" fmla="*/ 91 w 1211"/>
                <a:gd name="T49" fmla="*/ 145 h 1102"/>
                <a:gd name="T50" fmla="*/ 113 w 1211"/>
                <a:gd name="T51" fmla="*/ 119 h 1102"/>
                <a:gd name="T52" fmla="*/ 134 w 1211"/>
                <a:gd name="T53" fmla="*/ 116 h 1102"/>
                <a:gd name="T54" fmla="*/ 179 w 1211"/>
                <a:gd name="T55" fmla="*/ 138 h 1102"/>
                <a:gd name="T56" fmla="*/ 233 w 1211"/>
                <a:gd name="T57" fmla="*/ 127 h 1102"/>
                <a:gd name="T58" fmla="*/ 274 w 1211"/>
                <a:gd name="T59" fmla="*/ 68 h 1102"/>
                <a:gd name="T60" fmla="*/ 298 w 1211"/>
                <a:gd name="T61" fmla="*/ 36 h 1102"/>
                <a:gd name="T62" fmla="*/ 354 w 1211"/>
                <a:gd name="T63" fmla="*/ 54 h 1102"/>
                <a:gd name="T64" fmla="*/ 377 w 1211"/>
                <a:gd name="T65" fmla="*/ 0 h 1102"/>
                <a:gd name="T66" fmla="*/ 399 w 1211"/>
                <a:gd name="T67" fmla="*/ 15 h 1102"/>
                <a:gd name="T68" fmla="*/ 440 w 1211"/>
                <a:gd name="T69" fmla="*/ 36 h 1102"/>
                <a:gd name="T70" fmla="*/ 628 w 1211"/>
                <a:gd name="T71" fmla="*/ 70 h 1102"/>
                <a:gd name="T72" fmla="*/ 659 w 1211"/>
                <a:gd name="T73" fmla="*/ 127 h 1102"/>
                <a:gd name="T74" fmla="*/ 859 w 1211"/>
                <a:gd name="T75" fmla="*/ 142 h 1102"/>
                <a:gd name="T76" fmla="*/ 859 w 1211"/>
                <a:gd name="T77" fmla="*/ 283 h 1102"/>
                <a:gd name="T78" fmla="*/ 984 w 1211"/>
                <a:gd name="T79" fmla="*/ 301 h 1102"/>
                <a:gd name="T80" fmla="*/ 1025 w 1211"/>
                <a:gd name="T81" fmla="*/ 336 h 1102"/>
                <a:gd name="T82" fmla="*/ 1081 w 1211"/>
                <a:gd name="T83" fmla="*/ 368 h 1102"/>
                <a:gd name="T84" fmla="*/ 1144 w 1211"/>
                <a:gd name="T85" fmla="*/ 411 h 1102"/>
                <a:gd name="T86" fmla="*/ 1165 w 1211"/>
                <a:gd name="T87" fmla="*/ 430 h 1102"/>
                <a:gd name="T88" fmla="*/ 1188 w 1211"/>
                <a:gd name="T89" fmla="*/ 481 h 1102"/>
                <a:gd name="T90" fmla="*/ 1211 w 1211"/>
                <a:gd name="T91" fmla="*/ 507 h 1102"/>
                <a:gd name="T92" fmla="*/ 1173 w 1211"/>
                <a:gd name="T93" fmla="*/ 532 h 1102"/>
                <a:gd name="T94" fmla="*/ 1173 w 1211"/>
                <a:gd name="T95" fmla="*/ 604 h 1102"/>
                <a:gd name="T96" fmla="*/ 1187 w 1211"/>
                <a:gd name="T97" fmla="*/ 663 h 1102"/>
                <a:gd name="T98" fmla="*/ 1088 w 1211"/>
                <a:gd name="T99" fmla="*/ 653 h 1102"/>
                <a:gd name="T100" fmla="*/ 1088 w 1211"/>
                <a:gd name="T101" fmla="*/ 720 h 1102"/>
                <a:gd name="T102" fmla="*/ 1052 w 1211"/>
                <a:gd name="T103" fmla="*/ 763 h 1102"/>
                <a:gd name="T104" fmla="*/ 1084 w 1211"/>
                <a:gd name="T105" fmla="*/ 797 h 1102"/>
                <a:gd name="T106" fmla="*/ 1071 w 1211"/>
                <a:gd name="T107" fmla="*/ 841 h 1102"/>
                <a:gd name="T108" fmla="*/ 1007 w 1211"/>
                <a:gd name="T109" fmla="*/ 855 h 1102"/>
                <a:gd name="T110" fmla="*/ 972 w 1211"/>
                <a:gd name="T111" fmla="*/ 873 h 1102"/>
                <a:gd name="T112" fmla="*/ 967 w 1211"/>
                <a:gd name="T113" fmla="*/ 950 h 1102"/>
                <a:gd name="T114" fmla="*/ 922 w 1211"/>
                <a:gd name="T115" fmla="*/ 958 h 1102"/>
                <a:gd name="T116" fmla="*/ 910 w 1211"/>
                <a:gd name="T117" fmla="*/ 1017 h 1102"/>
                <a:gd name="T118" fmla="*/ 876 w 1211"/>
                <a:gd name="T119" fmla="*/ 1032 h 1102"/>
                <a:gd name="T120" fmla="*/ 783 w 1211"/>
                <a:gd name="T121" fmla="*/ 1100 h 1102"/>
                <a:gd name="T122" fmla="*/ 719 w 1211"/>
                <a:gd name="T123" fmla="*/ 1077 h 11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211" h="1102">
                  <a:moveTo>
                    <a:pt x="616" y="1077"/>
                  </a:moveTo>
                  <a:lnTo>
                    <a:pt x="615" y="1077"/>
                  </a:lnTo>
                  <a:lnTo>
                    <a:pt x="614" y="1077"/>
                  </a:lnTo>
                  <a:lnTo>
                    <a:pt x="609" y="1077"/>
                  </a:lnTo>
                  <a:lnTo>
                    <a:pt x="606" y="1077"/>
                  </a:lnTo>
                  <a:lnTo>
                    <a:pt x="606" y="1077"/>
                  </a:lnTo>
                  <a:lnTo>
                    <a:pt x="605" y="1076"/>
                  </a:lnTo>
                  <a:lnTo>
                    <a:pt x="602" y="1073"/>
                  </a:lnTo>
                  <a:lnTo>
                    <a:pt x="599" y="1071"/>
                  </a:lnTo>
                  <a:lnTo>
                    <a:pt x="599" y="1070"/>
                  </a:lnTo>
                  <a:lnTo>
                    <a:pt x="594" y="1064"/>
                  </a:lnTo>
                  <a:lnTo>
                    <a:pt x="592" y="1060"/>
                  </a:lnTo>
                  <a:lnTo>
                    <a:pt x="592" y="1059"/>
                  </a:lnTo>
                  <a:lnTo>
                    <a:pt x="588" y="1056"/>
                  </a:lnTo>
                  <a:lnTo>
                    <a:pt x="576" y="1047"/>
                  </a:lnTo>
                  <a:lnTo>
                    <a:pt x="568" y="1039"/>
                  </a:lnTo>
                  <a:lnTo>
                    <a:pt x="568" y="1038"/>
                  </a:lnTo>
                  <a:lnTo>
                    <a:pt x="564" y="1035"/>
                  </a:lnTo>
                  <a:lnTo>
                    <a:pt x="554" y="1026"/>
                  </a:lnTo>
                  <a:lnTo>
                    <a:pt x="547" y="1018"/>
                  </a:lnTo>
                  <a:lnTo>
                    <a:pt x="547" y="1017"/>
                  </a:lnTo>
                  <a:lnTo>
                    <a:pt x="541" y="1014"/>
                  </a:lnTo>
                  <a:lnTo>
                    <a:pt x="539" y="1012"/>
                  </a:lnTo>
                  <a:lnTo>
                    <a:pt x="539" y="1011"/>
                  </a:lnTo>
                  <a:lnTo>
                    <a:pt x="539" y="1011"/>
                  </a:lnTo>
                  <a:lnTo>
                    <a:pt x="534" y="1009"/>
                  </a:lnTo>
                  <a:lnTo>
                    <a:pt x="532" y="1008"/>
                  </a:lnTo>
                  <a:lnTo>
                    <a:pt x="532" y="1006"/>
                  </a:lnTo>
                  <a:lnTo>
                    <a:pt x="528" y="1005"/>
                  </a:lnTo>
                  <a:lnTo>
                    <a:pt x="525" y="1004"/>
                  </a:lnTo>
                  <a:lnTo>
                    <a:pt x="525" y="1003"/>
                  </a:lnTo>
                  <a:lnTo>
                    <a:pt x="523" y="1002"/>
                  </a:lnTo>
                  <a:lnTo>
                    <a:pt x="518" y="999"/>
                  </a:lnTo>
                  <a:lnTo>
                    <a:pt x="515" y="997"/>
                  </a:lnTo>
                  <a:lnTo>
                    <a:pt x="515" y="996"/>
                  </a:lnTo>
                  <a:lnTo>
                    <a:pt x="515" y="995"/>
                  </a:lnTo>
                  <a:lnTo>
                    <a:pt x="515" y="994"/>
                  </a:lnTo>
                  <a:lnTo>
                    <a:pt x="515" y="993"/>
                  </a:lnTo>
                  <a:lnTo>
                    <a:pt x="512" y="992"/>
                  </a:lnTo>
                  <a:lnTo>
                    <a:pt x="511" y="991"/>
                  </a:lnTo>
                  <a:lnTo>
                    <a:pt x="511" y="989"/>
                  </a:lnTo>
                  <a:lnTo>
                    <a:pt x="511" y="988"/>
                  </a:lnTo>
                  <a:lnTo>
                    <a:pt x="511" y="985"/>
                  </a:lnTo>
                  <a:lnTo>
                    <a:pt x="511" y="983"/>
                  </a:lnTo>
                  <a:lnTo>
                    <a:pt x="511" y="982"/>
                  </a:lnTo>
                  <a:lnTo>
                    <a:pt x="510" y="981"/>
                  </a:lnTo>
                  <a:lnTo>
                    <a:pt x="509" y="978"/>
                  </a:lnTo>
                  <a:lnTo>
                    <a:pt x="508" y="976"/>
                  </a:lnTo>
                  <a:lnTo>
                    <a:pt x="508" y="975"/>
                  </a:lnTo>
                  <a:lnTo>
                    <a:pt x="508" y="974"/>
                  </a:lnTo>
                  <a:lnTo>
                    <a:pt x="508" y="973"/>
                  </a:lnTo>
                  <a:lnTo>
                    <a:pt x="508" y="971"/>
                  </a:lnTo>
                  <a:lnTo>
                    <a:pt x="506" y="971"/>
                  </a:lnTo>
                  <a:lnTo>
                    <a:pt x="505" y="971"/>
                  </a:lnTo>
                  <a:lnTo>
                    <a:pt x="504" y="971"/>
                  </a:lnTo>
                  <a:lnTo>
                    <a:pt x="504" y="971"/>
                  </a:lnTo>
                  <a:lnTo>
                    <a:pt x="503" y="971"/>
                  </a:lnTo>
                  <a:lnTo>
                    <a:pt x="501" y="971"/>
                  </a:lnTo>
                  <a:lnTo>
                    <a:pt x="500" y="971"/>
                  </a:lnTo>
                  <a:lnTo>
                    <a:pt x="500" y="971"/>
                  </a:lnTo>
                  <a:lnTo>
                    <a:pt x="499" y="971"/>
                  </a:lnTo>
                  <a:lnTo>
                    <a:pt x="498" y="971"/>
                  </a:lnTo>
                  <a:lnTo>
                    <a:pt x="493" y="971"/>
                  </a:lnTo>
                  <a:lnTo>
                    <a:pt x="490" y="971"/>
                  </a:lnTo>
                  <a:lnTo>
                    <a:pt x="490" y="971"/>
                  </a:lnTo>
                  <a:lnTo>
                    <a:pt x="488" y="971"/>
                  </a:lnTo>
                  <a:lnTo>
                    <a:pt x="486" y="971"/>
                  </a:lnTo>
                  <a:lnTo>
                    <a:pt x="480" y="971"/>
                  </a:lnTo>
                  <a:lnTo>
                    <a:pt x="476" y="971"/>
                  </a:lnTo>
                  <a:lnTo>
                    <a:pt x="476" y="971"/>
                  </a:lnTo>
                  <a:lnTo>
                    <a:pt x="476" y="971"/>
                  </a:lnTo>
                  <a:lnTo>
                    <a:pt x="476" y="973"/>
                  </a:lnTo>
                  <a:lnTo>
                    <a:pt x="476" y="974"/>
                  </a:lnTo>
                  <a:lnTo>
                    <a:pt x="476" y="975"/>
                  </a:lnTo>
                  <a:lnTo>
                    <a:pt x="476" y="975"/>
                  </a:lnTo>
                  <a:lnTo>
                    <a:pt x="476" y="976"/>
                  </a:lnTo>
                  <a:lnTo>
                    <a:pt x="476" y="978"/>
                  </a:lnTo>
                  <a:lnTo>
                    <a:pt x="476" y="979"/>
                  </a:lnTo>
                  <a:lnTo>
                    <a:pt x="476" y="979"/>
                  </a:lnTo>
                  <a:lnTo>
                    <a:pt x="476" y="980"/>
                  </a:lnTo>
                  <a:lnTo>
                    <a:pt x="476" y="983"/>
                  </a:lnTo>
                  <a:lnTo>
                    <a:pt x="476" y="985"/>
                  </a:lnTo>
                  <a:lnTo>
                    <a:pt x="476" y="985"/>
                  </a:lnTo>
                  <a:lnTo>
                    <a:pt x="476" y="986"/>
                  </a:lnTo>
                  <a:lnTo>
                    <a:pt x="476" y="987"/>
                  </a:lnTo>
                  <a:lnTo>
                    <a:pt x="476" y="991"/>
                  </a:lnTo>
                  <a:lnTo>
                    <a:pt x="476" y="993"/>
                  </a:lnTo>
                  <a:lnTo>
                    <a:pt x="476" y="993"/>
                  </a:lnTo>
                  <a:lnTo>
                    <a:pt x="476" y="993"/>
                  </a:lnTo>
                  <a:lnTo>
                    <a:pt x="475" y="993"/>
                  </a:lnTo>
                  <a:lnTo>
                    <a:pt x="474" y="993"/>
                  </a:lnTo>
                  <a:lnTo>
                    <a:pt x="473" y="993"/>
                  </a:lnTo>
                  <a:lnTo>
                    <a:pt x="473" y="993"/>
                  </a:lnTo>
                  <a:lnTo>
                    <a:pt x="472" y="993"/>
                  </a:lnTo>
                  <a:lnTo>
                    <a:pt x="471" y="993"/>
                  </a:lnTo>
                  <a:lnTo>
                    <a:pt x="465" y="993"/>
                  </a:lnTo>
                  <a:lnTo>
                    <a:pt x="462" y="993"/>
                  </a:lnTo>
                  <a:lnTo>
                    <a:pt x="462" y="993"/>
                  </a:lnTo>
                  <a:lnTo>
                    <a:pt x="461" y="993"/>
                  </a:lnTo>
                  <a:lnTo>
                    <a:pt x="459" y="993"/>
                  </a:lnTo>
                  <a:lnTo>
                    <a:pt x="453" y="993"/>
                  </a:lnTo>
                  <a:lnTo>
                    <a:pt x="447" y="993"/>
                  </a:lnTo>
                  <a:lnTo>
                    <a:pt x="447" y="993"/>
                  </a:lnTo>
                  <a:lnTo>
                    <a:pt x="446" y="993"/>
                  </a:lnTo>
                  <a:lnTo>
                    <a:pt x="444" y="993"/>
                  </a:lnTo>
                  <a:lnTo>
                    <a:pt x="438" y="992"/>
                  </a:lnTo>
                  <a:lnTo>
                    <a:pt x="433" y="991"/>
                  </a:lnTo>
                  <a:lnTo>
                    <a:pt x="433" y="989"/>
                  </a:lnTo>
                  <a:lnTo>
                    <a:pt x="432" y="989"/>
                  </a:lnTo>
                  <a:lnTo>
                    <a:pt x="431" y="989"/>
                  </a:lnTo>
                  <a:lnTo>
                    <a:pt x="430" y="989"/>
                  </a:lnTo>
                  <a:lnTo>
                    <a:pt x="430" y="989"/>
                  </a:lnTo>
                  <a:lnTo>
                    <a:pt x="430" y="987"/>
                  </a:lnTo>
                  <a:lnTo>
                    <a:pt x="430" y="986"/>
                  </a:lnTo>
                  <a:lnTo>
                    <a:pt x="430" y="985"/>
                  </a:lnTo>
                  <a:lnTo>
                    <a:pt x="425" y="984"/>
                  </a:lnTo>
                  <a:lnTo>
                    <a:pt x="423" y="983"/>
                  </a:lnTo>
                  <a:lnTo>
                    <a:pt x="423" y="982"/>
                  </a:lnTo>
                  <a:lnTo>
                    <a:pt x="421" y="980"/>
                  </a:lnTo>
                  <a:lnTo>
                    <a:pt x="418" y="974"/>
                  </a:lnTo>
                  <a:lnTo>
                    <a:pt x="416" y="969"/>
                  </a:lnTo>
                  <a:lnTo>
                    <a:pt x="416" y="968"/>
                  </a:lnTo>
                  <a:lnTo>
                    <a:pt x="414" y="967"/>
                  </a:lnTo>
                  <a:lnTo>
                    <a:pt x="411" y="962"/>
                  </a:lnTo>
                  <a:lnTo>
                    <a:pt x="409" y="959"/>
                  </a:lnTo>
                  <a:lnTo>
                    <a:pt x="409" y="958"/>
                  </a:lnTo>
                  <a:lnTo>
                    <a:pt x="409" y="956"/>
                  </a:lnTo>
                  <a:lnTo>
                    <a:pt x="409" y="955"/>
                  </a:lnTo>
                  <a:lnTo>
                    <a:pt x="409" y="953"/>
                  </a:lnTo>
                  <a:lnTo>
                    <a:pt x="408" y="953"/>
                  </a:lnTo>
                  <a:lnTo>
                    <a:pt x="406" y="953"/>
                  </a:lnTo>
                  <a:lnTo>
                    <a:pt x="405" y="953"/>
                  </a:lnTo>
                  <a:lnTo>
                    <a:pt x="405" y="953"/>
                  </a:lnTo>
                  <a:lnTo>
                    <a:pt x="403" y="952"/>
                  </a:lnTo>
                  <a:lnTo>
                    <a:pt x="402" y="951"/>
                  </a:lnTo>
                  <a:lnTo>
                    <a:pt x="402" y="950"/>
                  </a:lnTo>
                  <a:lnTo>
                    <a:pt x="401" y="950"/>
                  </a:lnTo>
                  <a:lnTo>
                    <a:pt x="400" y="950"/>
                  </a:lnTo>
                  <a:lnTo>
                    <a:pt x="394" y="949"/>
                  </a:lnTo>
                  <a:lnTo>
                    <a:pt x="391" y="948"/>
                  </a:lnTo>
                  <a:lnTo>
                    <a:pt x="391" y="947"/>
                  </a:lnTo>
                  <a:lnTo>
                    <a:pt x="389" y="946"/>
                  </a:lnTo>
                  <a:lnTo>
                    <a:pt x="386" y="943"/>
                  </a:lnTo>
                  <a:lnTo>
                    <a:pt x="384" y="941"/>
                  </a:lnTo>
                  <a:lnTo>
                    <a:pt x="384" y="940"/>
                  </a:lnTo>
                  <a:lnTo>
                    <a:pt x="383" y="940"/>
                  </a:lnTo>
                  <a:lnTo>
                    <a:pt x="382" y="940"/>
                  </a:lnTo>
                  <a:lnTo>
                    <a:pt x="381" y="940"/>
                  </a:lnTo>
                  <a:lnTo>
                    <a:pt x="381" y="940"/>
                  </a:lnTo>
                  <a:lnTo>
                    <a:pt x="381" y="939"/>
                  </a:lnTo>
                  <a:lnTo>
                    <a:pt x="381" y="935"/>
                  </a:lnTo>
                  <a:lnTo>
                    <a:pt x="381" y="933"/>
                  </a:lnTo>
                  <a:lnTo>
                    <a:pt x="381" y="932"/>
                  </a:lnTo>
                  <a:lnTo>
                    <a:pt x="379" y="929"/>
                  </a:lnTo>
                  <a:lnTo>
                    <a:pt x="377" y="927"/>
                  </a:lnTo>
                  <a:lnTo>
                    <a:pt x="377" y="926"/>
                  </a:lnTo>
                  <a:lnTo>
                    <a:pt x="377" y="925"/>
                  </a:lnTo>
                  <a:lnTo>
                    <a:pt x="377" y="922"/>
                  </a:lnTo>
                  <a:lnTo>
                    <a:pt x="377" y="920"/>
                  </a:lnTo>
                  <a:lnTo>
                    <a:pt x="377" y="919"/>
                  </a:lnTo>
                  <a:lnTo>
                    <a:pt x="377" y="917"/>
                  </a:lnTo>
                  <a:lnTo>
                    <a:pt x="377" y="916"/>
                  </a:lnTo>
                  <a:lnTo>
                    <a:pt x="377" y="915"/>
                  </a:lnTo>
                  <a:lnTo>
                    <a:pt x="376" y="915"/>
                  </a:lnTo>
                  <a:lnTo>
                    <a:pt x="375" y="915"/>
                  </a:lnTo>
                  <a:lnTo>
                    <a:pt x="372" y="915"/>
                  </a:lnTo>
                  <a:lnTo>
                    <a:pt x="370" y="915"/>
                  </a:lnTo>
                  <a:lnTo>
                    <a:pt x="370" y="915"/>
                  </a:lnTo>
                  <a:lnTo>
                    <a:pt x="369" y="915"/>
                  </a:lnTo>
                  <a:lnTo>
                    <a:pt x="367" y="915"/>
                  </a:lnTo>
                  <a:lnTo>
                    <a:pt x="361" y="913"/>
                  </a:lnTo>
                  <a:lnTo>
                    <a:pt x="356" y="912"/>
                  </a:lnTo>
                  <a:lnTo>
                    <a:pt x="356" y="911"/>
                  </a:lnTo>
                  <a:lnTo>
                    <a:pt x="355" y="911"/>
                  </a:lnTo>
                  <a:lnTo>
                    <a:pt x="352" y="911"/>
                  </a:lnTo>
                  <a:lnTo>
                    <a:pt x="340" y="910"/>
                  </a:lnTo>
                  <a:lnTo>
                    <a:pt x="331" y="909"/>
                  </a:lnTo>
                  <a:lnTo>
                    <a:pt x="331" y="908"/>
                  </a:lnTo>
                  <a:lnTo>
                    <a:pt x="330" y="908"/>
                  </a:lnTo>
                  <a:lnTo>
                    <a:pt x="326" y="907"/>
                  </a:lnTo>
                  <a:lnTo>
                    <a:pt x="313" y="904"/>
                  </a:lnTo>
                  <a:lnTo>
                    <a:pt x="303" y="902"/>
                  </a:lnTo>
                  <a:lnTo>
                    <a:pt x="303" y="900"/>
                  </a:lnTo>
                  <a:lnTo>
                    <a:pt x="300" y="899"/>
                  </a:lnTo>
                  <a:lnTo>
                    <a:pt x="299" y="898"/>
                  </a:lnTo>
                  <a:lnTo>
                    <a:pt x="299" y="897"/>
                  </a:lnTo>
                  <a:lnTo>
                    <a:pt x="298" y="897"/>
                  </a:lnTo>
                  <a:lnTo>
                    <a:pt x="297" y="897"/>
                  </a:lnTo>
                  <a:lnTo>
                    <a:pt x="296" y="897"/>
                  </a:lnTo>
                  <a:lnTo>
                    <a:pt x="296" y="897"/>
                  </a:lnTo>
                  <a:lnTo>
                    <a:pt x="295" y="897"/>
                  </a:lnTo>
                  <a:lnTo>
                    <a:pt x="294" y="897"/>
                  </a:lnTo>
                  <a:lnTo>
                    <a:pt x="293" y="897"/>
                  </a:lnTo>
                  <a:lnTo>
                    <a:pt x="293" y="897"/>
                  </a:lnTo>
                  <a:lnTo>
                    <a:pt x="291" y="896"/>
                  </a:lnTo>
                  <a:lnTo>
                    <a:pt x="285" y="893"/>
                  </a:lnTo>
                  <a:lnTo>
                    <a:pt x="282" y="891"/>
                  </a:lnTo>
                  <a:lnTo>
                    <a:pt x="282" y="890"/>
                  </a:lnTo>
                  <a:lnTo>
                    <a:pt x="277" y="889"/>
                  </a:lnTo>
                  <a:lnTo>
                    <a:pt x="275" y="888"/>
                  </a:lnTo>
                  <a:lnTo>
                    <a:pt x="275" y="887"/>
                  </a:lnTo>
                  <a:lnTo>
                    <a:pt x="273" y="886"/>
                  </a:lnTo>
                  <a:lnTo>
                    <a:pt x="272" y="885"/>
                  </a:lnTo>
                  <a:lnTo>
                    <a:pt x="272" y="884"/>
                  </a:lnTo>
                  <a:lnTo>
                    <a:pt x="269" y="881"/>
                  </a:lnTo>
                  <a:lnTo>
                    <a:pt x="268" y="880"/>
                  </a:lnTo>
                  <a:lnTo>
                    <a:pt x="268" y="879"/>
                  </a:lnTo>
                  <a:lnTo>
                    <a:pt x="268" y="878"/>
                  </a:lnTo>
                  <a:lnTo>
                    <a:pt x="268" y="877"/>
                  </a:lnTo>
                  <a:lnTo>
                    <a:pt x="268" y="876"/>
                  </a:lnTo>
                  <a:lnTo>
                    <a:pt x="266" y="875"/>
                  </a:lnTo>
                  <a:lnTo>
                    <a:pt x="263" y="872"/>
                  </a:lnTo>
                  <a:lnTo>
                    <a:pt x="261" y="870"/>
                  </a:lnTo>
                  <a:lnTo>
                    <a:pt x="261" y="869"/>
                  </a:lnTo>
                  <a:lnTo>
                    <a:pt x="258" y="862"/>
                  </a:lnTo>
                  <a:lnTo>
                    <a:pt x="257" y="859"/>
                  </a:lnTo>
                  <a:lnTo>
                    <a:pt x="257" y="858"/>
                  </a:lnTo>
                  <a:lnTo>
                    <a:pt x="257" y="857"/>
                  </a:lnTo>
                  <a:lnTo>
                    <a:pt x="257" y="856"/>
                  </a:lnTo>
                  <a:lnTo>
                    <a:pt x="257" y="855"/>
                  </a:lnTo>
                  <a:lnTo>
                    <a:pt x="254" y="856"/>
                  </a:lnTo>
                  <a:lnTo>
                    <a:pt x="247" y="857"/>
                  </a:lnTo>
                  <a:lnTo>
                    <a:pt x="243" y="858"/>
                  </a:lnTo>
                  <a:lnTo>
                    <a:pt x="243" y="858"/>
                  </a:lnTo>
                  <a:lnTo>
                    <a:pt x="242" y="858"/>
                  </a:lnTo>
                  <a:lnTo>
                    <a:pt x="240" y="858"/>
                  </a:lnTo>
                  <a:lnTo>
                    <a:pt x="234" y="858"/>
                  </a:lnTo>
                  <a:lnTo>
                    <a:pt x="229" y="858"/>
                  </a:lnTo>
                  <a:lnTo>
                    <a:pt x="229" y="858"/>
                  </a:lnTo>
                  <a:lnTo>
                    <a:pt x="228" y="858"/>
                  </a:lnTo>
                  <a:lnTo>
                    <a:pt x="225" y="858"/>
                  </a:lnTo>
                  <a:lnTo>
                    <a:pt x="214" y="858"/>
                  </a:lnTo>
                  <a:lnTo>
                    <a:pt x="204" y="858"/>
                  </a:lnTo>
                  <a:lnTo>
                    <a:pt x="204" y="858"/>
                  </a:lnTo>
                  <a:lnTo>
                    <a:pt x="203" y="858"/>
                  </a:lnTo>
                  <a:lnTo>
                    <a:pt x="199" y="858"/>
                  </a:lnTo>
                  <a:lnTo>
                    <a:pt x="186" y="858"/>
                  </a:lnTo>
                  <a:lnTo>
                    <a:pt x="177" y="858"/>
                  </a:lnTo>
                  <a:lnTo>
                    <a:pt x="177" y="858"/>
                  </a:lnTo>
                  <a:lnTo>
                    <a:pt x="174" y="859"/>
                  </a:lnTo>
                  <a:lnTo>
                    <a:pt x="169" y="861"/>
                  </a:lnTo>
                  <a:lnTo>
                    <a:pt x="166" y="862"/>
                  </a:lnTo>
                  <a:lnTo>
                    <a:pt x="166" y="862"/>
                  </a:lnTo>
                  <a:lnTo>
                    <a:pt x="166" y="860"/>
                  </a:lnTo>
                  <a:lnTo>
                    <a:pt x="166" y="859"/>
                  </a:lnTo>
                  <a:lnTo>
                    <a:pt x="166" y="858"/>
                  </a:lnTo>
                  <a:lnTo>
                    <a:pt x="166" y="857"/>
                  </a:lnTo>
                  <a:lnTo>
                    <a:pt x="166" y="852"/>
                  </a:lnTo>
                  <a:lnTo>
                    <a:pt x="166" y="849"/>
                  </a:lnTo>
                  <a:lnTo>
                    <a:pt x="166" y="848"/>
                  </a:lnTo>
                  <a:lnTo>
                    <a:pt x="166" y="845"/>
                  </a:lnTo>
                  <a:lnTo>
                    <a:pt x="166" y="838"/>
                  </a:lnTo>
                  <a:lnTo>
                    <a:pt x="166" y="832"/>
                  </a:lnTo>
                  <a:lnTo>
                    <a:pt x="166" y="831"/>
                  </a:lnTo>
                  <a:lnTo>
                    <a:pt x="166" y="828"/>
                  </a:lnTo>
                  <a:lnTo>
                    <a:pt x="166" y="820"/>
                  </a:lnTo>
                  <a:lnTo>
                    <a:pt x="166" y="814"/>
                  </a:lnTo>
                  <a:lnTo>
                    <a:pt x="166" y="813"/>
                  </a:lnTo>
                  <a:lnTo>
                    <a:pt x="166" y="811"/>
                  </a:lnTo>
                  <a:lnTo>
                    <a:pt x="166" y="808"/>
                  </a:lnTo>
                  <a:lnTo>
                    <a:pt x="166" y="806"/>
                  </a:lnTo>
                  <a:lnTo>
                    <a:pt x="166" y="805"/>
                  </a:lnTo>
                  <a:lnTo>
                    <a:pt x="165" y="805"/>
                  </a:lnTo>
                  <a:lnTo>
                    <a:pt x="164" y="805"/>
                  </a:lnTo>
                  <a:lnTo>
                    <a:pt x="161" y="805"/>
                  </a:lnTo>
                  <a:lnTo>
                    <a:pt x="159" y="805"/>
                  </a:lnTo>
                  <a:lnTo>
                    <a:pt x="159" y="805"/>
                  </a:lnTo>
                  <a:lnTo>
                    <a:pt x="155" y="806"/>
                  </a:lnTo>
                  <a:lnTo>
                    <a:pt x="149" y="808"/>
                  </a:lnTo>
                  <a:lnTo>
                    <a:pt x="145" y="809"/>
                  </a:lnTo>
                  <a:lnTo>
                    <a:pt x="145" y="809"/>
                  </a:lnTo>
                  <a:lnTo>
                    <a:pt x="141" y="810"/>
                  </a:lnTo>
                  <a:lnTo>
                    <a:pt x="129" y="811"/>
                  </a:lnTo>
                  <a:lnTo>
                    <a:pt x="119" y="813"/>
                  </a:lnTo>
                  <a:lnTo>
                    <a:pt x="119" y="813"/>
                  </a:lnTo>
                  <a:lnTo>
                    <a:pt x="115" y="814"/>
                  </a:lnTo>
                  <a:lnTo>
                    <a:pt x="104" y="815"/>
                  </a:lnTo>
                  <a:lnTo>
                    <a:pt x="95" y="816"/>
                  </a:lnTo>
                  <a:lnTo>
                    <a:pt x="95" y="816"/>
                  </a:lnTo>
                  <a:lnTo>
                    <a:pt x="94" y="816"/>
                  </a:lnTo>
                  <a:lnTo>
                    <a:pt x="93" y="816"/>
                  </a:lnTo>
                  <a:lnTo>
                    <a:pt x="90" y="816"/>
                  </a:lnTo>
                  <a:lnTo>
                    <a:pt x="88" y="816"/>
                  </a:lnTo>
                  <a:lnTo>
                    <a:pt x="88" y="816"/>
                  </a:lnTo>
                  <a:lnTo>
                    <a:pt x="88" y="815"/>
                  </a:lnTo>
                  <a:lnTo>
                    <a:pt x="88" y="814"/>
                  </a:lnTo>
                  <a:lnTo>
                    <a:pt x="88" y="813"/>
                  </a:lnTo>
                  <a:lnTo>
                    <a:pt x="87" y="811"/>
                  </a:lnTo>
                  <a:lnTo>
                    <a:pt x="86" y="808"/>
                  </a:lnTo>
                  <a:lnTo>
                    <a:pt x="85" y="806"/>
                  </a:lnTo>
                  <a:lnTo>
                    <a:pt x="85" y="805"/>
                  </a:lnTo>
                  <a:lnTo>
                    <a:pt x="85" y="804"/>
                  </a:lnTo>
                  <a:lnTo>
                    <a:pt x="85" y="799"/>
                  </a:lnTo>
                  <a:lnTo>
                    <a:pt x="85" y="796"/>
                  </a:lnTo>
                  <a:lnTo>
                    <a:pt x="85" y="795"/>
                  </a:lnTo>
                  <a:lnTo>
                    <a:pt x="82" y="793"/>
                  </a:lnTo>
                  <a:lnTo>
                    <a:pt x="81" y="792"/>
                  </a:lnTo>
                  <a:lnTo>
                    <a:pt x="81" y="791"/>
                  </a:lnTo>
                  <a:lnTo>
                    <a:pt x="78" y="790"/>
                  </a:lnTo>
                  <a:lnTo>
                    <a:pt x="77" y="789"/>
                  </a:lnTo>
                  <a:lnTo>
                    <a:pt x="77" y="788"/>
                  </a:lnTo>
                  <a:lnTo>
                    <a:pt x="76" y="788"/>
                  </a:lnTo>
                  <a:lnTo>
                    <a:pt x="75" y="788"/>
                  </a:lnTo>
                  <a:lnTo>
                    <a:pt x="74" y="788"/>
                  </a:lnTo>
                  <a:lnTo>
                    <a:pt x="74" y="788"/>
                  </a:lnTo>
                  <a:lnTo>
                    <a:pt x="73" y="788"/>
                  </a:lnTo>
                  <a:lnTo>
                    <a:pt x="72" y="788"/>
                  </a:lnTo>
                  <a:lnTo>
                    <a:pt x="67" y="786"/>
                  </a:lnTo>
                  <a:lnTo>
                    <a:pt x="63" y="785"/>
                  </a:lnTo>
                  <a:lnTo>
                    <a:pt x="63" y="784"/>
                  </a:lnTo>
                  <a:lnTo>
                    <a:pt x="56" y="781"/>
                  </a:lnTo>
                  <a:lnTo>
                    <a:pt x="53" y="779"/>
                  </a:lnTo>
                  <a:lnTo>
                    <a:pt x="53" y="778"/>
                  </a:lnTo>
                  <a:lnTo>
                    <a:pt x="51" y="777"/>
                  </a:lnTo>
                  <a:lnTo>
                    <a:pt x="45" y="771"/>
                  </a:lnTo>
                  <a:lnTo>
                    <a:pt x="42" y="768"/>
                  </a:lnTo>
                  <a:lnTo>
                    <a:pt x="42" y="767"/>
                  </a:lnTo>
                  <a:lnTo>
                    <a:pt x="40" y="765"/>
                  </a:lnTo>
                  <a:lnTo>
                    <a:pt x="39" y="764"/>
                  </a:lnTo>
                  <a:lnTo>
                    <a:pt x="39" y="763"/>
                  </a:lnTo>
                  <a:lnTo>
                    <a:pt x="39" y="760"/>
                  </a:lnTo>
                  <a:lnTo>
                    <a:pt x="39" y="757"/>
                  </a:lnTo>
                  <a:lnTo>
                    <a:pt x="39" y="756"/>
                  </a:lnTo>
                  <a:lnTo>
                    <a:pt x="39" y="755"/>
                  </a:lnTo>
                  <a:lnTo>
                    <a:pt x="39" y="752"/>
                  </a:lnTo>
                  <a:lnTo>
                    <a:pt x="39" y="750"/>
                  </a:lnTo>
                  <a:lnTo>
                    <a:pt x="39" y="749"/>
                  </a:lnTo>
                  <a:lnTo>
                    <a:pt x="39" y="748"/>
                  </a:lnTo>
                  <a:lnTo>
                    <a:pt x="39" y="743"/>
                  </a:lnTo>
                  <a:lnTo>
                    <a:pt x="39" y="739"/>
                  </a:lnTo>
                  <a:lnTo>
                    <a:pt x="39" y="738"/>
                  </a:lnTo>
                  <a:lnTo>
                    <a:pt x="42" y="730"/>
                  </a:lnTo>
                  <a:lnTo>
                    <a:pt x="44" y="726"/>
                  </a:lnTo>
                  <a:lnTo>
                    <a:pt x="45" y="725"/>
                  </a:lnTo>
                  <a:lnTo>
                    <a:pt x="45" y="724"/>
                  </a:lnTo>
                  <a:lnTo>
                    <a:pt x="45" y="720"/>
                  </a:lnTo>
                  <a:lnTo>
                    <a:pt x="45" y="718"/>
                  </a:lnTo>
                  <a:lnTo>
                    <a:pt x="45" y="717"/>
                  </a:lnTo>
                  <a:lnTo>
                    <a:pt x="47" y="717"/>
                  </a:lnTo>
                  <a:lnTo>
                    <a:pt x="52" y="716"/>
                  </a:lnTo>
                  <a:lnTo>
                    <a:pt x="55" y="715"/>
                  </a:lnTo>
                  <a:lnTo>
                    <a:pt x="56" y="714"/>
                  </a:lnTo>
                  <a:lnTo>
                    <a:pt x="58" y="714"/>
                  </a:lnTo>
                  <a:lnTo>
                    <a:pt x="65" y="712"/>
                  </a:lnTo>
                  <a:lnTo>
                    <a:pt x="70" y="711"/>
                  </a:lnTo>
                  <a:lnTo>
                    <a:pt x="71" y="710"/>
                  </a:lnTo>
                  <a:lnTo>
                    <a:pt x="74" y="710"/>
                  </a:lnTo>
                  <a:lnTo>
                    <a:pt x="84" y="707"/>
                  </a:lnTo>
                  <a:lnTo>
                    <a:pt x="91" y="704"/>
                  </a:lnTo>
                  <a:lnTo>
                    <a:pt x="92" y="703"/>
                  </a:lnTo>
                  <a:lnTo>
                    <a:pt x="95" y="703"/>
                  </a:lnTo>
                  <a:lnTo>
                    <a:pt x="107" y="701"/>
                  </a:lnTo>
                  <a:lnTo>
                    <a:pt x="115" y="700"/>
                  </a:lnTo>
                  <a:lnTo>
                    <a:pt x="116" y="699"/>
                  </a:lnTo>
                  <a:lnTo>
                    <a:pt x="121" y="698"/>
                  </a:lnTo>
                  <a:lnTo>
                    <a:pt x="123" y="697"/>
                  </a:lnTo>
                  <a:lnTo>
                    <a:pt x="124" y="696"/>
                  </a:lnTo>
                  <a:lnTo>
                    <a:pt x="124" y="695"/>
                  </a:lnTo>
                  <a:lnTo>
                    <a:pt x="124" y="692"/>
                  </a:lnTo>
                  <a:lnTo>
                    <a:pt x="124" y="690"/>
                  </a:lnTo>
                  <a:lnTo>
                    <a:pt x="124" y="689"/>
                  </a:lnTo>
                  <a:lnTo>
                    <a:pt x="124" y="686"/>
                  </a:lnTo>
                  <a:lnTo>
                    <a:pt x="124" y="680"/>
                  </a:lnTo>
                  <a:lnTo>
                    <a:pt x="124" y="676"/>
                  </a:lnTo>
                  <a:lnTo>
                    <a:pt x="124" y="675"/>
                  </a:lnTo>
                  <a:lnTo>
                    <a:pt x="124" y="671"/>
                  </a:lnTo>
                  <a:lnTo>
                    <a:pt x="124" y="658"/>
                  </a:lnTo>
                  <a:lnTo>
                    <a:pt x="124" y="647"/>
                  </a:lnTo>
                  <a:lnTo>
                    <a:pt x="124" y="646"/>
                  </a:lnTo>
                  <a:lnTo>
                    <a:pt x="124" y="642"/>
                  </a:lnTo>
                  <a:lnTo>
                    <a:pt x="124" y="627"/>
                  </a:lnTo>
                  <a:lnTo>
                    <a:pt x="124" y="615"/>
                  </a:lnTo>
                  <a:lnTo>
                    <a:pt x="124" y="614"/>
                  </a:lnTo>
                  <a:lnTo>
                    <a:pt x="124" y="611"/>
                  </a:lnTo>
                  <a:lnTo>
                    <a:pt x="124" y="609"/>
                  </a:lnTo>
                  <a:lnTo>
                    <a:pt x="124" y="608"/>
                  </a:lnTo>
                  <a:lnTo>
                    <a:pt x="123" y="608"/>
                  </a:lnTo>
                  <a:lnTo>
                    <a:pt x="121" y="608"/>
                  </a:lnTo>
                  <a:lnTo>
                    <a:pt x="119" y="608"/>
                  </a:lnTo>
                  <a:lnTo>
                    <a:pt x="119" y="608"/>
                  </a:lnTo>
                  <a:lnTo>
                    <a:pt x="118" y="608"/>
                  </a:lnTo>
                  <a:lnTo>
                    <a:pt x="117" y="608"/>
                  </a:lnTo>
                  <a:lnTo>
                    <a:pt x="116" y="608"/>
                  </a:lnTo>
                  <a:lnTo>
                    <a:pt x="116" y="608"/>
                  </a:lnTo>
                  <a:lnTo>
                    <a:pt x="111" y="606"/>
                  </a:lnTo>
                  <a:lnTo>
                    <a:pt x="109" y="605"/>
                  </a:lnTo>
                  <a:lnTo>
                    <a:pt x="109" y="604"/>
                  </a:lnTo>
                  <a:lnTo>
                    <a:pt x="108" y="604"/>
                  </a:lnTo>
                  <a:lnTo>
                    <a:pt x="105" y="604"/>
                  </a:lnTo>
                  <a:lnTo>
                    <a:pt x="103" y="604"/>
                  </a:lnTo>
                  <a:lnTo>
                    <a:pt x="103" y="604"/>
                  </a:lnTo>
                  <a:lnTo>
                    <a:pt x="103" y="603"/>
                  </a:lnTo>
                  <a:lnTo>
                    <a:pt x="103" y="602"/>
                  </a:lnTo>
                  <a:lnTo>
                    <a:pt x="103" y="601"/>
                  </a:lnTo>
                  <a:lnTo>
                    <a:pt x="102" y="601"/>
                  </a:lnTo>
                  <a:lnTo>
                    <a:pt x="99" y="601"/>
                  </a:lnTo>
                  <a:lnTo>
                    <a:pt x="98" y="601"/>
                  </a:lnTo>
                  <a:lnTo>
                    <a:pt x="98" y="601"/>
                  </a:lnTo>
                  <a:lnTo>
                    <a:pt x="97" y="600"/>
                  </a:lnTo>
                  <a:lnTo>
                    <a:pt x="96" y="596"/>
                  </a:lnTo>
                  <a:lnTo>
                    <a:pt x="95" y="594"/>
                  </a:lnTo>
                  <a:lnTo>
                    <a:pt x="95" y="593"/>
                  </a:lnTo>
                  <a:lnTo>
                    <a:pt x="90" y="587"/>
                  </a:lnTo>
                  <a:lnTo>
                    <a:pt x="88" y="584"/>
                  </a:lnTo>
                  <a:lnTo>
                    <a:pt x="88" y="583"/>
                  </a:lnTo>
                  <a:lnTo>
                    <a:pt x="87" y="582"/>
                  </a:lnTo>
                  <a:lnTo>
                    <a:pt x="84" y="576"/>
                  </a:lnTo>
                  <a:lnTo>
                    <a:pt x="81" y="573"/>
                  </a:lnTo>
                  <a:lnTo>
                    <a:pt x="81" y="572"/>
                  </a:lnTo>
                  <a:lnTo>
                    <a:pt x="78" y="571"/>
                  </a:lnTo>
                  <a:lnTo>
                    <a:pt x="77" y="570"/>
                  </a:lnTo>
                  <a:lnTo>
                    <a:pt x="77" y="569"/>
                  </a:lnTo>
                  <a:lnTo>
                    <a:pt x="76" y="569"/>
                  </a:lnTo>
                  <a:lnTo>
                    <a:pt x="75" y="569"/>
                  </a:lnTo>
                  <a:lnTo>
                    <a:pt x="74" y="569"/>
                  </a:lnTo>
                  <a:lnTo>
                    <a:pt x="74" y="569"/>
                  </a:lnTo>
                  <a:lnTo>
                    <a:pt x="73" y="569"/>
                  </a:lnTo>
                  <a:lnTo>
                    <a:pt x="72" y="569"/>
                  </a:lnTo>
                  <a:lnTo>
                    <a:pt x="67" y="569"/>
                  </a:lnTo>
                  <a:lnTo>
                    <a:pt x="63" y="569"/>
                  </a:lnTo>
                  <a:lnTo>
                    <a:pt x="63" y="569"/>
                  </a:lnTo>
                  <a:lnTo>
                    <a:pt x="62" y="569"/>
                  </a:lnTo>
                  <a:lnTo>
                    <a:pt x="60" y="569"/>
                  </a:lnTo>
                  <a:lnTo>
                    <a:pt x="52" y="569"/>
                  </a:lnTo>
                  <a:lnTo>
                    <a:pt x="45" y="569"/>
                  </a:lnTo>
                  <a:lnTo>
                    <a:pt x="45" y="569"/>
                  </a:lnTo>
                  <a:lnTo>
                    <a:pt x="44" y="569"/>
                  </a:lnTo>
                  <a:lnTo>
                    <a:pt x="42" y="569"/>
                  </a:lnTo>
                  <a:lnTo>
                    <a:pt x="35" y="569"/>
                  </a:lnTo>
                  <a:lnTo>
                    <a:pt x="29" y="569"/>
                  </a:lnTo>
                  <a:lnTo>
                    <a:pt x="29" y="569"/>
                  </a:lnTo>
                  <a:lnTo>
                    <a:pt x="28" y="569"/>
                  </a:lnTo>
                  <a:lnTo>
                    <a:pt x="25" y="569"/>
                  </a:lnTo>
                  <a:lnTo>
                    <a:pt x="24" y="569"/>
                  </a:lnTo>
                  <a:lnTo>
                    <a:pt x="24" y="569"/>
                  </a:lnTo>
                  <a:lnTo>
                    <a:pt x="22" y="568"/>
                  </a:lnTo>
                  <a:lnTo>
                    <a:pt x="21" y="567"/>
                  </a:lnTo>
                  <a:lnTo>
                    <a:pt x="21" y="566"/>
                  </a:lnTo>
                  <a:lnTo>
                    <a:pt x="20" y="566"/>
                  </a:lnTo>
                  <a:lnTo>
                    <a:pt x="19" y="566"/>
                  </a:lnTo>
                  <a:lnTo>
                    <a:pt x="18" y="566"/>
                  </a:lnTo>
                  <a:lnTo>
                    <a:pt x="18" y="566"/>
                  </a:lnTo>
                  <a:lnTo>
                    <a:pt x="18" y="564"/>
                  </a:lnTo>
                  <a:lnTo>
                    <a:pt x="18" y="563"/>
                  </a:lnTo>
                  <a:lnTo>
                    <a:pt x="18" y="561"/>
                  </a:lnTo>
                  <a:lnTo>
                    <a:pt x="18" y="560"/>
                  </a:lnTo>
                  <a:lnTo>
                    <a:pt x="18" y="555"/>
                  </a:lnTo>
                  <a:lnTo>
                    <a:pt x="18" y="552"/>
                  </a:lnTo>
                  <a:lnTo>
                    <a:pt x="18" y="551"/>
                  </a:lnTo>
                  <a:lnTo>
                    <a:pt x="18" y="547"/>
                  </a:lnTo>
                  <a:lnTo>
                    <a:pt x="18" y="532"/>
                  </a:lnTo>
                  <a:lnTo>
                    <a:pt x="18" y="520"/>
                  </a:lnTo>
                  <a:lnTo>
                    <a:pt x="18" y="519"/>
                  </a:lnTo>
                  <a:lnTo>
                    <a:pt x="17" y="511"/>
                  </a:lnTo>
                  <a:lnTo>
                    <a:pt x="15" y="483"/>
                  </a:lnTo>
                  <a:lnTo>
                    <a:pt x="14" y="462"/>
                  </a:lnTo>
                  <a:lnTo>
                    <a:pt x="14" y="460"/>
                  </a:lnTo>
                  <a:lnTo>
                    <a:pt x="14" y="459"/>
                  </a:lnTo>
                  <a:lnTo>
                    <a:pt x="14" y="451"/>
                  </a:lnTo>
                  <a:lnTo>
                    <a:pt x="14" y="423"/>
                  </a:lnTo>
                  <a:lnTo>
                    <a:pt x="14" y="401"/>
                  </a:lnTo>
                  <a:lnTo>
                    <a:pt x="14" y="399"/>
                  </a:lnTo>
                  <a:lnTo>
                    <a:pt x="14" y="397"/>
                  </a:lnTo>
                  <a:lnTo>
                    <a:pt x="14" y="391"/>
                  </a:lnTo>
                  <a:lnTo>
                    <a:pt x="14" y="387"/>
                  </a:lnTo>
                  <a:lnTo>
                    <a:pt x="14" y="386"/>
                  </a:lnTo>
                  <a:lnTo>
                    <a:pt x="14" y="386"/>
                  </a:lnTo>
                  <a:lnTo>
                    <a:pt x="16" y="386"/>
                  </a:lnTo>
                  <a:lnTo>
                    <a:pt x="17" y="386"/>
                  </a:lnTo>
                  <a:lnTo>
                    <a:pt x="18" y="386"/>
                  </a:lnTo>
                  <a:lnTo>
                    <a:pt x="21" y="386"/>
                  </a:lnTo>
                  <a:lnTo>
                    <a:pt x="23" y="386"/>
                  </a:lnTo>
                  <a:lnTo>
                    <a:pt x="24" y="386"/>
                  </a:lnTo>
                  <a:lnTo>
                    <a:pt x="25" y="386"/>
                  </a:lnTo>
                  <a:lnTo>
                    <a:pt x="29" y="386"/>
                  </a:lnTo>
                  <a:lnTo>
                    <a:pt x="31" y="386"/>
                  </a:lnTo>
                  <a:lnTo>
                    <a:pt x="32" y="386"/>
                  </a:lnTo>
                  <a:lnTo>
                    <a:pt x="33" y="386"/>
                  </a:lnTo>
                  <a:lnTo>
                    <a:pt x="34" y="386"/>
                  </a:lnTo>
                  <a:lnTo>
                    <a:pt x="35" y="386"/>
                  </a:lnTo>
                  <a:lnTo>
                    <a:pt x="35" y="383"/>
                  </a:lnTo>
                  <a:lnTo>
                    <a:pt x="35" y="382"/>
                  </a:lnTo>
                  <a:lnTo>
                    <a:pt x="35" y="381"/>
                  </a:lnTo>
                  <a:lnTo>
                    <a:pt x="35" y="380"/>
                  </a:lnTo>
                  <a:lnTo>
                    <a:pt x="35" y="379"/>
                  </a:lnTo>
                  <a:lnTo>
                    <a:pt x="35" y="378"/>
                  </a:lnTo>
                  <a:lnTo>
                    <a:pt x="35" y="376"/>
                  </a:lnTo>
                  <a:lnTo>
                    <a:pt x="35" y="368"/>
                  </a:lnTo>
                  <a:lnTo>
                    <a:pt x="35" y="361"/>
                  </a:lnTo>
                  <a:lnTo>
                    <a:pt x="35" y="360"/>
                  </a:lnTo>
                  <a:lnTo>
                    <a:pt x="35" y="358"/>
                  </a:lnTo>
                  <a:lnTo>
                    <a:pt x="35" y="352"/>
                  </a:lnTo>
                  <a:lnTo>
                    <a:pt x="35" y="347"/>
                  </a:lnTo>
                  <a:lnTo>
                    <a:pt x="35" y="346"/>
                  </a:lnTo>
                  <a:lnTo>
                    <a:pt x="35" y="345"/>
                  </a:lnTo>
                  <a:lnTo>
                    <a:pt x="35" y="344"/>
                  </a:lnTo>
                  <a:lnTo>
                    <a:pt x="35" y="343"/>
                  </a:lnTo>
                  <a:lnTo>
                    <a:pt x="35" y="343"/>
                  </a:lnTo>
                  <a:lnTo>
                    <a:pt x="36" y="343"/>
                  </a:lnTo>
                  <a:lnTo>
                    <a:pt x="39" y="343"/>
                  </a:lnTo>
                  <a:lnTo>
                    <a:pt x="41" y="343"/>
                  </a:lnTo>
                  <a:lnTo>
                    <a:pt x="42" y="343"/>
                  </a:lnTo>
                  <a:lnTo>
                    <a:pt x="43" y="343"/>
                  </a:lnTo>
                  <a:lnTo>
                    <a:pt x="49" y="343"/>
                  </a:lnTo>
                  <a:lnTo>
                    <a:pt x="52" y="343"/>
                  </a:lnTo>
                  <a:lnTo>
                    <a:pt x="53" y="343"/>
                  </a:lnTo>
                  <a:lnTo>
                    <a:pt x="54" y="343"/>
                  </a:lnTo>
                  <a:lnTo>
                    <a:pt x="59" y="343"/>
                  </a:lnTo>
                  <a:lnTo>
                    <a:pt x="62" y="343"/>
                  </a:lnTo>
                  <a:lnTo>
                    <a:pt x="63" y="343"/>
                  </a:lnTo>
                  <a:lnTo>
                    <a:pt x="65" y="343"/>
                  </a:lnTo>
                  <a:lnTo>
                    <a:pt x="66" y="343"/>
                  </a:lnTo>
                  <a:lnTo>
                    <a:pt x="67" y="343"/>
                  </a:lnTo>
                  <a:lnTo>
                    <a:pt x="67" y="341"/>
                  </a:lnTo>
                  <a:lnTo>
                    <a:pt x="67" y="340"/>
                  </a:lnTo>
                  <a:lnTo>
                    <a:pt x="67" y="339"/>
                  </a:lnTo>
                  <a:lnTo>
                    <a:pt x="67" y="338"/>
                  </a:lnTo>
                  <a:lnTo>
                    <a:pt x="67" y="337"/>
                  </a:lnTo>
                  <a:lnTo>
                    <a:pt x="67" y="336"/>
                  </a:lnTo>
                  <a:lnTo>
                    <a:pt x="65" y="329"/>
                  </a:lnTo>
                  <a:lnTo>
                    <a:pt x="63" y="326"/>
                  </a:lnTo>
                  <a:lnTo>
                    <a:pt x="63" y="325"/>
                  </a:lnTo>
                  <a:lnTo>
                    <a:pt x="63" y="323"/>
                  </a:lnTo>
                  <a:lnTo>
                    <a:pt x="63" y="317"/>
                  </a:lnTo>
                  <a:lnTo>
                    <a:pt x="63" y="312"/>
                  </a:lnTo>
                  <a:lnTo>
                    <a:pt x="63" y="311"/>
                  </a:lnTo>
                  <a:lnTo>
                    <a:pt x="63" y="309"/>
                  </a:lnTo>
                  <a:lnTo>
                    <a:pt x="63" y="308"/>
                  </a:lnTo>
                  <a:lnTo>
                    <a:pt x="63" y="307"/>
                  </a:lnTo>
                  <a:lnTo>
                    <a:pt x="62" y="307"/>
                  </a:lnTo>
                  <a:lnTo>
                    <a:pt x="61" y="307"/>
                  </a:lnTo>
                  <a:lnTo>
                    <a:pt x="60" y="307"/>
                  </a:lnTo>
                  <a:lnTo>
                    <a:pt x="60" y="307"/>
                  </a:lnTo>
                  <a:lnTo>
                    <a:pt x="55" y="306"/>
                  </a:lnTo>
                  <a:lnTo>
                    <a:pt x="53" y="305"/>
                  </a:lnTo>
                  <a:lnTo>
                    <a:pt x="53" y="304"/>
                  </a:lnTo>
                  <a:lnTo>
                    <a:pt x="48" y="298"/>
                  </a:lnTo>
                  <a:lnTo>
                    <a:pt x="45" y="294"/>
                  </a:lnTo>
                  <a:lnTo>
                    <a:pt x="45" y="293"/>
                  </a:lnTo>
                  <a:lnTo>
                    <a:pt x="43" y="292"/>
                  </a:lnTo>
                  <a:lnTo>
                    <a:pt x="38" y="289"/>
                  </a:lnTo>
                  <a:lnTo>
                    <a:pt x="35" y="287"/>
                  </a:lnTo>
                  <a:lnTo>
                    <a:pt x="35" y="286"/>
                  </a:lnTo>
                  <a:lnTo>
                    <a:pt x="35" y="285"/>
                  </a:lnTo>
                  <a:lnTo>
                    <a:pt x="35" y="284"/>
                  </a:lnTo>
                  <a:lnTo>
                    <a:pt x="35" y="283"/>
                  </a:lnTo>
                  <a:lnTo>
                    <a:pt x="34" y="283"/>
                  </a:lnTo>
                  <a:lnTo>
                    <a:pt x="33" y="283"/>
                  </a:lnTo>
                  <a:lnTo>
                    <a:pt x="32" y="283"/>
                  </a:lnTo>
                  <a:lnTo>
                    <a:pt x="32" y="283"/>
                  </a:lnTo>
                  <a:lnTo>
                    <a:pt x="31" y="283"/>
                  </a:lnTo>
                  <a:lnTo>
                    <a:pt x="30" y="283"/>
                  </a:lnTo>
                  <a:lnTo>
                    <a:pt x="26" y="283"/>
                  </a:lnTo>
                  <a:lnTo>
                    <a:pt x="24" y="283"/>
                  </a:lnTo>
                  <a:lnTo>
                    <a:pt x="24" y="283"/>
                  </a:lnTo>
                  <a:lnTo>
                    <a:pt x="23" y="283"/>
                  </a:lnTo>
                  <a:lnTo>
                    <a:pt x="22" y="283"/>
                  </a:lnTo>
                  <a:lnTo>
                    <a:pt x="17" y="282"/>
                  </a:lnTo>
                  <a:lnTo>
                    <a:pt x="14" y="281"/>
                  </a:lnTo>
                  <a:lnTo>
                    <a:pt x="14" y="280"/>
                  </a:lnTo>
                  <a:lnTo>
                    <a:pt x="13" y="280"/>
                  </a:lnTo>
                  <a:lnTo>
                    <a:pt x="12" y="280"/>
                  </a:lnTo>
                  <a:lnTo>
                    <a:pt x="6" y="277"/>
                  </a:lnTo>
                  <a:lnTo>
                    <a:pt x="3" y="276"/>
                  </a:lnTo>
                  <a:lnTo>
                    <a:pt x="3" y="275"/>
                  </a:lnTo>
                  <a:lnTo>
                    <a:pt x="2" y="275"/>
                  </a:lnTo>
                  <a:lnTo>
                    <a:pt x="1" y="275"/>
                  </a:lnTo>
                  <a:lnTo>
                    <a:pt x="0" y="275"/>
                  </a:lnTo>
                  <a:lnTo>
                    <a:pt x="0" y="275"/>
                  </a:lnTo>
                  <a:lnTo>
                    <a:pt x="1" y="272"/>
                  </a:lnTo>
                  <a:lnTo>
                    <a:pt x="2" y="270"/>
                  </a:lnTo>
                  <a:lnTo>
                    <a:pt x="3" y="269"/>
                  </a:lnTo>
                  <a:lnTo>
                    <a:pt x="3" y="268"/>
                  </a:lnTo>
                  <a:lnTo>
                    <a:pt x="3" y="263"/>
                  </a:lnTo>
                  <a:lnTo>
                    <a:pt x="3" y="259"/>
                  </a:lnTo>
                  <a:lnTo>
                    <a:pt x="3" y="258"/>
                  </a:lnTo>
                  <a:lnTo>
                    <a:pt x="3" y="256"/>
                  </a:lnTo>
                  <a:lnTo>
                    <a:pt x="5" y="250"/>
                  </a:lnTo>
                  <a:lnTo>
                    <a:pt x="6" y="245"/>
                  </a:lnTo>
                  <a:lnTo>
                    <a:pt x="7" y="244"/>
                  </a:lnTo>
                  <a:lnTo>
                    <a:pt x="8" y="243"/>
                  </a:lnTo>
                  <a:lnTo>
                    <a:pt x="10" y="241"/>
                  </a:lnTo>
                  <a:lnTo>
                    <a:pt x="11" y="240"/>
                  </a:lnTo>
                  <a:lnTo>
                    <a:pt x="12" y="239"/>
                  </a:lnTo>
                  <a:lnTo>
                    <a:pt x="13" y="238"/>
                  </a:lnTo>
                  <a:lnTo>
                    <a:pt x="14" y="237"/>
                  </a:lnTo>
                  <a:lnTo>
                    <a:pt x="14" y="237"/>
                  </a:lnTo>
                  <a:lnTo>
                    <a:pt x="16" y="237"/>
                  </a:lnTo>
                  <a:lnTo>
                    <a:pt x="17" y="237"/>
                  </a:lnTo>
                  <a:lnTo>
                    <a:pt x="18" y="237"/>
                  </a:lnTo>
                  <a:lnTo>
                    <a:pt x="21" y="235"/>
                  </a:lnTo>
                  <a:lnTo>
                    <a:pt x="23" y="234"/>
                  </a:lnTo>
                  <a:lnTo>
                    <a:pt x="24" y="233"/>
                  </a:lnTo>
                  <a:lnTo>
                    <a:pt x="25" y="233"/>
                  </a:lnTo>
                  <a:lnTo>
                    <a:pt x="29" y="233"/>
                  </a:lnTo>
                  <a:lnTo>
                    <a:pt x="31" y="233"/>
                  </a:lnTo>
                  <a:lnTo>
                    <a:pt x="32" y="233"/>
                  </a:lnTo>
                  <a:lnTo>
                    <a:pt x="33" y="233"/>
                  </a:lnTo>
                  <a:lnTo>
                    <a:pt x="34" y="233"/>
                  </a:lnTo>
                  <a:lnTo>
                    <a:pt x="35" y="233"/>
                  </a:lnTo>
                  <a:lnTo>
                    <a:pt x="35" y="232"/>
                  </a:lnTo>
                  <a:lnTo>
                    <a:pt x="35" y="231"/>
                  </a:lnTo>
                  <a:lnTo>
                    <a:pt x="35" y="230"/>
                  </a:lnTo>
                  <a:lnTo>
                    <a:pt x="35" y="229"/>
                  </a:lnTo>
                  <a:lnTo>
                    <a:pt x="35" y="226"/>
                  </a:lnTo>
                  <a:lnTo>
                    <a:pt x="35" y="223"/>
                  </a:lnTo>
                  <a:lnTo>
                    <a:pt x="35" y="222"/>
                  </a:lnTo>
                  <a:lnTo>
                    <a:pt x="35" y="221"/>
                  </a:lnTo>
                  <a:lnTo>
                    <a:pt x="35" y="216"/>
                  </a:lnTo>
                  <a:lnTo>
                    <a:pt x="35" y="213"/>
                  </a:lnTo>
                  <a:lnTo>
                    <a:pt x="35" y="212"/>
                  </a:lnTo>
                  <a:lnTo>
                    <a:pt x="35" y="211"/>
                  </a:lnTo>
                  <a:lnTo>
                    <a:pt x="35" y="205"/>
                  </a:lnTo>
                  <a:lnTo>
                    <a:pt x="35" y="202"/>
                  </a:lnTo>
                  <a:lnTo>
                    <a:pt x="35" y="201"/>
                  </a:lnTo>
                  <a:lnTo>
                    <a:pt x="35" y="200"/>
                  </a:lnTo>
                  <a:lnTo>
                    <a:pt x="35" y="199"/>
                  </a:lnTo>
                  <a:lnTo>
                    <a:pt x="35" y="198"/>
                  </a:lnTo>
                  <a:lnTo>
                    <a:pt x="35" y="198"/>
                  </a:lnTo>
                  <a:lnTo>
                    <a:pt x="37" y="198"/>
                  </a:lnTo>
                  <a:lnTo>
                    <a:pt x="38" y="198"/>
                  </a:lnTo>
                  <a:lnTo>
                    <a:pt x="39" y="198"/>
                  </a:lnTo>
                  <a:lnTo>
                    <a:pt x="42" y="198"/>
                  </a:lnTo>
                  <a:lnTo>
                    <a:pt x="44" y="198"/>
                  </a:lnTo>
                  <a:lnTo>
                    <a:pt x="45" y="198"/>
                  </a:lnTo>
                  <a:lnTo>
                    <a:pt x="47" y="198"/>
                  </a:lnTo>
                  <a:lnTo>
                    <a:pt x="50" y="198"/>
                  </a:lnTo>
                  <a:lnTo>
                    <a:pt x="52" y="198"/>
                  </a:lnTo>
                  <a:lnTo>
                    <a:pt x="53" y="198"/>
                  </a:lnTo>
                  <a:lnTo>
                    <a:pt x="55" y="198"/>
                  </a:lnTo>
                  <a:lnTo>
                    <a:pt x="56" y="198"/>
                  </a:lnTo>
                  <a:lnTo>
                    <a:pt x="56" y="198"/>
                  </a:lnTo>
                  <a:lnTo>
                    <a:pt x="56" y="198"/>
                  </a:lnTo>
                  <a:lnTo>
                    <a:pt x="56" y="195"/>
                  </a:lnTo>
                  <a:lnTo>
                    <a:pt x="56" y="194"/>
                  </a:lnTo>
                  <a:lnTo>
                    <a:pt x="57" y="193"/>
                  </a:lnTo>
                  <a:lnTo>
                    <a:pt x="56" y="191"/>
                  </a:lnTo>
                  <a:lnTo>
                    <a:pt x="56" y="190"/>
                  </a:lnTo>
                  <a:lnTo>
                    <a:pt x="56" y="188"/>
                  </a:lnTo>
                  <a:lnTo>
                    <a:pt x="55" y="185"/>
                  </a:lnTo>
                  <a:lnTo>
                    <a:pt x="55" y="183"/>
                  </a:lnTo>
                  <a:lnTo>
                    <a:pt x="55" y="182"/>
                  </a:lnTo>
                  <a:lnTo>
                    <a:pt x="54" y="180"/>
                  </a:lnTo>
                  <a:lnTo>
                    <a:pt x="54" y="179"/>
                  </a:lnTo>
                  <a:lnTo>
                    <a:pt x="54" y="178"/>
                  </a:lnTo>
                  <a:lnTo>
                    <a:pt x="57" y="178"/>
                  </a:lnTo>
                  <a:lnTo>
                    <a:pt x="59" y="178"/>
                  </a:lnTo>
                  <a:lnTo>
                    <a:pt x="60" y="177"/>
                  </a:lnTo>
                  <a:lnTo>
                    <a:pt x="61" y="177"/>
                  </a:lnTo>
                  <a:lnTo>
                    <a:pt x="67" y="177"/>
                  </a:lnTo>
                  <a:lnTo>
                    <a:pt x="70" y="177"/>
                  </a:lnTo>
                  <a:lnTo>
                    <a:pt x="71" y="177"/>
                  </a:lnTo>
                  <a:lnTo>
                    <a:pt x="75" y="178"/>
                  </a:lnTo>
                  <a:lnTo>
                    <a:pt x="77" y="178"/>
                  </a:lnTo>
                  <a:lnTo>
                    <a:pt x="78" y="178"/>
                  </a:lnTo>
                  <a:lnTo>
                    <a:pt x="79" y="178"/>
                  </a:lnTo>
                  <a:lnTo>
                    <a:pt x="85" y="178"/>
                  </a:lnTo>
                  <a:lnTo>
                    <a:pt x="88" y="178"/>
                  </a:lnTo>
                  <a:lnTo>
                    <a:pt x="89" y="177"/>
                  </a:lnTo>
                  <a:lnTo>
                    <a:pt x="88" y="173"/>
                  </a:lnTo>
                  <a:lnTo>
                    <a:pt x="88" y="168"/>
                  </a:lnTo>
                  <a:lnTo>
                    <a:pt x="88" y="166"/>
                  </a:lnTo>
                  <a:lnTo>
                    <a:pt x="88" y="165"/>
                  </a:lnTo>
                  <a:lnTo>
                    <a:pt x="88" y="164"/>
                  </a:lnTo>
                  <a:lnTo>
                    <a:pt x="88" y="161"/>
                  </a:lnTo>
                  <a:lnTo>
                    <a:pt x="89" y="159"/>
                  </a:lnTo>
                  <a:lnTo>
                    <a:pt x="88" y="156"/>
                  </a:lnTo>
                  <a:lnTo>
                    <a:pt x="88" y="152"/>
                  </a:lnTo>
                  <a:lnTo>
                    <a:pt x="88" y="151"/>
                  </a:lnTo>
                  <a:lnTo>
                    <a:pt x="88" y="148"/>
                  </a:lnTo>
                  <a:lnTo>
                    <a:pt x="88" y="146"/>
                  </a:lnTo>
                  <a:lnTo>
                    <a:pt x="88" y="145"/>
                  </a:lnTo>
                  <a:lnTo>
                    <a:pt x="88" y="145"/>
                  </a:lnTo>
                  <a:lnTo>
                    <a:pt x="90" y="145"/>
                  </a:lnTo>
                  <a:lnTo>
                    <a:pt x="91" y="145"/>
                  </a:lnTo>
                  <a:lnTo>
                    <a:pt x="92" y="145"/>
                  </a:lnTo>
                  <a:lnTo>
                    <a:pt x="93" y="145"/>
                  </a:lnTo>
                  <a:lnTo>
                    <a:pt x="94" y="145"/>
                  </a:lnTo>
                  <a:lnTo>
                    <a:pt x="95" y="145"/>
                  </a:lnTo>
                  <a:lnTo>
                    <a:pt x="96" y="145"/>
                  </a:lnTo>
                  <a:lnTo>
                    <a:pt x="99" y="145"/>
                  </a:lnTo>
                  <a:lnTo>
                    <a:pt x="102" y="145"/>
                  </a:lnTo>
                  <a:lnTo>
                    <a:pt x="103" y="145"/>
                  </a:lnTo>
                  <a:lnTo>
                    <a:pt x="106" y="145"/>
                  </a:lnTo>
                  <a:lnTo>
                    <a:pt x="108" y="145"/>
                  </a:lnTo>
                  <a:lnTo>
                    <a:pt x="109" y="145"/>
                  </a:lnTo>
                  <a:lnTo>
                    <a:pt x="111" y="145"/>
                  </a:lnTo>
                  <a:lnTo>
                    <a:pt x="112" y="145"/>
                  </a:lnTo>
                  <a:lnTo>
                    <a:pt x="113" y="145"/>
                  </a:lnTo>
                  <a:lnTo>
                    <a:pt x="113" y="144"/>
                  </a:lnTo>
                  <a:lnTo>
                    <a:pt x="113" y="143"/>
                  </a:lnTo>
                  <a:lnTo>
                    <a:pt x="113" y="142"/>
                  </a:lnTo>
                  <a:lnTo>
                    <a:pt x="113" y="141"/>
                  </a:lnTo>
                  <a:lnTo>
                    <a:pt x="113" y="138"/>
                  </a:lnTo>
                  <a:lnTo>
                    <a:pt x="113" y="136"/>
                  </a:lnTo>
                  <a:lnTo>
                    <a:pt x="113" y="134"/>
                  </a:lnTo>
                  <a:lnTo>
                    <a:pt x="113" y="133"/>
                  </a:lnTo>
                  <a:lnTo>
                    <a:pt x="113" y="130"/>
                  </a:lnTo>
                  <a:lnTo>
                    <a:pt x="113" y="128"/>
                  </a:lnTo>
                  <a:lnTo>
                    <a:pt x="113" y="127"/>
                  </a:lnTo>
                  <a:lnTo>
                    <a:pt x="113" y="125"/>
                  </a:lnTo>
                  <a:lnTo>
                    <a:pt x="113" y="119"/>
                  </a:lnTo>
                  <a:lnTo>
                    <a:pt x="113" y="114"/>
                  </a:lnTo>
                  <a:lnTo>
                    <a:pt x="113" y="113"/>
                  </a:lnTo>
                  <a:lnTo>
                    <a:pt x="113" y="112"/>
                  </a:lnTo>
                  <a:lnTo>
                    <a:pt x="113" y="111"/>
                  </a:lnTo>
                  <a:lnTo>
                    <a:pt x="113" y="110"/>
                  </a:lnTo>
                  <a:lnTo>
                    <a:pt x="113" y="110"/>
                  </a:lnTo>
                  <a:lnTo>
                    <a:pt x="114" y="110"/>
                  </a:lnTo>
                  <a:lnTo>
                    <a:pt x="115" y="110"/>
                  </a:lnTo>
                  <a:lnTo>
                    <a:pt x="116" y="110"/>
                  </a:lnTo>
                  <a:lnTo>
                    <a:pt x="117" y="110"/>
                  </a:lnTo>
                  <a:lnTo>
                    <a:pt x="121" y="110"/>
                  </a:lnTo>
                  <a:lnTo>
                    <a:pt x="123" y="110"/>
                  </a:lnTo>
                  <a:lnTo>
                    <a:pt x="124" y="110"/>
                  </a:lnTo>
                  <a:lnTo>
                    <a:pt x="127" y="110"/>
                  </a:lnTo>
                  <a:lnTo>
                    <a:pt x="129" y="110"/>
                  </a:lnTo>
                  <a:lnTo>
                    <a:pt x="130" y="110"/>
                  </a:lnTo>
                  <a:lnTo>
                    <a:pt x="132" y="110"/>
                  </a:lnTo>
                  <a:lnTo>
                    <a:pt x="133" y="110"/>
                  </a:lnTo>
                  <a:lnTo>
                    <a:pt x="134" y="110"/>
                  </a:lnTo>
                  <a:lnTo>
                    <a:pt x="134" y="111"/>
                  </a:lnTo>
                  <a:lnTo>
                    <a:pt x="134" y="112"/>
                  </a:lnTo>
                  <a:lnTo>
                    <a:pt x="134" y="113"/>
                  </a:lnTo>
                  <a:lnTo>
                    <a:pt x="134" y="113"/>
                  </a:lnTo>
                  <a:lnTo>
                    <a:pt x="134" y="114"/>
                  </a:lnTo>
                  <a:lnTo>
                    <a:pt x="134" y="115"/>
                  </a:lnTo>
                  <a:lnTo>
                    <a:pt x="134" y="116"/>
                  </a:lnTo>
                  <a:lnTo>
                    <a:pt x="134" y="116"/>
                  </a:lnTo>
                  <a:lnTo>
                    <a:pt x="134" y="118"/>
                  </a:lnTo>
                  <a:lnTo>
                    <a:pt x="134" y="119"/>
                  </a:lnTo>
                  <a:lnTo>
                    <a:pt x="134" y="122"/>
                  </a:lnTo>
                  <a:lnTo>
                    <a:pt x="134" y="124"/>
                  </a:lnTo>
                  <a:lnTo>
                    <a:pt x="134" y="124"/>
                  </a:lnTo>
                  <a:lnTo>
                    <a:pt x="134" y="125"/>
                  </a:lnTo>
                  <a:lnTo>
                    <a:pt x="134" y="126"/>
                  </a:lnTo>
                  <a:lnTo>
                    <a:pt x="134" y="129"/>
                  </a:lnTo>
                  <a:lnTo>
                    <a:pt x="134" y="131"/>
                  </a:lnTo>
                  <a:lnTo>
                    <a:pt x="134" y="131"/>
                  </a:lnTo>
                  <a:lnTo>
                    <a:pt x="134" y="132"/>
                  </a:lnTo>
                  <a:lnTo>
                    <a:pt x="134" y="133"/>
                  </a:lnTo>
                  <a:lnTo>
                    <a:pt x="134" y="134"/>
                  </a:lnTo>
                  <a:lnTo>
                    <a:pt x="134" y="134"/>
                  </a:lnTo>
                  <a:lnTo>
                    <a:pt x="135" y="134"/>
                  </a:lnTo>
                  <a:lnTo>
                    <a:pt x="136" y="134"/>
                  </a:lnTo>
                  <a:lnTo>
                    <a:pt x="137" y="134"/>
                  </a:lnTo>
                  <a:lnTo>
                    <a:pt x="139" y="134"/>
                  </a:lnTo>
                  <a:lnTo>
                    <a:pt x="142" y="134"/>
                  </a:lnTo>
                  <a:lnTo>
                    <a:pt x="144" y="134"/>
                  </a:lnTo>
                  <a:lnTo>
                    <a:pt x="145" y="134"/>
                  </a:lnTo>
                  <a:lnTo>
                    <a:pt x="147" y="136"/>
                  </a:lnTo>
                  <a:lnTo>
                    <a:pt x="154" y="137"/>
                  </a:lnTo>
                  <a:lnTo>
                    <a:pt x="161" y="138"/>
                  </a:lnTo>
                  <a:lnTo>
                    <a:pt x="162" y="138"/>
                  </a:lnTo>
                  <a:lnTo>
                    <a:pt x="166" y="138"/>
                  </a:lnTo>
                  <a:lnTo>
                    <a:pt x="179" y="138"/>
                  </a:lnTo>
                  <a:lnTo>
                    <a:pt x="189" y="138"/>
                  </a:lnTo>
                  <a:lnTo>
                    <a:pt x="190" y="138"/>
                  </a:lnTo>
                  <a:lnTo>
                    <a:pt x="191" y="138"/>
                  </a:lnTo>
                  <a:lnTo>
                    <a:pt x="197" y="138"/>
                  </a:lnTo>
                  <a:lnTo>
                    <a:pt x="200" y="138"/>
                  </a:lnTo>
                  <a:lnTo>
                    <a:pt x="201" y="138"/>
                  </a:lnTo>
                  <a:lnTo>
                    <a:pt x="202" y="138"/>
                  </a:lnTo>
                  <a:lnTo>
                    <a:pt x="203" y="138"/>
                  </a:lnTo>
                  <a:lnTo>
                    <a:pt x="204" y="138"/>
                  </a:lnTo>
                  <a:lnTo>
                    <a:pt x="206" y="138"/>
                  </a:lnTo>
                  <a:lnTo>
                    <a:pt x="207" y="138"/>
                  </a:lnTo>
                  <a:lnTo>
                    <a:pt x="208" y="138"/>
                  </a:lnTo>
                  <a:lnTo>
                    <a:pt x="209" y="138"/>
                  </a:lnTo>
                  <a:lnTo>
                    <a:pt x="215" y="137"/>
                  </a:lnTo>
                  <a:lnTo>
                    <a:pt x="218" y="136"/>
                  </a:lnTo>
                  <a:lnTo>
                    <a:pt x="219" y="134"/>
                  </a:lnTo>
                  <a:lnTo>
                    <a:pt x="220" y="134"/>
                  </a:lnTo>
                  <a:lnTo>
                    <a:pt x="225" y="134"/>
                  </a:lnTo>
                  <a:lnTo>
                    <a:pt x="228" y="134"/>
                  </a:lnTo>
                  <a:lnTo>
                    <a:pt x="229" y="134"/>
                  </a:lnTo>
                  <a:lnTo>
                    <a:pt x="231" y="134"/>
                  </a:lnTo>
                  <a:lnTo>
                    <a:pt x="232" y="134"/>
                  </a:lnTo>
                  <a:lnTo>
                    <a:pt x="233" y="134"/>
                  </a:lnTo>
                  <a:lnTo>
                    <a:pt x="233" y="133"/>
                  </a:lnTo>
                  <a:lnTo>
                    <a:pt x="233" y="130"/>
                  </a:lnTo>
                  <a:lnTo>
                    <a:pt x="233" y="128"/>
                  </a:lnTo>
                  <a:lnTo>
                    <a:pt x="233" y="127"/>
                  </a:lnTo>
                  <a:lnTo>
                    <a:pt x="231" y="121"/>
                  </a:lnTo>
                  <a:lnTo>
                    <a:pt x="229" y="118"/>
                  </a:lnTo>
                  <a:lnTo>
                    <a:pt x="229" y="116"/>
                  </a:lnTo>
                  <a:lnTo>
                    <a:pt x="228" y="113"/>
                  </a:lnTo>
                  <a:lnTo>
                    <a:pt x="226" y="104"/>
                  </a:lnTo>
                  <a:lnTo>
                    <a:pt x="225" y="96"/>
                  </a:lnTo>
                  <a:lnTo>
                    <a:pt x="225" y="95"/>
                  </a:lnTo>
                  <a:lnTo>
                    <a:pt x="224" y="92"/>
                  </a:lnTo>
                  <a:lnTo>
                    <a:pt x="223" y="83"/>
                  </a:lnTo>
                  <a:lnTo>
                    <a:pt x="222" y="75"/>
                  </a:lnTo>
                  <a:lnTo>
                    <a:pt x="222" y="74"/>
                  </a:lnTo>
                  <a:lnTo>
                    <a:pt x="222" y="71"/>
                  </a:lnTo>
                  <a:lnTo>
                    <a:pt x="222" y="69"/>
                  </a:lnTo>
                  <a:lnTo>
                    <a:pt x="222" y="68"/>
                  </a:lnTo>
                  <a:lnTo>
                    <a:pt x="223" y="68"/>
                  </a:lnTo>
                  <a:lnTo>
                    <a:pt x="224" y="68"/>
                  </a:lnTo>
                  <a:lnTo>
                    <a:pt x="225" y="68"/>
                  </a:lnTo>
                  <a:lnTo>
                    <a:pt x="226" y="68"/>
                  </a:lnTo>
                  <a:lnTo>
                    <a:pt x="232" y="68"/>
                  </a:lnTo>
                  <a:lnTo>
                    <a:pt x="235" y="68"/>
                  </a:lnTo>
                  <a:lnTo>
                    <a:pt x="236" y="68"/>
                  </a:lnTo>
                  <a:lnTo>
                    <a:pt x="239" y="68"/>
                  </a:lnTo>
                  <a:lnTo>
                    <a:pt x="251" y="68"/>
                  </a:lnTo>
                  <a:lnTo>
                    <a:pt x="260" y="68"/>
                  </a:lnTo>
                  <a:lnTo>
                    <a:pt x="261" y="68"/>
                  </a:lnTo>
                  <a:lnTo>
                    <a:pt x="264" y="68"/>
                  </a:lnTo>
                  <a:lnTo>
                    <a:pt x="274" y="68"/>
                  </a:lnTo>
                  <a:lnTo>
                    <a:pt x="281" y="68"/>
                  </a:lnTo>
                  <a:lnTo>
                    <a:pt x="282" y="68"/>
                  </a:lnTo>
                  <a:lnTo>
                    <a:pt x="285" y="68"/>
                  </a:lnTo>
                  <a:lnTo>
                    <a:pt x="288" y="68"/>
                  </a:lnTo>
                  <a:lnTo>
                    <a:pt x="289" y="68"/>
                  </a:lnTo>
                  <a:lnTo>
                    <a:pt x="289" y="66"/>
                  </a:lnTo>
                  <a:lnTo>
                    <a:pt x="289" y="65"/>
                  </a:lnTo>
                  <a:lnTo>
                    <a:pt x="289" y="63"/>
                  </a:lnTo>
                  <a:lnTo>
                    <a:pt x="289" y="62"/>
                  </a:lnTo>
                  <a:lnTo>
                    <a:pt x="289" y="61"/>
                  </a:lnTo>
                  <a:lnTo>
                    <a:pt x="289" y="60"/>
                  </a:lnTo>
                  <a:lnTo>
                    <a:pt x="289" y="59"/>
                  </a:lnTo>
                  <a:lnTo>
                    <a:pt x="289" y="54"/>
                  </a:lnTo>
                  <a:lnTo>
                    <a:pt x="289" y="51"/>
                  </a:lnTo>
                  <a:lnTo>
                    <a:pt x="289" y="50"/>
                  </a:lnTo>
                  <a:lnTo>
                    <a:pt x="289" y="48"/>
                  </a:lnTo>
                  <a:lnTo>
                    <a:pt x="289" y="41"/>
                  </a:lnTo>
                  <a:lnTo>
                    <a:pt x="289" y="37"/>
                  </a:lnTo>
                  <a:lnTo>
                    <a:pt x="289" y="36"/>
                  </a:lnTo>
                  <a:lnTo>
                    <a:pt x="289" y="34"/>
                  </a:lnTo>
                  <a:lnTo>
                    <a:pt x="289" y="33"/>
                  </a:lnTo>
                  <a:lnTo>
                    <a:pt x="289" y="32"/>
                  </a:lnTo>
                  <a:lnTo>
                    <a:pt x="291" y="35"/>
                  </a:lnTo>
                  <a:lnTo>
                    <a:pt x="292" y="36"/>
                  </a:lnTo>
                  <a:lnTo>
                    <a:pt x="293" y="36"/>
                  </a:lnTo>
                  <a:lnTo>
                    <a:pt x="296" y="36"/>
                  </a:lnTo>
                  <a:lnTo>
                    <a:pt x="298" y="36"/>
                  </a:lnTo>
                  <a:lnTo>
                    <a:pt x="299" y="36"/>
                  </a:lnTo>
                  <a:lnTo>
                    <a:pt x="306" y="38"/>
                  </a:lnTo>
                  <a:lnTo>
                    <a:pt x="309" y="39"/>
                  </a:lnTo>
                  <a:lnTo>
                    <a:pt x="310" y="39"/>
                  </a:lnTo>
                  <a:lnTo>
                    <a:pt x="310" y="39"/>
                  </a:lnTo>
                  <a:lnTo>
                    <a:pt x="312" y="41"/>
                  </a:lnTo>
                  <a:lnTo>
                    <a:pt x="313" y="42"/>
                  </a:lnTo>
                  <a:lnTo>
                    <a:pt x="314" y="42"/>
                  </a:lnTo>
                  <a:lnTo>
                    <a:pt x="315" y="45"/>
                  </a:lnTo>
                  <a:lnTo>
                    <a:pt x="316" y="47"/>
                  </a:lnTo>
                  <a:lnTo>
                    <a:pt x="317" y="47"/>
                  </a:lnTo>
                  <a:lnTo>
                    <a:pt x="318" y="49"/>
                  </a:lnTo>
                  <a:lnTo>
                    <a:pt x="319" y="50"/>
                  </a:lnTo>
                  <a:lnTo>
                    <a:pt x="320" y="50"/>
                  </a:lnTo>
                  <a:lnTo>
                    <a:pt x="320" y="50"/>
                  </a:lnTo>
                  <a:lnTo>
                    <a:pt x="322" y="50"/>
                  </a:lnTo>
                  <a:lnTo>
                    <a:pt x="324" y="50"/>
                  </a:lnTo>
                  <a:lnTo>
                    <a:pt x="325" y="50"/>
                  </a:lnTo>
                  <a:lnTo>
                    <a:pt x="326" y="50"/>
                  </a:lnTo>
                  <a:lnTo>
                    <a:pt x="331" y="50"/>
                  </a:lnTo>
                  <a:lnTo>
                    <a:pt x="334" y="50"/>
                  </a:lnTo>
                  <a:lnTo>
                    <a:pt x="335" y="50"/>
                  </a:lnTo>
                  <a:lnTo>
                    <a:pt x="337" y="51"/>
                  </a:lnTo>
                  <a:lnTo>
                    <a:pt x="345" y="52"/>
                  </a:lnTo>
                  <a:lnTo>
                    <a:pt x="351" y="53"/>
                  </a:lnTo>
                  <a:lnTo>
                    <a:pt x="352" y="53"/>
                  </a:lnTo>
                  <a:lnTo>
                    <a:pt x="354" y="54"/>
                  </a:lnTo>
                  <a:lnTo>
                    <a:pt x="363" y="56"/>
                  </a:lnTo>
                  <a:lnTo>
                    <a:pt x="369" y="57"/>
                  </a:lnTo>
                  <a:lnTo>
                    <a:pt x="370" y="57"/>
                  </a:lnTo>
                  <a:lnTo>
                    <a:pt x="371" y="57"/>
                  </a:lnTo>
                  <a:lnTo>
                    <a:pt x="374" y="57"/>
                  </a:lnTo>
                  <a:lnTo>
                    <a:pt x="376" y="57"/>
                  </a:lnTo>
                  <a:lnTo>
                    <a:pt x="377" y="57"/>
                  </a:lnTo>
                  <a:lnTo>
                    <a:pt x="377" y="56"/>
                  </a:lnTo>
                  <a:lnTo>
                    <a:pt x="377" y="53"/>
                  </a:lnTo>
                  <a:lnTo>
                    <a:pt x="377" y="51"/>
                  </a:lnTo>
                  <a:lnTo>
                    <a:pt x="377" y="50"/>
                  </a:lnTo>
                  <a:lnTo>
                    <a:pt x="377" y="49"/>
                  </a:lnTo>
                  <a:lnTo>
                    <a:pt x="377" y="45"/>
                  </a:lnTo>
                  <a:lnTo>
                    <a:pt x="377" y="43"/>
                  </a:lnTo>
                  <a:lnTo>
                    <a:pt x="377" y="42"/>
                  </a:lnTo>
                  <a:lnTo>
                    <a:pt x="377" y="40"/>
                  </a:lnTo>
                  <a:lnTo>
                    <a:pt x="377" y="33"/>
                  </a:lnTo>
                  <a:lnTo>
                    <a:pt x="377" y="26"/>
                  </a:lnTo>
                  <a:lnTo>
                    <a:pt x="377" y="25"/>
                  </a:lnTo>
                  <a:lnTo>
                    <a:pt x="377" y="23"/>
                  </a:lnTo>
                  <a:lnTo>
                    <a:pt x="377" y="15"/>
                  </a:lnTo>
                  <a:lnTo>
                    <a:pt x="377" y="8"/>
                  </a:lnTo>
                  <a:lnTo>
                    <a:pt x="377" y="7"/>
                  </a:lnTo>
                  <a:lnTo>
                    <a:pt x="377" y="6"/>
                  </a:lnTo>
                  <a:lnTo>
                    <a:pt x="377" y="3"/>
                  </a:lnTo>
                  <a:lnTo>
                    <a:pt x="377" y="1"/>
                  </a:lnTo>
                  <a:lnTo>
                    <a:pt x="377" y="0"/>
                  </a:lnTo>
                  <a:lnTo>
                    <a:pt x="377" y="0"/>
                  </a:lnTo>
                  <a:lnTo>
                    <a:pt x="379" y="0"/>
                  </a:lnTo>
                  <a:lnTo>
                    <a:pt x="380" y="0"/>
                  </a:lnTo>
                  <a:lnTo>
                    <a:pt x="381" y="0"/>
                  </a:lnTo>
                  <a:lnTo>
                    <a:pt x="382" y="0"/>
                  </a:lnTo>
                  <a:lnTo>
                    <a:pt x="385" y="0"/>
                  </a:lnTo>
                  <a:lnTo>
                    <a:pt x="387" y="0"/>
                  </a:lnTo>
                  <a:lnTo>
                    <a:pt x="388" y="0"/>
                  </a:lnTo>
                  <a:lnTo>
                    <a:pt x="391" y="0"/>
                  </a:lnTo>
                  <a:lnTo>
                    <a:pt x="393" y="0"/>
                  </a:lnTo>
                  <a:lnTo>
                    <a:pt x="394" y="0"/>
                  </a:lnTo>
                  <a:lnTo>
                    <a:pt x="396" y="0"/>
                  </a:lnTo>
                  <a:lnTo>
                    <a:pt x="398" y="0"/>
                  </a:lnTo>
                  <a:lnTo>
                    <a:pt x="399" y="0"/>
                  </a:lnTo>
                  <a:lnTo>
                    <a:pt x="399" y="1"/>
                  </a:lnTo>
                  <a:lnTo>
                    <a:pt x="399" y="3"/>
                  </a:lnTo>
                  <a:lnTo>
                    <a:pt x="399" y="4"/>
                  </a:lnTo>
                  <a:lnTo>
                    <a:pt x="399" y="4"/>
                  </a:lnTo>
                  <a:lnTo>
                    <a:pt x="399" y="5"/>
                  </a:lnTo>
                  <a:lnTo>
                    <a:pt x="399" y="6"/>
                  </a:lnTo>
                  <a:lnTo>
                    <a:pt x="399" y="7"/>
                  </a:lnTo>
                  <a:lnTo>
                    <a:pt x="399" y="7"/>
                  </a:lnTo>
                  <a:lnTo>
                    <a:pt x="399" y="8"/>
                  </a:lnTo>
                  <a:lnTo>
                    <a:pt x="399" y="9"/>
                  </a:lnTo>
                  <a:lnTo>
                    <a:pt x="399" y="13"/>
                  </a:lnTo>
                  <a:lnTo>
                    <a:pt x="399" y="15"/>
                  </a:lnTo>
                  <a:lnTo>
                    <a:pt x="399" y="15"/>
                  </a:lnTo>
                  <a:lnTo>
                    <a:pt x="399" y="16"/>
                  </a:lnTo>
                  <a:lnTo>
                    <a:pt x="399" y="19"/>
                  </a:lnTo>
                  <a:lnTo>
                    <a:pt x="399" y="21"/>
                  </a:lnTo>
                  <a:lnTo>
                    <a:pt x="399" y="21"/>
                  </a:lnTo>
                  <a:lnTo>
                    <a:pt x="399" y="21"/>
                  </a:lnTo>
                  <a:lnTo>
                    <a:pt x="400" y="24"/>
                  </a:lnTo>
                  <a:lnTo>
                    <a:pt x="401" y="25"/>
                  </a:lnTo>
                  <a:lnTo>
                    <a:pt x="402" y="25"/>
                  </a:lnTo>
                  <a:lnTo>
                    <a:pt x="403" y="25"/>
                  </a:lnTo>
                  <a:lnTo>
                    <a:pt x="404" y="25"/>
                  </a:lnTo>
                  <a:lnTo>
                    <a:pt x="405" y="25"/>
                  </a:lnTo>
                  <a:lnTo>
                    <a:pt x="406" y="25"/>
                  </a:lnTo>
                  <a:lnTo>
                    <a:pt x="411" y="25"/>
                  </a:lnTo>
                  <a:lnTo>
                    <a:pt x="414" y="25"/>
                  </a:lnTo>
                  <a:lnTo>
                    <a:pt x="416" y="25"/>
                  </a:lnTo>
                  <a:lnTo>
                    <a:pt x="422" y="27"/>
                  </a:lnTo>
                  <a:lnTo>
                    <a:pt x="425" y="29"/>
                  </a:lnTo>
                  <a:lnTo>
                    <a:pt x="426" y="29"/>
                  </a:lnTo>
                  <a:lnTo>
                    <a:pt x="428" y="29"/>
                  </a:lnTo>
                  <a:lnTo>
                    <a:pt x="429" y="29"/>
                  </a:lnTo>
                  <a:lnTo>
                    <a:pt x="430" y="29"/>
                  </a:lnTo>
                  <a:lnTo>
                    <a:pt x="431" y="31"/>
                  </a:lnTo>
                  <a:lnTo>
                    <a:pt x="432" y="32"/>
                  </a:lnTo>
                  <a:lnTo>
                    <a:pt x="433" y="32"/>
                  </a:lnTo>
                  <a:lnTo>
                    <a:pt x="435" y="33"/>
                  </a:lnTo>
                  <a:lnTo>
                    <a:pt x="438" y="35"/>
                  </a:lnTo>
                  <a:lnTo>
                    <a:pt x="440" y="36"/>
                  </a:lnTo>
                  <a:lnTo>
                    <a:pt x="441" y="36"/>
                  </a:lnTo>
                  <a:lnTo>
                    <a:pt x="443" y="39"/>
                  </a:lnTo>
                  <a:lnTo>
                    <a:pt x="450" y="45"/>
                  </a:lnTo>
                  <a:lnTo>
                    <a:pt x="457" y="50"/>
                  </a:lnTo>
                  <a:lnTo>
                    <a:pt x="458" y="50"/>
                  </a:lnTo>
                  <a:lnTo>
                    <a:pt x="461" y="53"/>
                  </a:lnTo>
                  <a:lnTo>
                    <a:pt x="471" y="61"/>
                  </a:lnTo>
                  <a:lnTo>
                    <a:pt x="478" y="68"/>
                  </a:lnTo>
                  <a:lnTo>
                    <a:pt x="479" y="68"/>
                  </a:lnTo>
                  <a:lnTo>
                    <a:pt x="480" y="69"/>
                  </a:lnTo>
                  <a:lnTo>
                    <a:pt x="483" y="70"/>
                  </a:lnTo>
                  <a:lnTo>
                    <a:pt x="485" y="71"/>
                  </a:lnTo>
                  <a:lnTo>
                    <a:pt x="486" y="71"/>
                  </a:lnTo>
                  <a:lnTo>
                    <a:pt x="491" y="71"/>
                  </a:lnTo>
                  <a:lnTo>
                    <a:pt x="503" y="71"/>
                  </a:lnTo>
                  <a:lnTo>
                    <a:pt x="514" y="71"/>
                  </a:lnTo>
                  <a:lnTo>
                    <a:pt x="515" y="71"/>
                  </a:lnTo>
                  <a:lnTo>
                    <a:pt x="521" y="71"/>
                  </a:lnTo>
                  <a:lnTo>
                    <a:pt x="540" y="71"/>
                  </a:lnTo>
                  <a:lnTo>
                    <a:pt x="556" y="71"/>
                  </a:lnTo>
                  <a:lnTo>
                    <a:pt x="557" y="71"/>
                  </a:lnTo>
                  <a:lnTo>
                    <a:pt x="565" y="71"/>
                  </a:lnTo>
                  <a:lnTo>
                    <a:pt x="587" y="71"/>
                  </a:lnTo>
                  <a:lnTo>
                    <a:pt x="605" y="71"/>
                  </a:lnTo>
                  <a:lnTo>
                    <a:pt x="606" y="71"/>
                  </a:lnTo>
                  <a:lnTo>
                    <a:pt x="611" y="71"/>
                  </a:lnTo>
                  <a:lnTo>
                    <a:pt x="628" y="70"/>
                  </a:lnTo>
                  <a:lnTo>
                    <a:pt x="641" y="69"/>
                  </a:lnTo>
                  <a:lnTo>
                    <a:pt x="642" y="68"/>
                  </a:lnTo>
                  <a:lnTo>
                    <a:pt x="643" y="68"/>
                  </a:lnTo>
                  <a:lnTo>
                    <a:pt x="648" y="68"/>
                  </a:lnTo>
                  <a:lnTo>
                    <a:pt x="651" y="68"/>
                  </a:lnTo>
                  <a:lnTo>
                    <a:pt x="652" y="68"/>
                  </a:lnTo>
                  <a:lnTo>
                    <a:pt x="652" y="69"/>
                  </a:lnTo>
                  <a:lnTo>
                    <a:pt x="652" y="70"/>
                  </a:lnTo>
                  <a:lnTo>
                    <a:pt x="652" y="75"/>
                  </a:lnTo>
                  <a:lnTo>
                    <a:pt x="652" y="78"/>
                  </a:lnTo>
                  <a:lnTo>
                    <a:pt x="652" y="78"/>
                  </a:lnTo>
                  <a:lnTo>
                    <a:pt x="652" y="79"/>
                  </a:lnTo>
                  <a:lnTo>
                    <a:pt x="652" y="83"/>
                  </a:lnTo>
                  <a:lnTo>
                    <a:pt x="652" y="92"/>
                  </a:lnTo>
                  <a:lnTo>
                    <a:pt x="652" y="99"/>
                  </a:lnTo>
                  <a:lnTo>
                    <a:pt x="652" y="99"/>
                  </a:lnTo>
                  <a:lnTo>
                    <a:pt x="652" y="101"/>
                  </a:lnTo>
                  <a:lnTo>
                    <a:pt x="652" y="104"/>
                  </a:lnTo>
                  <a:lnTo>
                    <a:pt x="653" y="113"/>
                  </a:lnTo>
                  <a:lnTo>
                    <a:pt x="654" y="121"/>
                  </a:lnTo>
                  <a:lnTo>
                    <a:pt x="656" y="121"/>
                  </a:lnTo>
                  <a:lnTo>
                    <a:pt x="657" y="123"/>
                  </a:lnTo>
                  <a:lnTo>
                    <a:pt x="658" y="124"/>
                  </a:lnTo>
                  <a:lnTo>
                    <a:pt x="659" y="124"/>
                  </a:lnTo>
                  <a:lnTo>
                    <a:pt x="659" y="125"/>
                  </a:lnTo>
                  <a:lnTo>
                    <a:pt x="659" y="126"/>
                  </a:lnTo>
                  <a:lnTo>
                    <a:pt x="659" y="127"/>
                  </a:lnTo>
                  <a:lnTo>
                    <a:pt x="659" y="127"/>
                  </a:lnTo>
                  <a:lnTo>
                    <a:pt x="661" y="127"/>
                  </a:lnTo>
                  <a:lnTo>
                    <a:pt x="662" y="127"/>
                  </a:lnTo>
                  <a:lnTo>
                    <a:pt x="663" y="127"/>
                  </a:lnTo>
                  <a:lnTo>
                    <a:pt x="665" y="127"/>
                  </a:lnTo>
                  <a:lnTo>
                    <a:pt x="672" y="127"/>
                  </a:lnTo>
                  <a:lnTo>
                    <a:pt x="679" y="127"/>
                  </a:lnTo>
                  <a:lnTo>
                    <a:pt x="680" y="127"/>
                  </a:lnTo>
                  <a:lnTo>
                    <a:pt x="684" y="128"/>
                  </a:lnTo>
                  <a:lnTo>
                    <a:pt x="699" y="130"/>
                  </a:lnTo>
                  <a:lnTo>
                    <a:pt x="711" y="131"/>
                  </a:lnTo>
                  <a:lnTo>
                    <a:pt x="712" y="131"/>
                  </a:lnTo>
                  <a:lnTo>
                    <a:pt x="721" y="132"/>
                  </a:lnTo>
                  <a:lnTo>
                    <a:pt x="751" y="133"/>
                  </a:lnTo>
                  <a:lnTo>
                    <a:pt x="773" y="134"/>
                  </a:lnTo>
                  <a:lnTo>
                    <a:pt x="775" y="134"/>
                  </a:lnTo>
                  <a:lnTo>
                    <a:pt x="785" y="136"/>
                  </a:lnTo>
                  <a:lnTo>
                    <a:pt x="816" y="137"/>
                  </a:lnTo>
                  <a:lnTo>
                    <a:pt x="839" y="138"/>
                  </a:lnTo>
                  <a:lnTo>
                    <a:pt x="842" y="138"/>
                  </a:lnTo>
                  <a:lnTo>
                    <a:pt x="844" y="138"/>
                  </a:lnTo>
                  <a:lnTo>
                    <a:pt x="851" y="138"/>
                  </a:lnTo>
                  <a:lnTo>
                    <a:pt x="857" y="138"/>
                  </a:lnTo>
                  <a:lnTo>
                    <a:pt x="859" y="138"/>
                  </a:lnTo>
                  <a:lnTo>
                    <a:pt x="859" y="139"/>
                  </a:lnTo>
                  <a:lnTo>
                    <a:pt x="859" y="141"/>
                  </a:lnTo>
                  <a:lnTo>
                    <a:pt x="859" y="142"/>
                  </a:lnTo>
                  <a:lnTo>
                    <a:pt x="859" y="142"/>
                  </a:lnTo>
                  <a:lnTo>
                    <a:pt x="860" y="144"/>
                  </a:lnTo>
                  <a:lnTo>
                    <a:pt x="861" y="145"/>
                  </a:lnTo>
                  <a:lnTo>
                    <a:pt x="862" y="145"/>
                  </a:lnTo>
                  <a:lnTo>
                    <a:pt x="862" y="145"/>
                  </a:lnTo>
                  <a:lnTo>
                    <a:pt x="862" y="146"/>
                  </a:lnTo>
                  <a:lnTo>
                    <a:pt x="862" y="149"/>
                  </a:lnTo>
                  <a:lnTo>
                    <a:pt x="862" y="159"/>
                  </a:lnTo>
                  <a:lnTo>
                    <a:pt x="862" y="166"/>
                  </a:lnTo>
                  <a:lnTo>
                    <a:pt x="862" y="166"/>
                  </a:lnTo>
                  <a:lnTo>
                    <a:pt x="862" y="167"/>
                  </a:lnTo>
                  <a:lnTo>
                    <a:pt x="862" y="172"/>
                  </a:lnTo>
                  <a:lnTo>
                    <a:pt x="862" y="184"/>
                  </a:lnTo>
                  <a:lnTo>
                    <a:pt x="862" y="195"/>
                  </a:lnTo>
                  <a:lnTo>
                    <a:pt x="862" y="195"/>
                  </a:lnTo>
                  <a:lnTo>
                    <a:pt x="862" y="196"/>
                  </a:lnTo>
                  <a:lnTo>
                    <a:pt x="862" y="202"/>
                  </a:lnTo>
                  <a:lnTo>
                    <a:pt x="862" y="221"/>
                  </a:lnTo>
                  <a:lnTo>
                    <a:pt x="862" y="237"/>
                  </a:lnTo>
                  <a:lnTo>
                    <a:pt x="862" y="237"/>
                  </a:lnTo>
                  <a:lnTo>
                    <a:pt x="861" y="244"/>
                  </a:lnTo>
                  <a:lnTo>
                    <a:pt x="860" y="262"/>
                  </a:lnTo>
                  <a:lnTo>
                    <a:pt x="859" y="275"/>
                  </a:lnTo>
                  <a:lnTo>
                    <a:pt x="859" y="275"/>
                  </a:lnTo>
                  <a:lnTo>
                    <a:pt x="859" y="276"/>
                  </a:lnTo>
                  <a:lnTo>
                    <a:pt x="859" y="277"/>
                  </a:lnTo>
                  <a:lnTo>
                    <a:pt x="859" y="283"/>
                  </a:lnTo>
                  <a:lnTo>
                    <a:pt x="859" y="286"/>
                  </a:lnTo>
                  <a:lnTo>
                    <a:pt x="859" y="286"/>
                  </a:lnTo>
                  <a:lnTo>
                    <a:pt x="860" y="287"/>
                  </a:lnTo>
                  <a:lnTo>
                    <a:pt x="863" y="289"/>
                  </a:lnTo>
                  <a:lnTo>
                    <a:pt x="865" y="290"/>
                  </a:lnTo>
                  <a:lnTo>
                    <a:pt x="866" y="290"/>
                  </a:lnTo>
                  <a:lnTo>
                    <a:pt x="869" y="290"/>
                  </a:lnTo>
                  <a:lnTo>
                    <a:pt x="879" y="290"/>
                  </a:lnTo>
                  <a:lnTo>
                    <a:pt x="886" y="290"/>
                  </a:lnTo>
                  <a:lnTo>
                    <a:pt x="887" y="290"/>
                  </a:lnTo>
                  <a:lnTo>
                    <a:pt x="893" y="290"/>
                  </a:lnTo>
                  <a:lnTo>
                    <a:pt x="912" y="290"/>
                  </a:lnTo>
                  <a:lnTo>
                    <a:pt x="928" y="290"/>
                  </a:lnTo>
                  <a:lnTo>
                    <a:pt x="929" y="290"/>
                  </a:lnTo>
                  <a:lnTo>
                    <a:pt x="935" y="291"/>
                  </a:lnTo>
                  <a:lnTo>
                    <a:pt x="953" y="292"/>
                  </a:lnTo>
                  <a:lnTo>
                    <a:pt x="966" y="293"/>
                  </a:lnTo>
                  <a:lnTo>
                    <a:pt x="967" y="293"/>
                  </a:lnTo>
                  <a:lnTo>
                    <a:pt x="968" y="293"/>
                  </a:lnTo>
                  <a:lnTo>
                    <a:pt x="974" y="293"/>
                  </a:lnTo>
                  <a:lnTo>
                    <a:pt x="977" y="293"/>
                  </a:lnTo>
                  <a:lnTo>
                    <a:pt x="978" y="293"/>
                  </a:lnTo>
                  <a:lnTo>
                    <a:pt x="980" y="296"/>
                  </a:lnTo>
                  <a:lnTo>
                    <a:pt x="981" y="297"/>
                  </a:lnTo>
                  <a:lnTo>
                    <a:pt x="982" y="297"/>
                  </a:lnTo>
                  <a:lnTo>
                    <a:pt x="983" y="300"/>
                  </a:lnTo>
                  <a:lnTo>
                    <a:pt x="984" y="301"/>
                  </a:lnTo>
                  <a:lnTo>
                    <a:pt x="985" y="301"/>
                  </a:lnTo>
                  <a:lnTo>
                    <a:pt x="986" y="303"/>
                  </a:lnTo>
                  <a:lnTo>
                    <a:pt x="990" y="308"/>
                  </a:lnTo>
                  <a:lnTo>
                    <a:pt x="992" y="311"/>
                  </a:lnTo>
                  <a:lnTo>
                    <a:pt x="993" y="311"/>
                  </a:lnTo>
                  <a:lnTo>
                    <a:pt x="996" y="321"/>
                  </a:lnTo>
                  <a:lnTo>
                    <a:pt x="998" y="325"/>
                  </a:lnTo>
                  <a:lnTo>
                    <a:pt x="999" y="325"/>
                  </a:lnTo>
                  <a:lnTo>
                    <a:pt x="1001" y="325"/>
                  </a:lnTo>
                  <a:lnTo>
                    <a:pt x="1002" y="325"/>
                  </a:lnTo>
                  <a:lnTo>
                    <a:pt x="1003" y="325"/>
                  </a:lnTo>
                  <a:lnTo>
                    <a:pt x="1004" y="327"/>
                  </a:lnTo>
                  <a:lnTo>
                    <a:pt x="1005" y="328"/>
                  </a:lnTo>
                  <a:lnTo>
                    <a:pt x="1007" y="328"/>
                  </a:lnTo>
                  <a:lnTo>
                    <a:pt x="1008" y="328"/>
                  </a:lnTo>
                  <a:lnTo>
                    <a:pt x="1011" y="328"/>
                  </a:lnTo>
                  <a:lnTo>
                    <a:pt x="1013" y="328"/>
                  </a:lnTo>
                  <a:lnTo>
                    <a:pt x="1014" y="328"/>
                  </a:lnTo>
                  <a:lnTo>
                    <a:pt x="1017" y="332"/>
                  </a:lnTo>
                  <a:lnTo>
                    <a:pt x="1019" y="333"/>
                  </a:lnTo>
                  <a:lnTo>
                    <a:pt x="1020" y="333"/>
                  </a:lnTo>
                  <a:lnTo>
                    <a:pt x="1022" y="333"/>
                  </a:lnTo>
                  <a:lnTo>
                    <a:pt x="1023" y="333"/>
                  </a:lnTo>
                  <a:lnTo>
                    <a:pt x="1025" y="333"/>
                  </a:lnTo>
                  <a:lnTo>
                    <a:pt x="1025" y="334"/>
                  </a:lnTo>
                  <a:lnTo>
                    <a:pt x="1025" y="335"/>
                  </a:lnTo>
                  <a:lnTo>
                    <a:pt x="1025" y="336"/>
                  </a:lnTo>
                  <a:lnTo>
                    <a:pt x="1025" y="336"/>
                  </a:lnTo>
                  <a:lnTo>
                    <a:pt x="1025" y="337"/>
                  </a:lnTo>
                  <a:lnTo>
                    <a:pt x="1025" y="338"/>
                  </a:lnTo>
                  <a:lnTo>
                    <a:pt x="1025" y="339"/>
                  </a:lnTo>
                  <a:lnTo>
                    <a:pt x="1025" y="339"/>
                  </a:lnTo>
                  <a:lnTo>
                    <a:pt x="1025" y="340"/>
                  </a:lnTo>
                  <a:lnTo>
                    <a:pt x="1025" y="341"/>
                  </a:lnTo>
                  <a:lnTo>
                    <a:pt x="1025" y="346"/>
                  </a:lnTo>
                  <a:lnTo>
                    <a:pt x="1025" y="350"/>
                  </a:lnTo>
                  <a:lnTo>
                    <a:pt x="1025" y="350"/>
                  </a:lnTo>
                  <a:lnTo>
                    <a:pt x="1025" y="351"/>
                  </a:lnTo>
                  <a:lnTo>
                    <a:pt x="1025" y="352"/>
                  </a:lnTo>
                  <a:lnTo>
                    <a:pt x="1025" y="357"/>
                  </a:lnTo>
                  <a:lnTo>
                    <a:pt x="1025" y="360"/>
                  </a:lnTo>
                  <a:lnTo>
                    <a:pt x="1025" y="360"/>
                  </a:lnTo>
                  <a:lnTo>
                    <a:pt x="1025" y="361"/>
                  </a:lnTo>
                  <a:lnTo>
                    <a:pt x="1025" y="363"/>
                  </a:lnTo>
                  <a:lnTo>
                    <a:pt x="1025" y="364"/>
                  </a:lnTo>
                  <a:lnTo>
                    <a:pt x="1025" y="364"/>
                  </a:lnTo>
                  <a:lnTo>
                    <a:pt x="1028" y="365"/>
                  </a:lnTo>
                  <a:lnTo>
                    <a:pt x="1037" y="366"/>
                  </a:lnTo>
                  <a:lnTo>
                    <a:pt x="1045" y="368"/>
                  </a:lnTo>
                  <a:lnTo>
                    <a:pt x="1046" y="368"/>
                  </a:lnTo>
                  <a:lnTo>
                    <a:pt x="1051" y="368"/>
                  </a:lnTo>
                  <a:lnTo>
                    <a:pt x="1067" y="368"/>
                  </a:lnTo>
                  <a:lnTo>
                    <a:pt x="1079" y="368"/>
                  </a:lnTo>
                  <a:lnTo>
                    <a:pt x="1081" y="368"/>
                  </a:lnTo>
                  <a:lnTo>
                    <a:pt x="1086" y="369"/>
                  </a:lnTo>
                  <a:lnTo>
                    <a:pt x="1105" y="370"/>
                  </a:lnTo>
                  <a:lnTo>
                    <a:pt x="1119" y="371"/>
                  </a:lnTo>
                  <a:lnTo>
                    <a:pt x="1120" y="371"/>
                  </a:lnTo>
                  <a:lnTo>
                    <a:pt x="1123" y="372"/>
                  </a:lnTo>
                  <a:lnTo>
                    <a:pt x="1132" y="374"/>
                  </a:lnTo>
                  <a:lnTo>
                    <a:pt x="1140" y="375"/>
                  </a:lnTo>
                  <a:lnTo>
                    <a:pt x="1141" y="375"/>
                  </a:lnTo>
                  <a:lnTo>
                    <a:pt x="1142" y="375"/>
                  </a:lnTo>
                  <a:lnTo>
                    <a:pt x="1143" y="375"/>
                  </a:lnTo>
                  <a:lnTo>
                    <a:pt x="1144" y="375"/>
                  </a:lnTo>
                  <a:lnTo>
                    <a:pt x="1144" y="376"/>
                  </a:lnTo>
                  <a:lnTo>
                    <a:pt x="1144" y="379"/>
                  </a:lnTo>
                  <a:lnTo>
                    <a:pt x="1144" y="381"/>
                  </a:lnTo>
                  <a:lnTo>
                    <a:pt x="1144" y="381"/>
                  </a:lnTo>
                  <a:lnTo>
                    <a:pt x="1144" y="382"/>
                  </a:lnTo>
                  <a:lnTo>
                    <a:pt x="1144" y="385"/>
                  </a:lnTo>
                  <a:lnTo>
                    <a:pt x="1144" y="386"/>
                  </a:lnTo>
                  <a:lnTo>
                    <a:pt x="1144" y="386"/>
                  </a:lnTo>
                  <a:lnTo>
                    <a:pt x="1144" y="387"/>
                  </a:lnTo>
                  <a:lnTo>
                    <a:pt x="1144" y="389"/>
                  </a:lnTo>
                  <a:lnTo>
                    <a:pt x="1144" y="395"/>
                  </a:lnTo>
                  <a:lnTo>
                    <a:pt x="1144" y="399"/>
                  </a:lnTo>
                  <a:lnTo>
                    <a:pt x="1144" y="399"/>
                  </a:lnTo>
                  <a:lnTo>
                    <a:pt x="1144" y="400"/>
                  </a:lnTo>
                  <a:lnTo>
                    <a:pt x="1144" y="403"/>
                  </a:lnTo>
                  <a:lnTo>
                    <a:pt x="1144" y="411"/>
                  </a:lnTo>
                  <a:lnTo>
                    <a:pt x="1144" y="417"/>
                  </a:lnTo>
                  <a:lnTo>
                    <a:pt x="1144" y="417"/>
                  </a:lnTo>
                  <a:lnTo>
                    <a:pt x="1144" y="418"/>
                  </a:lnTo>
                  <a:lnTo>
                    <a:pt x="1144" y="419"/>
                  </a:lnTo>
                  <a:lnTo>
                    <a:pt x="1144" y="421"/>
                  </a:lnTo>
                  <a:lnTo>
                    <a:pt x="1144" y="421"/>
                  </a:lnTo>
                  <a:lnTo>
                    <a:pt x="1144" y="421"/>
                  </a:lnTo>
                  <a:lnTo>
                    <a:pt x="1145" y="421"/>
                  </a:lnTo>
                  <a:lnTo>
                    <a:pt x="1146" y="421"/>
                  </a:lnTo>
                  <a:lnTo>
                    <a:pt x="1147" y="421"/>
                  </a:lnTo>
                  <a:lnTo>
                    <a:pt x="1148" y="421"/>
                  </a:lnTo>
                  <a:lnTo>
                    <a:pt x="1153" y="421"/>
                  </a:lnTo>
                  <a:lnTo>
                    <a:pt x="1157" y="421"/>
                  </a:lnTo>
                  <a:lnTo>
                    <a:pt x="1158" y="421"/>
                  </a:lnTo>
                  <a:lnTo>
                    <a:pt x="1159" y="421"/>
                  </a:lnTo>
                  <a:lnTo>
                    <a:pt x="1162" y="421"/>
                  </a:lnTo>
                  <a:lnTo>
                    <a:pt x="1164" y="421"/>
                  </a:lnTo>
                  <a:lnTo>
                    <a:pt x="1165" y="421"/>
                  </a:lnTo>
                  <a:lnTo>
                    <a:pt x="1165" y="421"/>
                  </a:lnTo>
                  <a:lnTo>
                    <a:pt x="1165" y="421"/>
                  </a:lnTo>
                  <a:lnTo>
                    <a:pt x="1165" y="422"/>
                  </a:lnTo>
                  <a:lnTo>
                    <a:pt x="1165" y="423"/>
                  </a:lnTo>
                  <a:lnTo>
                    <a:pt x="1165" y="426"/>
                  </a:lnTo>
                  <a:lnTo>
                    <a:pt x="1165" y="428"/>
                  </a:lnTo>
                  <a:lnTo>
                    <a:pt x="1165" y="428"/>
                  </a:lnTo>
                  <a:lnTo>
                    <a:pt x="1165" y="429"/>
                  </a:lnTo>
                  <a:lnTo>
                    <a:pt x="1165" y="430"/>
                  </a:lnTo>
                  <a:lnTo>
                    <a:pt x="1166" y="435"/>
                  </a:lnTo>
                  <a:lnTo>
                    <a:pt x="1167" y="439"/>
                  </a:lnTo>
                  <a:lnTo>
                    <a:pt x="1168" y="439"/>
                  </a:lnTo>
                  <a:lnTo>
                    <a:pt x="1168" y="440"/>
                  </a:lnTo>
                  <a:lnTo>
                    <a:pt x="1168" y="442"/>
                  </a:lnTo>
                  <a:lnTo>
                    <a:pt x="1170" y="448"/>
                  </a:lnTo>
                  <a:lnTo>
                    <a:pt x="1171" y="452"/>
                  </a:lnTo>
                  <a:lnTo>
                    <a:pt x="1173" y="452"/>
                  </a:lnTo>
                  <a:lnTo>
                    <a:pt x="1173" y="452"/>
                  </a:lnTo>
                  <a:lnTo>
                    <a:pt x="1173" y="453"/>
                  </a:lnTo>
                  <a:lnTo>
                    <a:pt x="1173" y="454"/>
                  </a:lnTo>
                  <a:lnTo>
                    <a:pt x="1173" y="455"/>
                  </a:lnTo>
                  <a:lnTo>
                    <a:pt x="1173" y="455"/>
                  </a:lnTo>
                  <a:lnTo>
                    <a:pt x="1174" y="459"/>
                  </a:lnTo>
                  <a:lnTo>
                    <a:pt x="1175" y="460"/>
                  </a:lnTo>
                  <a:lnTo>
                    <a:pt x="1176" y="460"/>
                  </a:lnTo>
                  <a:lnTo>
                    <a:pt x="1176" y="461"/>
                  </a:lnTo>
                  <a:lnTo>
                    <a:pt x="1176" y="462"/>
                  </a:lnTo>
                  <a:lnTo>
                    <a:pt x="1177" y="467"/>
                  </a:lnTo>
                  <a:lnTo>
                    <a:pt x="1178" y="470"/>
                  </a:lnTo>
                  <a:lnTo>
                    <a:pt x="1179" y="470"/>
                  </a:lnTo>
                  <a:lnTo>
                    <a:pt x="1180" y="471"/>
                  </a:lnTo>
                  <a:lnTo>
                    <a:pt x="1183" y="475"/>
                  </a:lnTo>
                  <a:lnTo>
                    <a:pt x="1185" y="477"/>
                  </a:lnTo>
                  <a:lnTo>
                    <a:pt x="1186" y="477"/>
                  </a:lnTo>
                  <a:lnTo>
                    <a:pt x="1187" y="480"/>
                  </a:lnTo>
                  <a:lnTo>
                    <a:pt x="1188" y="481"/>
                  </a:lnTo>
                  <a:lnTo>
                    <a:pt x="1189" y="481"/>
                  </a:lnTo>
                  <a:lnTo>
                    <a:pt x="1192" y="481"/>
                  </a:lnTo>
                  <a:lnTo>
                    <a:pt x="1193" y="481"/>
                  </a:lnTo>
                  <a:lnTo>
                    <a:pt x="1194" y="481"/>
                  </a:lnTo>
                  <a:lnTo>
                    <a:pt x="1197" y="483"/>
                  </a:lnTo>
                  <a:lnTo>
                    <a:pt x="1199" y="484"/>
                  </a:lnTo>
                  <a:lnTo>
                    <a:pt x="1200" y="484"/>
                  </a:lnTo>
                  <a:lnTo>
                    <a:pt x="1201" y="485"/>
                  </a:lnTo>
                  <a:lnTo>
                    <a:pt x="1204" y="486"/>
                  </a:lnTo>
                  <a:lnTo>
                    <a:pt x="1206" y="487"/>
                  </a:lnTo>
                  <a:lnTo>
                    <a:pt x="1207" y="487"/>
                  </a:lnTo>
                  <a:lnTo>
                    <a:pt x="1208" y="487"/>
                  </a:lnTo>
                  <a:lnTo>
                    <a:pt x="1210" y="487"/>
                  </a:lnTo>
                  <a:lnTo>
                    <a:pt x="1211" y="487"/>
                  </a:lnTo>
                  <a:lnTo>
                    <a:pt x="1211" y="487"/>
                  </a:lnTo>
                  <a:lnTo>
                    <a:pt x="1211" y="488"/>
                  </a:lnTo>
                  <a:lnTo>
                    <a:pt x="1211" y="489"/>
                  </a:lnTo>
                  <a:lnTo>
                    <a:pt x="1211" y="493"/>
                  </a:lnTo>
                  <a:lnTo>
                    <a:pt x="1211" y="495"/>
                  </a:lnTo>
                  <a:lnTo>
                    <a:pt x="1211" y="495"/>
                  </a:lnTo>
                  <a:lnTo>
                    <a:pt x="1211" y="496"/>
                  </a:lnTo>
                  <a:lnTo>
                    <a:pt x="1211" y="497"/>
                  </a:lnTo>
                  <a:lnTo>
                    <a:pt x="1211" y="502"/>
                  </a:lnTo>
                  <a:lnTo>
                    <a:pt x="1211" y="505"/>
                  </a:lnTo>
                  <a:lnTo>
                    <a:pt x="1211" y="505"/>
                  </a:lnTo>
                  <a:lnTo>
                    <a:pt x="1211" y="506"/>
                  </a:lnTo>
                  <a:lnTo>
                    <a:pt x="1211" y="507"/>
                  </a:lnTo>
                  <a:lnTo>
                    <a:pt x="1211" y="513"/>
                  </a:lnTo>
                  <a:lnTo>
                    <a:pt x="1211" y="516"/>
                  </a:lnTo>
                  <a:lnTo>
                    <a:pt x="1211" y="516"/>
                  </a:lnTo>
                  <a:lnTo>
                    <a:pt x="1211" y="517"/>
                  </a:lnTo>
                  <a:lnTo>
                    <a:pt x="1211" y="518"/>
                  </a:lnTo>
                  <a:lnTo>
                    <a:pt x="1211" y="519"/>
                  </a:lnTo>
                  <a:lnTo>
                    <a:pt x="1211" y="519"/>
                  </a:lnTo>
                  <a:lnTo>
                    <a:pt x="1210" y="519"/>
                  </a:lnTo>
                  <a:lnTo>
                    <a:pt x="1208" y="519"/>
                  </a:lnTo>
                  <a:lnTo>
                    <a:pt x="1203" y="519"/>
                  </a:lnTo>
                  <a:lnTo>
                    <a:pt x="1200" y="519"/>
                  </a:lnTo>
                  <a:lnTo>
                    <a:pt x="1200" y="519"/>
                  </a:lnTo>
                  <a:lnTo>
                    <a:pt x="1198" y="520"/>
                  </a:lnTo>
                  <a:lnTo>
                    <a:pt x="1193" y="522"/>
                  </a:lnTo>
                  <a:lnTo>
                    <a:pt x="1189" y="523"/>
                  </a:lnTo>
                  <a:lnTo>
                    <a:pt x="1189" y="523"/>
                  </a:lnTo>
                  <a:lnTo>
                    <a:pt x="1187" y="524"/>
                  </a:lnTo>
                  <a:lnTo>
                    <a:pt x="1182" y="525"/>
                  </a:lnTo>
                  <a:lnTo>
                    <a:pt x="1179" y="526"/>
                  </a:lnTo>
                  <a:lnTo>
                    <a:pt x="1179" y="526"/>
                  </a:lnTo>
                  <a:lnTo>
                    <a:pt x="1178" y="528"/>
                  </a:lnTo>
                  <a:lnTo>
                    <a:pt x="1175" y="529"/>
                  </a:lnTo>
                  <a:lnTo>
                    <a:pt x="1173" y="530"/>
                  </a:lnTo>
                  <a:lnTo>
                    <a:pt x="1173" y="530"/>
                  </a:lnTo>
                  <a:lnTo>
                    <a:pt x="1173" y="530"/>
                  </a:lnTo>
                  <a:lnTo>
                    <a:pt x="1173" y="531"/>
                  </a:lnTo>
                  <a:lnTo>
                    <a:pt x="1173" y="532"/>
                  </a:lnTo>
                  <a:lnTo>
                    <a:pt x="1173" y="535"/>
                  </a:lnTo>
                  <a:lnTo>
                    <a:pt x="1173" y="537"/>
                  </a:lnTo>
                  <a:lnTo>
                    <a:pt x="1173" y="537"/>
                  </a:lnTo>
                  <a:lnTo>
                    <a:pt x="1173" y="538"/>
                  </a:lnTo>
                  <a:lnTo>
                    <a:pt x="1173" y="539"/>
                  </a:lnTo>
                  <a:lnTo>
                    <a:pt x="1173" y="544"/>
                  </a:lnTo>
                  <a:lnTo>
                    <a:pt x="1173" y="548"/>
                  </a:lnTo>
                  <a:lnTo>
                    <a:pt x="1173" y="548"/>
                  </a:lnTo>
                  <a:lnTo>
                    <a:pt x="1173" y="549"/>
                  </a:lnTo>
                  <a:lnTo>
                    <a:pt x="1173" y="552"/>
                  </a:lnTo>
                  <a:lnTo>
                    <a:pt x="1173" y="561"/>
                  </a:lnTo>
                  <a:lnTo>
                    <a:pt x="1173" y="569"/>
                  </a:lnTo>
                  <a:lnTo>
                    <a:pt x="1173" y="569"/>
                  </a:lnTo>
                  <a:lnTo>
                    <a:pt x="1173" y="570"/>
                  </a:lnTo>
                  <a:lnTo>
                    <a:pt x="1173" y="573"/>
                  </a:lnTo>
                  <a:lnTo>
                    <a:pt x="1173" y="583"/>
                  </a:lnTo>
                  <a:lnTo>
                    <a:pt x="1173" y="590"/>
                  </a:lnTo>
                  <a:lnTo>
                    <a:pt x="1173" y="590"/>
                  </a:lnTo>
                  <a:lnTo>
                    <a:pt x="1173" y="591"/>
                  </a:lnTo>
                  <a:lnTo>
                    <a:pt x="1173" y="592"/>
                  </a:lnTo>
                  <a:lnTo>
                    <a:pt x="1173" y="595"/>
                  </a:lnTo>
                  <a:lnTo>
                    <a:pt x="1173" y="597"/>
                  </a:lnTo>
                  <a:lnTo>
                    <a:pt x="1173" y="597"/>
                  </a:lnTo>
                  <a:lnTo>
                    <a:pt x="1173" y="599"/>
                  </a:lnTo>
                  <a:lnTo>
                    <a:pt x="1173" y="602"/>
                  </a:lnTo>
                  <a:lnTo>
                    <a:pt x="1173" y="604"/>
                  </a:lnTo>
                  <a:lnTo>
                    <a:pt x="1173" y="604"/>
                  </a:lnTo>
                  <a:lnTo>
                    <a:pt x="1176" y="609"/>
                  </a:lnTo>
                  <a:lnTo>
                    <a:pt x="1178" y="611"/>
                  </a:lnTo>
                  <a:lnTo>
                    <a:pt x="1179" y="611"/>
                  </a:lnTo>
                  <a:lnTo>
                    <a:pt x="1181" y="617"/>
                  </a:lnTo>
                  <a:lnTo>
                    <a:pt x="1182" y="619"/>
                  </a:lnTo>
                  <a:lnTo>
                    <a:pt x="1183" y="619"/>
                  </a:lnTo>
                  <a:lnTo>
                    <a:pt x="1183" y="619"/>
                  </a:lnTo>
                  <a:lnTo>
                    <a:pt x="1183" y="620"/>
                  </a:lnTo>
                  <a:lnTo>
                    <a:pt x="1183" y="621"/>
                  </a:lnTo>
                  <a:lnTo>
                    <a:pt x="1183" y="622"/>
                  </a:lnTo>
                  <a:lnTo>
                    <a:pt x="1183" y="622"/>
                  </a:lnTo>
                  <a:lnTo>
                    <a:pt x="1183" y="623"/>
                  </a:lnTo>
                  <a:lnTo>
                    <a:pt x="1183" y="624"/>
                  </a:lnTo>
                  <a:lnTo>
                    <a:pt x="1183" y="627"/>
                  </a:lnTo>
                  <a:lnTo>
                    <a:pt x="1183" y="629"/>
                  </a:lnTo>
                  <a:lnTo>
                    <a:pt x="1183" y="629"/>
                  </a:lnTo>
                  <a:lnTo>
                    <a:pt x="1183" y="630"/>
                  </a:lnTo>
                  <a:lnTo>
                    <a:pt x="1183" y="632"/>
                  </a:lnTo>
                  <a:lnTo>
                    <a:pt x="1184" y="640"/>
                  </a:lnTo>
                  <a:lnTo>
                    <a:pt x="1185" y="646"/>
                  </a:lnTo>
                  <a:lnTo>
                    <a:pt x="1186" y="646"/>
                  </a:lnTo>
                  <a:lnTo>
                    <a:pt x="1186" y="647"/>
                  </a:lnTo>
                  <a:lnTo>
                    <a:pt x="1186" y="649"/>
                  </a:lnTo>
                  <a:lnTo>
                    <a:pt x="1186" y="656"/>
                  </a:lnTo>
                  <a:lnTo>
                    <a:pt x="1186" y="661"/>
                  </a:lnTo>
                  <a:lnTo>
                    <a:pt x="1186" y="661"/>
                  </a:lnTo>
                  <a:lnTo>
                    <a:pt x="1187" y="663"/>
                  </a:lnTo>
                  <a:lnTo>
                    <a:pt x="1188" y="664"/>
                  </a:lnTo>
                  <a:lnTo>
                    <a:pt x="1189" y="664"/>
                  </a:lnTo>
                  <a:lnTo>
                    <a:pt x="1188" y="664"/>
                  </a:lnTo>
                  <a:lnTo>
                    <a:pt x="1186" y="664"/>
                  </a:lnTo>
                  <a:lnTo>
                    <a:pt x="1179" y="663"/>
                  </a:lnTo>
                  <a:lnTo>
                    <a:pt x="1173" y="662"/>
                  </a:lnTo>
                  <a:lnTo>
                    <a:pt x="1173" y="661"/>
                  </a:lnTo>
                  <a:lnTo>
                    <a:pt x="1171" y="661"/>
                  </a:lnTo>
                  <a:lnTo>
                    <a:pt x="1167" y="661"/>
                  </a:lnTo>
                  <a:lnTo>
                    <a:pt x="1155" y="661"/>
                  </a:lnTo>
                  <a:lnTo>
                    <a:pt x="1144" y="661"/>
                  </a:lnTo>
                  <a:lnTo>
                    <a:pt x="1144" y="661"/>
                  </a:lnTo>
                  <a:lnTo>
                    <a:pt x="1143" y="661"/>
                  </a:lnTo>
                  <a:lnTo>
                    <a:pt x="1139" y="661"/>
                  </a:lnTo>
                  <a:lnTo>
                    <a:pt x="1124" y="659"/>
                  </a:lnTo>
                  <a:lnTo>
                    <a:pt x="1112" y="658"/>
                  </a:lnTo>
                  <a:lnTo>
                    <a:pt x="1112" y="657"/>
                  </a:lnTo>
                  <a:lnTo>
                    <a:pt x="1111" y="657"/>
                  </a:lnTo>
                  <a:lnTo>
                    <a:pt x="1109" y="657"/>
                  </a:lnTo>
                  <a:lnTo>
                    <a:pt x="1101" y="656"/>
                  </a:lnTo>
                  <a:lnTo>
                    <a:pt x="1094" y="655"/>
                  </a:lnTo>
                  <a:lnTo>
                    <a:pt x="1094" y="654"/>
                  </a:lnTo>
                  <a:lnTo>
                    <a:pt x="1090" y="653"/>
                  </a:lnTo>
                  <a:lnTo>
                    <a:pt x="1088" y="652"/>
                  </a:lnTo>
                  <a:lnTo>
                    <a:pt x="1088" y="650"/>
                  </a:lnTo>
                  <a:lnTo>
                    <a:pt x="1088" y="652"/>
                  </a:lnTo>
                  <a:lnTo>
                    <a:pt x="1088" y="653"/>
                  </a:lnTo>
                  <a:lnTo>
                    <a:pt x="1089" y="658"/>
                  </a:lnTo>
                  <a:lnTo>
                    <a:pt x="1090" y="661"/>
                  </a:lnTo>
                  <a:lnTo>
                    <a:pt x="1091" y="661"/>
                  </a:lnTo>
                  <a:lnTo>
                    <a:pt x="1091" y="662"/>
                  </a:lnTo>
                  <a:lnTo>
                    <a:pt x="1091" y="664"/>
                  </a:lnTo>
                  <a:lnTo>
                    <a:pt x="1091" y="672"/>
                  </a:lnTo>
                  <a:lnTo>
                    <a:pt x="1091" y="678"/>
                  </a:lnTo>
                  <a:lnTo>
                    <a:pt x="1091" y="678"/>
                  </a:lnTo>
                  <a:lnTo>
                    <a:pt x="1091" y="679"/>
                  </a:lnTo>
                  <a:lnTo>
                    <a:pt x="1091" y="682"/>
                  </a:lnTo>
                  <a:lnTo>
                    <a:pt x="1092" y="692"/>
                  </a:lnTo>
                  <a:lnTo>
                    <a:pt x="1093" y="699"/>
                  </a:lnTo>
                  <a:lnTo>
                    <a:pt x="1094" y="699"/>
                  </a:lnTo>
                  <a:lnTo>
                    <a:pt x="1094" y="700"/>
                  </a:lnTo>
                  <a:lnTo>
                    <a:pt x="1094" y="702"/>
                  </a:lnTo>
                  <a:lnTo>
                    <a:pt x="1096" y="709"/>
                  </a:lnTo>
                  <a:lnTo>
                    <a:pt x="1097" y="714"/>
                  </a:lnTo>
                  <a:lnTo>
                    <a:pt x="1099" y="714"/>
                  </a:lnTo>
                  <a:lnTo>
                    <a:pt x="1100" y="716"/>
                  </a:lnTo>
                  <a:lnTo>
                    <a:pt x="1101" y="717"/>
                  </a:lnTo>
                  <a:lnTo>
                    <a:pt x="1102" y="717"/>
                  </a:lnTo>
                  <a:lnTo>
                    <a:pt x="1100" y="718"/>
                  </a:lnTo>
                  <a:lnTo>
                    <a:pt x="1094" y="719"/>
                  </a:lnTo>
                  <a:lnTo>
                    <a:pt x="1091" y="720"/>
                  </a:lnTo>
                  <a:lnTo>
                    <a:pt x="1091" y="720"/>
                  </a:lnTo>
                  <a:lnTo>
                    <a:pt x="1090" y="720"/>
                  </a:lnTo>
                  <a:lnTo>
                    <a:pt x="1088" y="720"/>
                  </a:lnTo>
                  <a:lnTo>
                    <a:pt x="1079" y="720"/>
                  </a:lnTo>
                  <a:lnTo>
                    <a:pt x="1073" y="720"/>
                  </a:lnTo>
                  <a:lnTo>
                    <a:pt x="1073" y="720"/>
                  </a:lnTo>
                  <a:lnTo>
                    <a:pt x="1070" y="721"/>
                  </a:lnTo>
                  <a:lnTo>
                    <a:pt x="1064" y="724"/>
                  </a:lnTo>
                  <a:lnTo>
                    <a:pt x="1059" y="725"/>
                  </a:lnTo>
                  <a:lnTo>
                    <a:pt x="1059" y="725"/>
                  </a:lnTo>
                  <a:lnTo>
                    <a:pt x="1058" y="726"/>
                  </a:lnTo>
                  <a:lnTo>
                    <a:pt x="1054" y="727"/>
                  </a:lnTo>
                  <a:lnTo>
                    <a:pt x="1052" y="728"/>
                  </a:lnTo>
                  <a:lnTo>
                    <a:pt x="1052" y="728"/>
                  </a:lnTo>
                  <a:lnTo>
                    <a:pt x="1052" y="728"/>
                  </a:lnTo>
                  <a:lnTo>
                    <a:pt x="1052" y="729"/>
                  </a:lnTo>
                  <a:lnTo>
                    <a:pt x="1052" y="730"/>
                  </a:lnTo>
                  <a:lnTo>
                    <a:pt x="1052" y="735"/>
                  </a:lnTo>
                  <a:lnTo>
                    <a:pt x="1052" y="738"/>
                  </a:lnTo>
                  <a:lnTo>
                    <a:pt x="1052" y="738"/>
                  </a:lnTo>
                  <a:lnTo>
                    <a:pt x="1052" y="739"/>
                  </a:lnTo>
                  <a:lnTo>
                    <a:pt x="1052" y="741"/>
                  </a:lnTo>
                  <a:lnTo>
                    <a:pt x="1052" y="746"/>
                  </a:lnTo>
                  <a:lnTo>
                    <a:pt x="1052" y="749"/>
                  </a:lnTo>
                  <a:lnTo>
                    <a:pt x="1052" y="749"/>
                  </a:lnTo>
                  <a:lnTo>
                    <a:pt x="1052" y="750"/>
                  </a:lnTo>
                  <a:lnTo>
                    <a:pt x="1052" y="752"/>
                  </a:lnTo>
                  <a:lnTo>
                    <a:pt x="1052" y="759"/>
                  </a:lnTo>
                  <a:lnTo>
                    <a:pt x="1052" y="763"/>
                  </a:lnTo>
                  <a:lnTo>
                    <a:pt x="1052" y="763"/>
                  </a:lnTo>
                  <a:lnTo>
                    <a:pt x="1052" y="764"/>
                  </a:lnTo>
                  <a:lnTo>
                    <a:pt x="1052" y="766"/>
                  </a:lnTo>
                  <a:lnTo>
                    <a:pt x="1054" y="774"/>
                  </a:lnTo>
                  <a:lnTo>
                    <a:pt x="1055" y="781"/>
                  </a:lnTo>
                  <a:lnTo>
                    <a:pt x="1056" y="781"/>
                  </a:lnTo>
                  <a:lnTo>
                    <a:pt x="1056" y="782"/>
                  </a:lnTo>
                  <a:lnTo>
                    <a:pt x="1056" y="783"/>
                  </a:lnTo>
                  <a:lnTo>
                    <a:pt x="1056" y="784"/>
                  </a:lnTo>
                  <a:lnTo>
                    <a:pt x="1056" y="784"/>
                  </a:lnTo>
                  <a:lnTo>
                    <a:pt x="1057" y="784"/>
                  </a:lnTo>
                  <a:lnTo>
                    <a:pt x="1058" y="784"/>
                  </a:lnTo>
                  <a:lnTo>
                    <a:pt x="1059" y="784"/>
                  </a:lnTo>
                  <a:lnTo>
                    <a:pt x="1066" y="787"/>
                  </a:lnTo>
                  <a:lnTo>
                    <a:pt x="1069" y="788"/>
                  </a:lnTo>
                  <a:lnTo>
                    <a:pt x="1070" y="788"/>
                  </a:lnTo>
                  <a:lnTo>
                    <a:pt x="1071" y="789"/>
                  </a:lnTo>
                  <a:lnTo>
                    <a:pt x="1074" y="790"/>
                  </a:lnTo>
                  <a:lnTo>
                    <a:pt x="1076" y="791"/>
                  </a:lnTo>
                  <a:lnTo>
                    <a:pt x="1077" y="791"/>
                  </a:lnTo>
                  <a:lnTo>
                    <a:pt x="1078" y="793"/>
                  </a:lnTo>
                  <a:lnTo>
                    <a:pt x="1079" y="795"/>
                  </a:lnTo>
                  <a:lnTo>
                    <a:pt x="1081" y="795"/>
                  </a:lnTo>
                  <a:lnTo>
                    <a:pt x="1082" y="795"/>
                  </a:lnTo>
                  <a:lnTo>
                    <a:pt x="1083" y="795"/>
                  </a:lnTo>
                  <a:lnTo>
                    <a:pt x="1084" y="795"/>
                  </a:lnTo>
                  <a:lnTo>
                    <a:pt x="1084" y="796"/>
                  </a:lnTo>
                  <a:lnTo>
                    <a:pt x="1084" y="797"/>
                  </a:lnTo>
                  <a:lnTo>
                    <a:pt x="1084" y="800"/>
                  </a:lnTo>
                  <a:lnTo>
                    <a:pt x="1084" y="802"/>
                  </a:lnTo>
                  <a:lnTo>
                    <a:pt x="1084" y="802"/>
                  </a:lnTo>
                  <a:lnTo>
                    <a:pt x="1084" y="803"/>
                  </a:lnTo>
                  <a:lnTo>
                    <a:pt x="1084" y="804"/>
                  </a:lnTo>
                  <a:lnTo>
                    <a:pt x="1084" y="807"/>
                  </a:lnTo>
                  <a:lnTo>
                    <a:pt x="1084" y="809"/>
                  </a:lnTo>
                  <a:lnTo>
                    <a:pt x="1084" y="809"/>
                  </a:lnTo>
                  <a:lnTo>
                    <a:pt x="1084" y="810"/>
                  </a:lnTo>
                  <a:lnTo>
                    <a:pt x="1084" y="811"/>
                  </a:lnTo>
                  <a:lnTo>
                    <a:pt x="1084" y="817"/>
                  </a:lnTo>
                  <a:lnTo>
                    <a:pt x="1084" y="820"/>
                  </a:lnTo>
                  <a:lnTo>
                    <a:pt x="1084" y="820"/>
                  </a:lnTo>
                  <a:lnTo>
                    <a:pt x="1083" y="823"/>
                  </a:lnTo>
                  <a:lnTo>
                    <a:pt x="1082" y="830"/>
                  </a:lnTo>
                  <a:lnTo>
                    <a:pt x="1081" y="834"/>
                  </a:lnTo>
                  <a:lnTo>
                    <a:pt x="1081" y="834"/>
                  </a:lnTo>
                  <a:lnTo>
                    <a:pt x="1079" y="835"/>
                  </a:lnTo>
                  <a:lnTo>
                    <a:pt x="1078" y="836"/>
                  </a:lnTo>
                  <a:lnTo>
                    <a:pt x="1077" y="837"/>
                  </a:lnTo>
                  <a:lnTo>
                    <a:pt x="1077" y="837"/>
                  </a:lnTo>
                  <a:lnTo>
                    <a:pt x="1076" y="838"/>
                  </a:lnTo>
                  <a:lnTo>
                    <a:pt x="1074" y="840"/>
                  </a:lnTo>
                  <a:lnTo>
                    <a:pt x="1073" y="841"/>
                  </a:lnTo>
                  <a:lnTo>
                    <a:pt x="1073" y="841"/>
                  </a:lnTo>
                  <a:lnTo>
                    <a:pt x="1072" y="841"/>
                  </a:lnTo>
                  <a:lnTo>
                    <a:pt x="1071" y="841"/>
                  </a:lnTo>
                  <a:lnTo>
                    <a:pt x="1066" y="841"/>
                  </a:lnTo>
                  <a:lnTo>
                    <a:pt x="1063" y="841"/>
                  </a:lnTo>
                  <a:lnTo>
                    <a:pt x="1063" y="841"/>
                  </a:lnTo>
                  <a:lnTo>
                    <a:pt x="1062" y="841"/>
                  </a:lnTo>
                  <a:lnTo>
                    <a:pt x="1058" y="841"/>
                  </a:lnTo>
                  <a:lnTo>
                    <a:pt x="1047" y="841"/>
                  </a:lnTo>
                  <a:lnTo>
                    <a:pt x="1038" y="841"/>
                  </a:lnTo>
                  <a:lnTo>
                    <a:pt x="1038" y="841"/>
                  </a:lnTo>
                  <a:lnTo>
                    <a:pt x="1034" y="842"/>
                  </a:lnTo>
                  <a:lnTo>
                    <a:pt x="1025" y="843"/>
                  </a:lnTo>
                  <a:lnTo>
                    <a:pt x="1017" y="844"/>
                  </a:lnTo>
                  <a:lnTo>
                    <a:pt x="1017" y="844"/>
                  </a:lnTo>
                  <a:lnTo>
                    <a:pt x="1016" y="844"/>
                  </a:lnTo>
                  <a:lnTo>
                    <a:pt x="1015" y="844"/>
                  </a:lnTo>
                  <a:lnTo>
                    <a:pt x="1014" y="844"/>
                  </a:lnTo>
                  <a:lnTo>
                    <a:pt x="1014" y="844"/>
                  </a:lnTo>
                  <a:lnTo>
                    <a:pt x="1013" y="844"/>
                  </a:lnTo>
                  <a:lnTo>
                    <a:pt x="1011" y="844"/>
                  </a:lnTo>
                  <a:lnTo>
                    <a:pt x="1010" y="844"/>
                  </a:lnTo>
                  <a:lnTo>
                    <a:pt x="1010" y="844"/>
                  </a:lnTo>
                  <a:lnTo>
                    <a:pt x="1010" y="845"/>
                  </a:lnTo>
                  <a:lnTo>
                    <a:pt x="1010" y="846"/>
                  </a:lnTo>
                  <a:lnTo>
                    <a:pt x="1010" y="848"/>
                  </a:lnTo>
                  <a:lnTo>
                    <a:pt x="1010" y="848"/>
                  </a:lnTo>
                  <a:lnTo>
                    <a:pt x="1009" y="849"/>
                  </a:lnTo>
                  <a:lnTo>
                    <a:pt x="1008" y="853"/>
                  </a:lnTo>
                  <a:lnTo>
                    <a:pt x="1007" y="855"/>
                  </a:lnTo>
                  <a:lnTo>
                    <a:pt x="1007" y="855"/>
                  </a:lnTo>
                  <a:lnTo>
                    <a:pt x="1005" y="858"/>
                  </a:lnTo>
                  <a:lnTo>
                    <a:pt x="1004" y="864"/>
                  </a:lnTo>
                  <a:lnTo>
                    <a:pt x="1003" y="869"/>
                  </a:lnTo>
                  <a:lnTo>
                    <a:pt x="1003" y="869"/>
                  </a:lnTo>
                  <a:lnTo>
                    <a:pt x="1003" y="870"/>
                  </a:lnTo>
                  <a:lnTo>
                    <a:pt x="1003" y="872"/>
                  </a:lnTo>
                  <a:lnTo>
                    <a:pt x="1003" y="873"/>
                  </a:lnTo>
                  <a:lnTo>
                    <a:pt x="1003" y="873"/>
                  </a:lnTo>
                  <a:lnTo>
                    <a:pt x="1002" y="873"/>
                  </a:lnTo>
                  <a:lnTo>
                    <a:pt x="1000" y="873"/>
                  </a:lnTo>
                  <a:lnTo>
                    <a:pt x="999" y="873"/>
                  </a:lnTo>
                  <a:lnTo>
                    <a:pt x="999" y="873"/>
                  </a:lnTo>
                  <a:lnTo>
                    <a:pt x="998" y="873"/>
                  </a:lnTo>
                  <a:lnTo>
                    <a:pt x="995" y="873"/>
                  </a:lnTo>
                  <a:lnTo>
                    <a:pt x="993" y="873"/>
                  </a:lnTo>
                  <a:lnTo>
                    <a:pt x="993" y="873"/>
                  </a:lnTo>
                  <a:lnTo>
                    <a:pt x="992" y="873"/>
                  </a:lnTo>
                  <a:lnTo>
                    <a:pt x="991" y="873"/>
                  </a:lnTo>
                  <a:lnTo>
                    <a:pt x="985" y="873"/>
                  </a:lnTo>
                  <a:lnTo>
                    <a:pt x="982" y="873"/>
                  </a:lnTo>
                  <a:lnTo>
                    <a:pt x="982" y="873"/>
                  </a:lnTo>
                  <a:lnTo>
                    <a:pt x="981" y="873"/>
                  </a:lnTo>
                  <a:lnTo>
                    <a:pt x="980" y="873"/>
                  </a:lnTo>
                  <a:lnTo>
                    <a:pt x="975" y="873"/>
                  </a:lnTo>
                  <a:lnTo>
                    <a:pt x="972" y="873"/>
                  </a:lnTo>
                  <a:lnTo>
                    <a:pt x="972" y="873"/>
                  </a:lnTo>
                  <a:lnTo>
                    <a:pt x="971" y="873"/>
                  </a:lnTo>
                  <a:lnTo>
                    <a:pt x="968" y="873"/>
                  </a:lnTo>
                  <a:lnTo>
                    <a:pt x="967" y="873"/>
                  </a:lnTo>
                  <a:lnTo>
                    <a:pt x="967" y="873"/>
                  </a:lnTo>
                  <a:lnTo>
                    <a:pt x="967" y="874"/>
                  </a:lnTo>
                  <a:lnTo>
                    <a:pt x="967" y="877"/>
                  </a:lnTo>
                  <a:lnTo>
                    <a:pt x="967" y="879"/>
                  </a:lnTo>
                  <a:lnTo>
                    <a:pt x="967" y="879"/>
                  </a:lnTo>
                  <a:lnTo>
                    <a:pt x="967" y="880"/>
                  </a:lnTo>
                  <a:lnTo>
                    <a:pt x="967" y="881"/>
                  </a:lnTo>
                  <a:lnTo>
                    <a:pt x="967" y="887"/>
                  </a:lnTo>
                  <a:lnTo>
                    <a:pt x="967" y="890"/>
                  </a:lnTo>
                  <a:lnTo>
                    <a:pt x="967" y="890"/>
                  </a:lnTo>
                  <a:lnTo>
                    <a:pt x="967" y="891"/>
                  </a:lnTo>
                  <a:lnTo>
                    <a:pt x="967" y="895"/>
                  </a:lnTo>
                  <a:lnTo>
                    <a:pt x="967" y="908"/>
                  </a:lnTo>
                  <a:lnTo>
                    <a:pt x="967" y="919"/>
                  </a:lnTo>
                  <a:lnTo>
                    <a:pt x="967" y="919"/>
                  </a:lnTo>
                  <a:lnTo>
                    <a:pt x="967" y="920"/>
                  </a:lnTo>
                  <a:lnTo>
                    <a:pt x="967" y="923"/>
                  </a:lnTo>
                  <a:lnTo>
                    <a:pt x="967" y="934"/>
                  </a:lnTo>
                  <a:lnTo>
                    <a:pt x="967" y="943"/>
                  </a:lnTo>
                  <a:lnTo>
                    <a:pt x="967" y="943"/>
                  </a:lnTo>
                  <a:lnTo>
                    <a:pt x="967" y="944"/>
                  </a:lnTo>
                  <a:lnTo>
                    <a:pt x="967" y="945"/>
                  </a:lnTo>
                  <a:lnTo>
                    <a:pt x="967" y="948"/>
                  </a:lnTo>
                  <a:lnTo>
                    <a:pt x="967" y="950"/>
                  </a:lnTo>
                  <a:lnTo>
                    <a:pt x="967" y="950"/>
                  </a:lnTo>
                  <a:lnTo>
                    <a:pt x="966" y="950"/>
                  </a:lnTo>
                  <a:lnTo>
                    <a:pt x="965" y="950"/>
                  </a:lnTo>
                  <a:lnTo>
                    <a:pt x="964" y="950"/>
                  </a:lnTo>
                  <a:lnTo>
                    <a:pt x="964" y="950"/>
                  </a:lnTo>
                  <a:lnTo>
                    <a:pt x="963" y="950"/>
                  </a:lnTo>
                  <a:lnTo>
                    <a:pt x="962" y="950"/>
                  </a:lnTo>
                  <a:lnTo>
                    <a:pt x="959" y="950"/>
                  </a:lnTo>
                  <a:lnTo>
                    <a:pt x="957" y="950"/>
                  </a:lnTo>
                  <a:lnTo>
                    <a:pt x="957" y="950"/>
                  </a:lnTo>
                  <a:lnTo>
                    <a:pt x="956" y="950"/>
                  </a:lnTo>
                  <a:lnTo>
                    <a:pt x="954" y="950"/>
                  </a:lnTo>
                  <a:lnTo>
                    <a:pt x="947" y="950"/>
                  </a:lnTo>
                  <a:lnTo>
                    <a:pt x="943" y="950"/>
                  </a:lnTo>
                  <a:lnTo>
                    <a:pt x="943" y="950"/>
                  </a:lnTo>
                  <a:lnTo>
                    <a:pt x="940" y="951"/>
                  </a:lnTo>
                  <a:lnTo>
                    <a:pt x="934" y="952"/>
                  </a:lnTo>
                  <a:lnTo>
                    <a:pt x="929" y="953"/>
                  </a:lnTo>
                  <a:lnTo>
                    <a:pt x="929" y="953"/>
                  </a:lnTo>
                  <a:lnTo>
                    <a:pt x="928" y="953"/>
                  </a:lnTo>
                  <a:lnTo>
                    <a:pt x="926" y="953"/>
                  </a:lnTo>
                  <a:lnTo>
                    <a:pt x="925" y="953"/>
                  </a:lnTo>
                  <a:lnTo>
                    <a:pt x="925" y="953"/>
                  </a:lnTo>
                  <a:lnTo>
                    <a:pt x="924" y="955"/>
                  </a:lnTo>
                  <a:lnTo>
                    <a:pt x="923" y="957"/>
                  </a:lnTo>
                  <a:lnTo>
                    <a:pt x="922" y="958"/>
                  </a:lnTo>
                  <a:lnTo>
                    <a:pt x="922" y="958"/>
                  </a:lnTo>
                  <a:lnTo>
                    <a:pt x="922" y="959"/>
                  </a:lnTo>
                  <a:lnTo>
                    <a:pt x="922" y="960"/>
                  </a:lnTo>
                  <a:lnTo>
                    <a:pt x="922" y="961"/>
                  </a:lnTo>
                  <a:lnTo>
                    <a:pt x="922" y="961"/>
                  </a:lnTo>
                  <a:lnTo>
                    <a:pt x="921" y="962"/>
                  </a:lnTo>
                  <a:lnTo>
                    <a:pt x="920" y="963"/>
                  </a:lnTo>
                  <a:lnTo>
                    <a:pt x="919" y="964"/>
                  </a:lnTo>
                  <a:lnTo>
                    <a:pt x="919" y="964"/>
                  </a:lnTo>
                  <a:lnTo>
                    <a:pt x="919" y="965"/>
                  </a:lnTo>
                  <a:lnTo>
                    <a:pt x="919" y="966"/>
                  </a:lnTo>
                  <a:lnTo>
                    <a:pt x="919" y="969"/>
                  </a:lnTo>
                  <a:lnTo>
                    <a:pt x="919" y="971"/>
                  </a:lnTo>
                  <a:lnTo>
                    <a:pt x="919" y="971"/>
                  </a:lnTo>
                  <a:lnTo>
                    <a:pt x="918" y="977"/>
                  </a:lnTo>
                  <a:lnTo>
                    <a:pt x="916" y="992"/>
                  </a:lnTo>
                  <a:lnTo>
                    <a:pt x="915" y="1003"/>
                  </a:lnTo>
                  <a:lnTo>
                    <a:pt x="915" y="1003"/>
                  </a:lnTo>
                  <a:lnTo>
                    <a:pt x="915" y="1004"/>
                  </a:lnTo>
                  <a:lnTo>
                    <a:pt x="915" y="1006"/>
                  </a:lnTo>
                  <a:lnTo>
                    <a:pt x="915" y="1013"/>
                  </a:lnTo>
                  <a:lnTo>
                    <a:pt x="915" y="1017"/>
                  </a:lnTo>
                  <a:lnTo>
                    <a:pt x="915" y="1017"/>
                  </a:lnTo>
                  <a:lnTo>
                    <a:pt x="913" y="1017"/>
                  </a:lnTo>
                  <a:lnTo>
                    <a:pt x="912" y="1017"/>
                  </a:lnTo>
                  <a:lnTo>
                    <a:pt x="911" y="1017"/>
                  </a:lnTo>
                  <a:lnTo>
                    <a:pt x="911" y="1017"/>
                  </a:lnTo>
                  <a:lnTo>
                    <a:pt x="910" y="1017"/>
                  </a:lnTo>
                  <a:lnTo>
                    <a:pt x="909" y="1017"/>
                  </a:lnTo>
                  <a:lnTo>
                    <a:pt x="906" y="1017"/>
                  </a:lnTo>
                  <a:lnTo>
                    <a:pt x="904" y="1017"/>
                  </a:lnTo>
                  <a:lnTo>
                    <a:pt x="904" y="1017"/>
                  </a:lnTo>
                  <a:lnTo>
                    <a:pt x="903" y="1017"/>
                  </a:lnTo>
                  <a:lnTo>
                    <a:pt x="902" y="1017"/>
                  </a:lnTo>
                  <a:lnTo>
                    <a:pt x="897" y="1017"/>
                  </a:lnTo>
                  <a:lnTo>
                    <a:pt x="893" y="1017"/>
                  </a:lnTo>
                  <a:lnTo>
                    <a:pt x="893" y="1017"/>
                  </a:lnTo>
                  <a:lnTo>
                    <a:pt x="892" y="1017"/>
                  </a:lnTo>
                  <a:lnTo>
                    <a:pt x="891" y="1017"/>
                  </a:lnTo>
                  <a:lnTo>
                    <a:pt x="886" y="1017"/>
                  </a:lnTo>
                  <a:lnTo>
                    <a:pt x="883" y="1017"/>
                  </a:lnTo>
                  <a:lnTo>
                    <a:pt x="883" y="1017"/>
                  </a:lnTo>
                  <a:lnTo>
                    <a:pt x="882" y="1017"/>
                  </a:lnTo>
                  <a:lnTo>
                    <a:pt x="881" y="1017"/>
                  </a:lnTo>
                  <a:lnTo>
                    <a:pt x="880" y="1017"/>
                  </a:lnTo>
                  <a:lnTo>
                    <a:pt x="880" y="1017"/>
                  </a:lnTo>
                  <a:lnTo>
                    <a:pt x="879" y="1018"/>
                  </a:lnTo>
                  <a:lnTo>
                    <a:pt x="878" y="1020"/>
                  </a:lnTo>
                  <a:lnTo>
                    <a:pt x="876" y="1021"/>
                  </a:lnTo>
                  <a:lnTo>
                    <a:pt x="876" y="1021"/>
                  </a:lnTo>
                  <a:lnTo>
                    <a:pt x="876" y="1022"/>
                  </a:lnTo>
                  <a:lnTo>
                    <a:pt x="876" y="1023"/>
                  </a:lnTo>
                  <a:lnTo>
                    <a:pt x="876" y="1029"/>
                  </a:lnTo>
                  <a:lnTo>
                    <a:pt x="876" y="1032"/>
                  </a:lnTo>
                  <a:lnTo>
                    <a:pt x="876" y="1032"/>
                  </a:lnTo>
                  <a:lnTo>
                    <a:pt x="875" y="1033"/>
                  </a:lnTo>
                  <a:lnTo>
                    <a:pt x="874" y="1036"/>
                  </a:lnTo>
                  <a:lnTo>
                    <a:pt x="869" y="1048"/>
                  </a:lnTo>
                  <a:lnTo>
                    <a:pt x="866" y="1056"/>
                  </a:lnTo>
                  <a:lnTo>
                    <a:pt x="866" y="1056"/>
                  </a:lnTo>
                  <a:lnTo>
                    <a:pt x="864" y="1062"/>
                  </a:lnTo>
                  <a:lnTo>
                    <a:pt x="861" y="1074"/>
                  </a:lnTo>
                  <a:lnTo>
                    <a:pt x="859" y="1085"/>
                  </a:lnTo>
                  <a:lnTo>
                    <a:pt x="859" y="1085"/>
                  </a:lnTo>
                  <a:lnTo>
                    <a:pt x="859" y="1086"/>
                  </a:lnTo>
                  <a:lnTo>
                    <a:pt x="859" y="1089"/>
                  </a:lnTo>
                  <a:lnTo>
                    <a:pt x="859" y="1091"/>
                  </a:lnTo>
                  <a:lnTo>
                    <a:pt x="859" y="1091"/>
                  </a:lnTo>
                  <a:lnTo>
                    <a:pt x="856" y="1092"/>
                  </a:lnTo>
                  <a:lnTo>
                    <a:pt x="851" y="1094"/>
                  </a:lnTo>
                  <a:lnTo>
                    <a:pt x="848" y="1095"/>
                  </a:lnTo>
                  <a:lnTo>
                    <a:pt x="848" y="1095"/>
                  </a:lnTo>
                  <a:lnTo>
                    <a:pt x="847" y="1095"/>
                  </a:lnTo>
                  <a:lnTo>
                    <a:pt x="845" y="1095"/>
                  </a:lnTo>
                  <a:lnTo>
                    <a:pt x="835" y="1095"/>
                  </a:lnTo>
                  <a:lnTo>
                    <a:pt x="828" y="1095"/>
                  </a:lnTo>
                  <a:lnTo>
                    <a:pt x="828" y="1095"/>
                  </a:lnTo>
                  <a:lnTo>
                    <a:pt x="822" y="1097"/>
                  </a:lnTo>
                  <a:lnTo>
                    <a:pt x="804" y="1098"/>
                  </a:lnTo>
                  <a:lnTo>
                    <a:pt x="790" y="1099"/>
                  </a:lnTo>
                  <a:lnTo>
                    <a:pt x="790" y="1099"/>
                  </a:lnTo>
                  <a:lnTo>
                    <a:pt x="783" y="1100"/>
                  </a:lnTo>
                  <a:lnTo>
                    <a:pt x="764" y="1101"/>
                  </a:lnTo>
                  <a:lnTo>
                    <a:pt x="751" y="1102"/>
                  </a:lnTo>
                  <a:lnTo>
                    <a:pt x="751" y="1102"/>
                  </a:lnTo>
                  <a:lnTo>
                    <a:pt x="750" y="1102"/>
                  </a:lnTo>
                  <a:lnTo>
                    <a:pt x="749" y="1102"/>
                  </a:lnTo>
                  <a:lnTo>
                    <a:pt x="743" y="1102"/>
                  </a:lnTo>
                  <a:lnTo>
                    <a:pt x="740" y="1102"/>
                  </a:lnTo>
                  <a:lnTo>
                    <a:pt x="740" y="1102"/>
                  </a:lnTo>
                  <a:lnTo>
                    <a:pt x="738" y="1101"/>
                  </a:lnTo>
                  <a:lnTo>
                    <a:pt x="737" y="1100"/>
                  </a:lnTo>
                  <a:lnTo>
                    <a:pt x="737" y="1099"/>
                  </a:lnTo>
                  <a:lnTo>
                    <a:pt x="737" y="1098"/>
                  </a:lnTo>
                  <a:lnTo>
                    <a:pt x="737" y="1094"/>
                  </a:lnTo>
                  <a:lnTo>
                    <a:pt x="737" y="1092"/>
                  </a:lnTo>
                  <a:lnTo>
                    <a:pt x="737" y="1091"/>
                  </a:lnTo>
                  <a:lnTo>
                    <a:pt x="734" y="1085"/>
                  </a:lnTo>
                  <a:lnTo>
                    <a:pt x="733" y="1082"/>
                  </a:lnTo>
                  <a:lnTo>
                    <a:pt x="733" y="1081"/>
                  </a:lnTo>
                  <a:lnTo>
                    <a:pt x="731" y="1080"/>
                  </a:lnTo>
                  <a:lnTo>
                    <a:pt x="730" y="1078"/>
                  </a:lnTo>
                  <a:lnTo>
                    <a:pt x="730" y="1077"/>
                  </a:lnTo>
                  <a:lnTo>
                    <a:pt x="730" y="1077"/>
                  </a:lnTo>
                  <a:lnTo>
                    <a:pt x="728" y="1077"/>
                  </a:lnTo>
                  <a:lnTo>
                    <a:pt x="727" y="1077"/>
                  </a:lnTo>
                  <a:lnTo>
                    <a:pt x="722" y="1077"/>
                  </a:lnTo>
                  <a:lnTo>
                    <a:pt x="719" y="1077"/>
                  </a:lnTo>
                  <a:lnTo>
                    <a:pt x="719" y="1077"/>
                  </a:lnTo>
                  <a:lnTo>
                    <a:pt x="718" y="1077"/>
                  </a:lnTo>
                  <a:lnTo>
                    <a:pt x="715" y="1077"/>
                  </a:lnTo>
                  <a:lnTo>
                    <a:pt x="705" y="1077"/>
                  </a:lnTo>
                  <a:lnTo>
                    <a:pt x="698" y="1077"/>
                  </a:lnTo>
                  <a:lnTo>
                    <a:pt x="698" y="1077"/>
                  </a:lnTo>
                  <a:lnTo>
                    <a:pt x="697" y="1077"/>
                  </a:lnTo>
                  <a:lnTo>
                    <a:pt x="691" y="1077"/>
                  </a:lnTo>
                  <a:lnTo>
                    <a:pt x="672" y="1077"/>
                  </a:lnTo>
                  <a:lnTo>
                    <a:pt x="659" y="1077"/>
                  </a:lnTo>
                  <a:lnTo>
                    <a:pt x="659" y="1077"/>
                  </a:lnTo>
                  <a:lnTo>
                    <a:pt x="658" y="1077"/>
                  </a:lnTo>
                  <a:lnTo>
                    <a:pt x="651" y="1077"/>
                  </a:lnTo>
                  <a:lnTo>
                    <a:pt x="632" y="1077"/>
                  </a:lnTo>
                  <a:lnTo>
                    <a:pt x="616" y="1077"/>
                  </a:lnTo>
                  <a:lnTo>
                    <a:pt x="616" y="1077"/>
                  </a:lnTo>
                  <a:lnTo>
                    <a:pt x="616" y="1077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75" name="Freeform 21">
              <a:extLst>
                <a:ext uri="{FF2B5EF4-FFF2-40B4-BE49-F238E27FC236}">
                  <a16:creationId xmlns:a16="http://schemas.microsoft.com/office/drawing/2014/main" id="{00000000-0008-0000-1A00-00004B000000}"/>
                </a:ext>
              </a:extLst>
            </xdr:cNvPr>
            <xdr:cNvSpPr>
              <a:spLocks/>
            </xdr:cNvSpPr>
          </xdr:nvSpPr>
          <xdr:spPr bwMode="auto">
            <a:xfrm>
              <a:off x="4297" y="3217"/>
              <a:ext cx="1920" cy="1365"/>
            </a:xfrm>
            <a:custGeom>
              <a:avLst/>
              <a:gdLst>
                <a:gd name="T0" fmla="*/ 164 w 1310"/>
                <a:gd name="T1" fmla="*/ 941 h 958"/>
                <a:gd name="T2" fmla="*/ 101 w 1310"/>
                <a:gd name="T3" fmla="*/ 909 h 958"/>
                <a:gd name="T4" fmla="*/ 71 w 1310"/>
                <a:gd name="T5" fmla="*/ 864 h 958"/>
                <a:gd name="T6" fmla="*/ 122 w 1310"/>
                <a:gd name="T7" fmla="*/ 786 h 958"/>
                <a:gd name="T8" fmla="*/ 111 w 1310"/>
                <a:gd name="T9" fmla="*/ 748 h 958"/>
                <a:gd name="T10" fmla="*/ 68 w 1310"/>
                <a:gd name="T11" fmla="*/ 689 h 958"/>
                <a:gd name="T12" fmla="*/ 42 w 1310"/>
                <a:gd name="T13" fmla="*/ 674 h 958"/>
                <a:gd name="T14" fmla="*/ 29 w 1310"/>
                <a:gd name="T15" fmla="*/ 495 h 958"/>
                <a:gd name="T16" fmla="*/ 0 w 1310"/>
                <a:gd name="T17" fmla="*/ 479 h 958"/>
                <a:gd name="T18" fmla="*/ 21 w 1310"/>
                <a:gd name="T19" fmla="*/ 459 h 958"/>
                <a:gd name="T20" fmla="*/ 32 w 1310"/>
                <a:gd name="T21" fmla="*/ 320 h 958"/>
                <a:gd name="T22" fmla="*/ 0 w 1310"/>
                <a:gd name="T23" fmla="*/ 218 h 958"/>
                <a:gd name="T24" fmla="*/ 21 w 1310"/>
                <a:gd name="T25" fmla="*/ 161 h 958"/>
                <a:gd name="T26" fmla="*/ 106 w 1310"/>
                <a:gd name="T27" fmla="*/ 110 h 958"/>
                <a:gd name="T28" fmla="*/ 167 w 1310"/>
                <a:gd name="T29" fmla="*/ 80 h 958"/>
                <a:gd name="T30" fmla="*/ 268 w 1310"/>
                <a:gd name="T31" fmla="*/ 51 h 958"/>
                <a:gd name="T32" fmla="*/ 398 w 1310"/>
                <a:gd name="T33" fmla="*/ 19 h 958"/>
                <a:gd name="T34" fmla="*/ 637 w 1310"/>
                <a:gd name="T35" fmla="*/ 1 h 958"/>
                <a:gd name="T36" fmla="*/ 821 w 1310"/>
                <a:gd name="T37" fmla="*/ 40 h 958"/>
                <a:gd name="T38" fmla="*/ 939 w 1310"/>
                <a:gd name="T39" fmla="*/ 131 h 958"/>
                <a:gd name="T40" fmla="*/ 899 w 1310"/>
                <a:gd name="T41" fmla="*/ 163 h 958"/>
                <a:gd name="T42" fmla="*/ 831 w 1310"/>
                <a:gd name="T43" fmla="*/ 80 h 958"/>
                <a:gd name="T44" fmla="*/ 740 w 1310"/>
                <a:gd name="T45" fmla="*/ 41 h 958"/>
                <a:gd name="T46" fmla="*/ 776 w 1310"/>
                <a:gd name="T47" fmla="*/ 141 h 958"/>
                <a:gd name="T48" fmla="*/ 821 w 1310"/>
                <a:gd name="T49" fmla="*/ 263 h 958"/>
                <a:gd name="T50" fmla="*/ 958 w 1310"/>
                <a:gd name="T51" fmla="*/ 336 h 958"/>
                <a:gd name="T52" fmla="*/ 1148 w 1310"/>
                <a:gd name="T53" fmla="*/ 319 h 958"/>
                <a:gd name="T54" fmla="*/ 1264 w 1310"/>
                <a:gd name="T55" fmla="*/ 262 h 958"/>
                <a:gd name="T56" fmla="*/ 1274 w 1310"/>
                <a:gd name="T57" fmla="*/ 296 h 958"/>
                <a:gd name="T58" fmla="*/ 1189 w 1310"/>
                <a:gd name="T59" fmla="*/ 335 h 958"/>
                <a:gd name="T60" fmla="*/ 1129 w 1310"/>
                <a:gd name="T61" fmla="*/ 386 h 958"/>
                <a:gd name="T62" fmla="*/ 1100 w 1310"/>
                <a:gd name="T63" fmla="*/ 444 h 958"/>
                <a:gd name="T64" fmla="*/ 1071 w 1310"/>
                <a:gd name="T65" fmla="*/ 485 h 958"/>
                <a:gd name="T66" fmla="*/ 1085 w 1310"/>
                <a:gd name="T67" fmla="*/ 530 h 958"/>
                <a:gd name="T68" fmla="*/ 1099 w 1310"/>
                <a:gd name="T69" fmla="*/ 582 h 958"/>
                <a:gd name="T70" fmla="*/ 1169 w 1310"/>
                <a:gd name="T71" fmla="*/ 597 h 958"/>
                <a:gd name="T72" fmla="*/ 1233 w 1310"/>
                <a:gd name="T73" fmla="*/ 642 h 958"/>
                <a:gd name="T74" fmla="*/ 1271 w 1310"/>
                <a:gd name="T75" fmla="*/ 680 h 958"/>
                <a:gd name="T76" fmla="*/ 1256 w 1310"/>
                <a:gd name="T77" fmla="*/ 700 h 958"/>
                <a:gd name="T78" fmla="*/ 1233 w 1310"/>
                <a:gd name="T79" fmla="*/ 721 h 958"/>
                <a:gd name="T80" fmla="*/ 1214 w 1310"/>
                <a:gd name="T81" fmla="*/ 743 h 958"/>
                <a:gd name="T82" fmla="*/ 1127 w 1310"/>
                <a:gd name="T83" fmla="*/ 769 h 958"/>
                <a:gd name="T84" fmla="*/ 1113 w 1310"/>
                <a:gd name="T85" fmla="*/ 790 h 958"/>
                <a:gd name="T86" fmla="*/ 1082 w 1310"/>
                <a:gd name="T87" fmla="*/ 828 h 958"/>
                <a:gd name="T88" fmla="*/ 1041 w 1310"/>
                <a:gd name="T89" fmla="*/ 879 h 958"/>
                <a:gd name="T90" fmla="*/ 1023 w 1310"/>
                <a:gd name="T91" fmla="*/ 914 h 958"/>
                <a:gd name="T92" fmla="*/ 871 w 1310"/>
                <a:gd name="T93" fmla="*/ 901 h 958"/>
                <a:gd name="T94" fmla="*/ 764 w 1310"/>
                <a:gd name="T95" fmla="*/ 855 h 958"/>
                <a:gd name="T96" fmla="*/ 681 w 1310"/>
                <a:gd name="T97" fmla="*/ 830 h 958"/>
                <a:gd name="T98" fmla="*/ 635 w 1310"/>
                <a:gd name="T99" fmla="*/ 809 h 958"/>
                <a:gd name="T100" fmla="*/ 596 w 1310"/>
                <a:gd name="T101" fmla="*/ 796 h 958"/>
                <a:gd name="T102" fmla="*/ 578 w 1310"/>
                <a:gd name="T103" fmla="*/ 833 h 958"/>
                <a:gd name="T104" fmla="*/ 522 w 1310"/>
                <a:gd name="T105" fmla="*/ 819 h 958"/>
                <a:gd name="T106" fmla="*/ 497 w 1310"/>
                <a:gd name="T107" fmla="*/ 840 h 958"/>
                <a:gd name="T108" fmla="*/ 441 w 1310"/>
                <a:gd name="T109" fmla="*/ 849 h 958"/>
                <a:gd name="T110" fmla="*/ 444 w 1310"/>
                <a:gd name="T111" fmla="*/ 914 h 958"/>
                <a:gd name="T112" fmla="*/ 363 w 1310"/>
                <a:gd name="T113" fmla="*/ 917 h 958"/>
                <a:gd name="T114" fmla="*/ 349 w 1310"/>
                <a:gd name="T115" fmla="*/ 890 h 958"/>
                <a:gd name="T116" fmla="*/ 332 w 1310"/>
                <a:gd name="T117" fmla="*/ 911 h 958"/>
                <a:gd name="T118" fmla="*/ 311 w 1310"/>
                <a:gd name="T119" fmla="*/ 925 h 958"/>
                <a:gd name="T120" fmla="*/ 306 w 1310"/>
                <a:gd name="T121" fmla="*/ 957 h 958"/>
                <a:gd name="T122" fmla="*/ 264 w 1310"/>
                <a:gd name="T123" fmla="*/ 930 h 9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310" h="958">
                  <a:moveTo>
                    <a:pt x="193" y="922"/>
                  </a:moveTo>
                  <a:lnTo>
                    <a:pt x="190" y="923"/>
                  </a:lnTo>
                  <a:lnTo>
                    <a:pt x="187" y="923"/>
                  </a:lnTo>
                  <a:lnTo>
                    <a:pt x="185" y="923"/>
                  </a:lnTo>
                  <a:lnTo>
                    <a:pt x="185" y="923"/>
                  </a:lnTo>
                  <a:lnTo>
                    <a:pt x="183" y="924"/>
                  </a:lnTo>
                  <a:lnTo>
                    <a:pt x="182" y="924"/>
                  </a:lnTo>
                  <a:lnTo>
                    <a:pt x="180" y="925"/>
                  </a:lnTo>
                  <a:lnTo>
                    <a:pt x="180" y="925"/>
                  </a:lnTo>
                  <a:lnTo>
                    <a:pt x="180" y="926"/>
                  </a:lnTo>
                  <a:lnTo>
                    <a:pt x="180" y="929"/>
                  </a:lnTo>
                  <a:lnTo>
                    <a:pt x="180" y="931"/>
                  </a:lnTo>
                  <a:lnTo>
                    <a:pt x="180" y="931"/>
                  </a:lnTo>
                  <a:lnTo>
                    <a:pt x="179" y="932"/>
                  </a:lnTo>
                  <a:lnTo>
                    <a:pt x="178" y="937"/>
                  </a:lnTo>
                  <a:lnTo>
                    <a:pt x="177" y="939"/>
                  </a:lnTo>
                  <a:lnTo>
                    <a:pt x="177" y="939"/>
                  </a:lnTo>
                  <a:lnTo>
                    <a:pt x="176" y="941"/>
                  </a:lnTo>
                  <a:lnTo>
                    <a:pt x="176" y="942"/>
                  </a:lnTo>
                  <a:lnTo>
                    <a:pt x="176" y="942"/>
                  </a:lnTo>
                  <a:lnTo>
                    <a:pt x="171" y="944"/>
                  </a:lnTo>
                  <a:lnTo>
                    <a:pt x="169" y="944"/>
                  </a:lnTo>
                  <a:lnTo>
                    <a:pt x="169" y="944"/>
                  </a:lnTo>
                  <a:lnTo>
                    <a:pt x="166" y="943"/>
                  </a:lnTo>
                  <a:lnTo>
                    <a:pt x="165" y="942"/>
                  </a:lnTo>
                  <a:lnTo>
                    <a:pt x="165" y="941"/>
                  </a:lnTo>
                  <a:lnTo>
                    <a:pt x="164" y="941"/>
                  </a:lnTo>
                  <a:lnTo>
                    <a:pt x="161" y="940"/>
                  </a:lnTo>
                  <a:lnTo>
                    <a:pt x="160" y="940"/>
                  </a:lnTo>
                  <a:lnTo>
                    <a:pt x="160" y="939"/>
                  </a:lnTo>
                  <a:lnTo>
                    <a:pt x="159" y="939"/>
                  </a:lnTo>
                  <a:lnTo>
                    <a:pt x="158" y="939"/>
                  </a:lnTo>
                  <a:lnTo>
                    <a:pt x="157" y="939"/>
                  </a:lnTo>
                  <a:lnTo>
                    <a:pt x="157" y="938"/>
                  </a:lnTo>
                  <a:lnTo>
                    <a:pt x="153" y="937"/>
                  </a:lnTo>
                  <a:lnTo>
                    <a:pt x="152" y="936"/>
                  </a:lnTo>
                  <a:lnTo>
                    <a:pt x="147" y="935"/>
                  </a:lnTo>
                  <a:lnTo>
                    <a:pt x="145" y="934"/>
                  </a:lnTo>
                  <a:lnTo>
                    <a:pt x="145" y="932"/>
                  </a:lnTo>
                  <a:lnTo>
                    <a:pt x="140" y="930"/>
                  </a:lnTo>
                  <a:lnTo>
                    <a:pt x="138" y="929"/>
                  </a:lnTo>
                  <a:lnTo>
                    <a:pt x="138" y="929"/>
                  </a:lnTo>
                  <a:lnTo>
                    <a:pt x="133" y="928"/>
                  </a:lnTo>
                  <a:lnTo>
                    <a:pt x="131" y="927"/>
                  </a:lnTo>
                  <a:lnTo>
                    <a:pt x="131" y="926"/>
                  </a:lnTo>
                  <a:lnTo>
                    <a:pt x="126" y="924"/>
                  </a:lnTo>
                  <a:lnTo>
                    <a:pt x="124" y="923"/>
                  </a:lnTo>
                  <a:lnTo>
                    <a:pt x="124" y="922"/>
                  </a:lnTo>
                  <a:lnTo>
                    <a:pt x="120" y="921"/>
                  </a:lnTo>
                  <a:lnTo>
                    <a:pt x="118" y="920"/>
                  </a:lnTo>
                  <a:lnTo>
                    <a:pt x="118" y="919"/>
                  </a:lnTo>
                  <a:lnTo>
                    <a:pt x="114" y="918"/>
                  </a:lnTo>
                  <a:lnTo>
                    <a:pt x="107" y="912"/>
                  </a:lnTo>
                  <a:lnTo>
                    <a:pt x="101" y="909"/>
                  </a:lnTo>
                  <a:lnTo>
                    <a:pt x="101" y="908"/>
                  </a:lnTo>
                  <a:lnTo>
                    <a:pt x="100" y="908"/>
                  </a:lnTo>
                  <a:lnTo>
                    <a:pt x="98" y="908"/>
                  </a:lnTo>
                  <a:lnTo>
                    <a:pt x="94" y="907"/>
                  </a:lnTo>
                  <a:lnTo>
                    <a:pt x="91" y="906"/>
                  </a:lnTo>
                  <a:lnTo>
                    <a:pt x="91" y="905"/>
                  </a:lnTo>
                  <a:lnTo>
                    <a:pt x="85" y="903"/>
                  </a:lnTo>
                  <a:lnTo>
                    <a:pt x="82" y="902"/>
                  </a:lnTo>
                  <a:lnTo>
                    <a:pt x="82" y="901"/>
                  </a:lnTo>
                  <a:lnTo>
                    <a:pt x="82" y="901"/>
                  </a:lnTo>
                  <a:lnTo>
                    <a:pt x="82" y="899"/>
                  </a:lnTo>
                  <a:lnTo>
                    <a:pt x="82" y="898"/>
                  </a:lnTo>
                  <a:lnTo>
                    <a:pt x="82" y="896"/>
                  </a:lnTo>
                  <a:lnTo>
                    <a:pt x="78" y="893"/>
                  </a:lnTo>
                  <a:lnTo>
                    <a:pt x="77" y="891"/>
                  </a:lnTo>
                  <a:lnTo>
                    <a:pt x="77" y="890"/>
                  </a:lnTo>
                  <a:lnTo>
                    <a:pt x="74" y="887"/>
                  </a:lnTo>
                  <a:lnTo>
                    <a:pt x="73" y="885"/>
                  </a:lnTo>
                  <a:lnTo>
                    <a:pt x="73" y="884"/>
                  </a:lnTo>
                  <a:lnTo>
                    <a:pt x="72" y="881"/>
                  </a:lnTo>
                  <a:lnTo>
                    <a:pt x="72" y="878"/>
                  </a:lnTo>
                  <a:lnTo>
                    <a:pt x="72" y="877"/>
                  </a:lnTo>
                  <a:lnTo>
                    <a:pt x="71" y="874"/>
                  </a:lnTo>
                  <a:lnTo>
                    <a:pt x="71" y="873"/>
                  </a:lnTo>
                  <a:lnTo>
                    <a:pt x="71" y="872"/>
                  </a:lnTo>
                  <a:lnTo>
                    <a:pt x="71" y="870"/>
                  </a:lnTo>
                  <a:lnTo>
                    <a:pt x="71" y="864"/>
                  </a:lnTo>
                  <a:lnTo>
                    <a:pt x="71" y="859"/>
                  </a:lnTo>
                  <a:lnTo>
                    <a:pt x="71" y="858"/>
                  </a:lnTo>
                  <a:lnTo>
                    <a:pt x="71" y="854"/>
                  </a:lnTo>
                  <a:lnTo>
                    <a:pt x="72" y="841"/>
                  </a:lnTo>
                  <a:lnTo>
                    <a:pt x="73" y="831"/>
                  </a:lnTo>
                  <a:lnTo>
                    <a:pt x="74" y="830"/>
                  </a:lnTo>
                  <a:lnTo>
                    <a:pt x="74" y="825"/>
                  </a:lnTo>
                  <a:lnTo>
                    <a:pt x="76" y="811"/>
                  </a:lnTo>
                  <a:lnTo>
                    <a:pt x="77" y="799"/>
                  </a:lnTo>
                  <a:lnTo>
                    <a:pt x="78" y="798"/>
                  </a:lnTo>
                  <a:lnTo>
                    <a:pt x="78" y="797"/>
                  </a:lnTo>
                  <a:lnTo>
                    <a:pt x="78" y="794"/>
                  </a:lnTo>
                  <a:lnTo>
                    <a:pt x="78" y="792"/>
                  </a:lnTo>
                  <a:lnTo>
                    <a:pt x="78" y="790"/>
                  </a:lnTo>
                  <a:lnTo>
                    <a:pt x="79" y="790"/>
                  </a:lnTo>
                  <a:lnTo>
                    <a:pt x="85" y="790"/>
                  </a:lnTo>
                  <a:lnTo>
                    <a:pt x="88" y="790"/>
                  </a:lnTo>
                  <a:lnTo>
                    <a:pt x="89" y="790"/>
                  </a:lnTo>
                  <a:lnTo>
                    <a:pt x="91" y="790"/>
                  </a:lnTo>
                  <a:lnTo>
                    <a:pt x="97" y="789"/>
                  </a:lnTo>
                  <a:lnTo>
                    <a:pt x="102" y="788"/>
                  </a:lnTo>
                  <a:lnTo>
                    <a:pt x="103" y="787"/>
                  </a:lnTo>
                  <a:lnTo>
                    <a:pt x="105" y="787"/>
                  </a:lnTo>
                  <a:lnTo>
                    <a:pt x="113" y="787"/>
                  </a:lnTo>
                  <a:lnTo>
                    <a:pt x="120" y="787"/>
                  </a:lnTo>
                  <a:lnTo>
                    <a:pt x="121" y="787"/>
                  </a:lnTo>
                  <a:lnTo>
                    <a:pt x="122" y="786"/>
                  </a:lnTo>
                  <a:lnTo>
                    <a:pt x="123" y="785"/>
                  </a:lnTo>
                  <a:lnTo>
                    <a:pt x="124" y="784"/>
                  </a:lnTo>
                  <a:lnTo>
                    <a:pt x="125" y="782"/>
                  </a:lnTo>
                  <a:lnTo>
                    <a:pt x="126" y="781"/>
                  </a:lnTo>
                  <a:lnTo>
                    <a:pt x="127" y="780"/>
                  </a:lnTo>
                  <a:lnTo>
                    <a:pt x="125" y="779"/>
                  </a:lnTo>
                  <a:lnTo>
                    <a:pt x="124" y="778"/>
                  </a:lnTo>
                  <a:lnTo>
                    <a:pt x="124" y="777"/>
                  </a:lnTo>
                  <a:lnTo>
                    <a:pt x="124" y="776"/>
                  </a:lnTo>
                  <a:lnTo>
                    <a:pt x="124" y="772"/>
                  </a:lnTo>
                  <a:lnTo>
                    <a:pt x="124" y="770"/>
                  </a:lnTo>
                  <a:lnTo>
                    <a:pt x="124" y="769"/>
                  </a:lnTo>
                  <a:lnTo>
                    <a:pt x="124" y="768"/>
                  </a:lnTo>
                  <a:lnTo>
                    <a:pt x="124" y="763"/>
                  </a:lnTo>
                  <a:lnTo>
                    <a:pt x="124" y="760"/>
                  </a:lnTo>
                  <a:lnTo>
                    <a:pt x="124" y="759"/>
                  </a:lnTo>
                  <a:lnTo>
                    <a:pt x="124" y="758"/>
                  </a:lnTo>
                  <a:lnTo>
                    <a:pt x="124" y="757"/>
                  </a:lnTo>
                  <a:lnTo>
                    <a:pt x="124" y="756"/>
                  </a:lnTo>
                  <a:lnTo>
                    <a:pt x="122" y="754"/>
                  </a:lnTo>
                  <a:lnTo>
                    <a:pt x="121" y="753"/>
                  </a:lnTo>
                  <a:lnTo>
                    <a:pt x="121" y="752"/>
                  </a:lnTo>
                  <a:lnTo>
                    <a:pt x="115" y="750"/>
                  </a:lnTo>
                  <a:lnTo>
                    <a:pt x="113" y="749"/>
                  </a:lnTo>
                  <a:lnTo>
                    <a:pt x="113" y="748"/>
                  </a:lnTo>
                  <a:lnTo>
                    <a:pt x="112" y="748"/>
                  </a:lnTo>
                  <a:lnTo>
                    <a:pt x="111" y="748"/>
                  </a:lnTo>
                  <a:lnTo>
                    <a:pt x="106" y="748"/>
                  </a:lnTo>
                  <a:lnTo>
                    <a:pt x="103" y="748"/>
                  </a:lnTo>
                  <a:lnTo>
                    <a:pt x="103" y="748"/>
                  </a:lnTo>
                  <a:lnTo>
                    <a:pt x="93" y="745"/>
                  </a:lnTo>
                  <a:lnTo>
                    <a:pt x="89" y="743"/>
                  </a:lnTo>
                  <a:lnTo>
                    <a:pt x="89" y="742"/>
                  </a:lnTo>
                  <a:lnTo>
                    <a:pt x="86" y="740"/>
                  </a:lnTo>
                  <a:lnTo>
                    <a:pt x="85" y="739"/>
                  </a:lnTo>
                  <a:lnTo>
                    <a:pt x="85" y="738"/>
                  </a:lnTo>
                  <a:lnTo>
                    <a:pt x="83" y="736"/>
                  </a:lnTo>
                  <a:lnTo>
                    <a:pt x="82" y="735"/>
                  </a:lnTo>
                  <a:lnTo>
                    <a:pt x="82" y="734"/>
                  </a:lnTo>
                  <a:lnTo>
                    <a:pt x="82" y="733"/>
                  </a:lnTo>
                  <a:lnTo>
                    <a:pt x="82" y="730"/>
                  </a:lnTo>
                  <a:lnTo>
                    <a:pt x="82" y="728"/>
                  </a:lnTo>
                  <a:lnTo>
                    <a:pt x="82" y="727"/>
                  </a:lnTo>
                  <a:lnTo>
                    <a:pt x="79" y="725"/>
                  </a:lnTo>
                  <a:lnTo>
                    <a:pt x="76" y="717"/>
                  </a:lnTo>
                  <a:lnTo>
                    <a:pt x="74" y="711"/>
                  </a:lnTo>
                  <a:lnTo>
                    <a:pt x="74" y="710"/>
                  </a:lnTo>
                  <a:lnTo>
                    <a:pt x="73" y="708"/>
                  </a:lnTo>
                  <a:lnTo>
                    <a:pt x="72" y="701"/>
                  </a:lnTo>
                  <a:lnTo>
                    <a:pt x="71" y="696"/>
                  </a:lnTo>
                  <a:lnTo>
                    <a:pt x="71" y="695"/>
                  </a:lnTo>
                  <a:lnTo>
                    <a:pt x="69" y="692"/>
                  </a:lnTo>
                  <a:lnTo>
                    <a:pt x="68" y="690"/>
                  </a:lnTo>
                  <a:lnTo>
                    <a:pt x="68" y="689"/>
                  </a:lnTo>
                  <a:lnTo>
                    <a:pt x="68" y="687"/>
                  </a:lnTo>
                  <a:lnTo>
                    <a:pt x="68" y="686"/>
                  </a:lnTo>
                  <a:lnTo>
                    <a:pt x="68" y="685"/>
                  </a:lnTo>
                  <a:lnTo>
                    <a:pt x="67" y="685"/>
                  </a:lnTo>
                  <a:lnTo>
                    <a:pt x="65" y="685"/>
                  </a:lnTo>
                  <a:lnTo>
                    <a:pt x="64" y="685"/>
                  </a:lnTo>
                  <a:lnTo>
                    <a:pt x="64" y="685"/>
                  </a:lnTo>
                  <a:lnTo>
                    <a:pt x="63" y="685"/>
                  </a:lnTo>
                  <a:lnTo>
                    <a:pt x="61" y="685"/>
                  </a:lnTo>
                  <a:lnTo>
                    <a:pt x="60" y="685"/>
                  </a:lnTo>
                  <a:lnTo>
                    <a:pt x="60" y="685"/>
                  </a:lnTo>
                  <a:lnTo>
                    <a:pt x="59" y="685"/>
                  </a:lnTo>
                  <a:lnTo>
                    <a:pt x="58" y="685"/>
                  </a:lnTo>
                  <a:lnTo>
                    <a:pt x="55" y="685"/>
                  </a:lnTo>
                  <a:lnTo>
                    <a:pt x="53" y="685"/>
                  </a:lnTo>
                  <a:lnTo>
                    <a:pt x="53" y="685"/>
                  </a:lnTo>
                  <a:lnTo>
                    <a:pt x="49" y="683"/>
                  </a:lnTo>
                  <a:lnTo>
                    <a:pt x="47" y="682"/>
                  </a:lnTo>
                  <a:lnTo>
                    <a:pt x="47" y="681"/>
                  </a:lnTo>
                  <a:lnTo>
                    <a:pt x="46" y="681"/>
                  </a:lnTo>
                  <a:lnTo>
                    <a:pt x="44" y="681"/>
                  </a:lnTo>
                  <a:lnTo>
                    <a:pt x="42" y="681"/>
                  </a:lnTo>
                  <a:lnTo>
                    <a:pt x="42" y="681"/>
                  </a:lnTo>
                  <a:lnTo>
                    <a:pt x="42" y="680"/>
                  </a:lnTo>
                  <a:lnTo>
                    <a:pt x="42" y="677"/>
                  </a:lnTo>
                  <a:lnTo>
                    <a:pt x="42" y="675"/>
                  </a:lnTo>
                  <a:lnTo>
                    <a:pt x="42" y="674"/>
                  </a:lnTo>
                  <a:lnTo>
                    <a:pt x="41" y="672"/>
                  </a:lnTo>
                  <a:lnTo>
                    <a:pt x="40" y="665"/>
                  </a:lnTo>
                  <a:lnTo>
                    <a:pt x="39" y="661"/>
                  </a:lnTo>
                  <a:lnTo>
                    <a:pt x="39" y="660"/>
                  </a:lnTo>
                  <a:lnTo>
                    <a:pt x="39" y="656"/>
                  </a:lnTo>
                  <a:lnTo>
                    <a:pt x="39" y="641"/>
                  </a:lnTo>
                  <a:lnTo>
                    <a:pt x="39" y="629"/>
                  </a:lnTo>
                  <a:lnTo>
                    <a:pt x="39" y="628"/>
                  </a:lnTo>
                  <a:lnTo>
                    <a:pt x="39" y="627"/>
                  </a:lnTo>
                  <a:lnTo>
                    <a:pt x="39" y="619"/>
                  </a:lnTo>
                  <a:lnTo>
                    <a:pt x="39" y="589"/>
                  </a:lnTo>
                  <a:lnTo>
                    <a:pt x="39" y="567"/>
                  </a:lnTo>
                  <a:lnTo>
                    <a:pt x="39" y="565"/>
                  </a:lnTo>
                  <a:lnTo>
                    <a:pt x="39" y="561"/>
                  </a:lnTo>
                  <a:lnTo>
                    <a:pt x="39" y="548"/>
                  </a:lnTo>
                  <a:lnTo>
                    <a:pt x="39" y="537"/>
                  </a:lnTo>
                  <a:lnTo>
                    <a:pt x="39" y="536"/>
                  </a:lnTo>
                  <a:lnTo>
                    <a:pt x="37" y="533"/>
                  </a:lnTo>
                  <a:lnTo>
                    <a:pt x="36" y="531"/>
                  </a:lnTo>
                  <a:lnTo>
                    <a:pt x="36" y="530"/>
                  </a:lnTo>
                  <a:lnTo>
                    <a:pt x="35" y="528"/>
                  </a:lnTo>
                  <a:lnTo>
                    <a:pt x="33" y="519"/>
                  </a:lnTo>
                  <a:lnTo>
                    <a:pt x="32" y="513"/>
                  </a:lnTo>
                  <a:lnTo>
                    <a:pt x="32" y="512"/>
                  </a:lnTo>
                  <a:lnTo>
                    <a:pt x="31" y="510"/>
                  </a:lnTo>
                  <a:lnTo>
                    <a:pt x="30" y="501"/>
                  </a:lnTo>
                  <a:lnTo>
                    <a:pt x="29" y="495"/>
                  </a:lnTo>
                  <a:lnTo>
                    <a:pt x="29" y="494"/>
                  </a:lnTo>
                  <a:lnTo>
                    <a:pt x="27" y="493"/>
                  </a:lnTo>
                  <a:lnTo>
                    <a:pt x="26" y="492"/>
                  </a:lnTo>
                  <a:lnTo>
                    <a:pt x="26" y="491"/>
                  </a:lnTo>
                  <a:lnTo>
                    <a:pt x="22" y="490"/>
                  </a:lnTo>
                  <a:lnTo>
                    <a:pt x="21" y="489"/>
                  </a:lnTo>
                  <a:lnTo>
                    <a:pt x="21" y="487"/>
                  </a:lnTo>
                  <a:lnTo>
                    <a:pt x="21" y="487"/>
                  </a:lnTo>
                  <a:lnTo>
                    <a:pt x="20" y="487"/>
                  </a:lnTo>
                  <a:lnTo>
                    <a:pt x="19" y="487"/>
                  </a:lnTo>
                  <a:lnTo>
                    <a:pt x="18" y="487"/>
                  </a:lnTo>
                  <a:lnTo>
                    <a:pt x="18" y="487"/>
                  </a:lnTo>
                  <a:lnTo>
                    <a:pt x="17" y="487"/>
                  </a:lnTo>
                  <a:lnTo>
                    <a:pt x="16" y="487"/>
                  </a:lnTo>
                  <a:lnTo>
                    <a:pt x="11" y="485"/>
                  </a:lnTo>
                  <a:lnTo>
                    <a:pt x="8" y="484"/>
                  </a:lnTo>
                  <a:lnTo>
                    <a:pt x="8" y="483"/>
                  </a:lnTo>
                  <a:lnTo>
                    <a:pt x="7" y="483"/>
                  </a:lnTo>
                  <a:lnTo>
                    <a:pt x="5" y="483"/>
                  </a:lnTo>
                  <a:lnTo>
                    <a:pt x="2" y="483"/>
                  </a:lnTo>
                  <a:lnTo>
                    <a:pt x="0" y="483"/>
                  </a:lnTo>
                  <a:lnTo>
                    <a:pt x="0" y="483"/>
                  </a:lnTo>
                  <a:lnTo>
                    <a:pt x="0" y="483"/>
                  </a:lnTo>
                  <a:lnTo>
                    <a:pt x="0" y="482"/>
                  </a:lnTo>
                  <a:lnTo>
                    <a:pt x="0" y="481"/>
                  </a:lnTo>
                  <a:lnTo>
                    <a:pt x="0" y="480"/>
                  </a:lnTo>
                  <a:lnTo>
                    <a:pt x="0" y="479"/>
                  </a:lnTo>
                  <a:lnTo>
                    <a:pt x="0" y="478"/>
                  </a:lnTo>
                  <a:lnTo>
                    <a:pt x="0" y="477"/>
                  </a:lnTo>
                  <a:lnTo>
                    <a:pt x="0" y="476"/>
                  </a:lnTo>
                  <a:lnTo>
                    <a:pt x="0" y="473"/>
                  </a:lnTo>
                  <a:lnTo>
                    <a:pt x="0" y="471"/>
                  </a:lnTo>
                  <a:lnTo>
                    <a:pt x="0" y="469"/>
                  </a:lnTo>
                  <a:lnTo>
                    <a:pt x="0" y="468"/>
                  </a:lnTo>
                  <a:lnTo>
                    <a:pt x="0" y="465"/>
                  </a:lnTo>
                  <a:lnTo>
                    <a:pt x="0" y="463"/>
                  </a:lnTo>
                  <a:lnTo>
                    <a:pt x="0" y="462"/>
                  </a:lnTo>
                  <a:lnTo>
                    <a:pt x="0" y="461"/>
                  </a:lnTo>
                  <a:lnTo>
                    <a:pt x="0" y="460"/>
                  </a:lnTo>
                  <a:lnTo>
                    <a:pt x="0" y="459"/>
                  </a:lnTo>
                  <a:lnTo>
                    <a:pt x="0" y="459"/>
                  </a:lnTo>
                  <a:lnTo>
                    <a:pt x="1" y="459"/>
                  </a:lnTo>
                  <a:lnTo>
                    <a:pt x="4" y="459"/>
                  </a:lnTo>
                  <a:lnTo>
                    <a:pt x="7" y="459"/>
                  </a:lnTo>
                  <a:lnTo>
                    <a:pt x="8" y="459"/>
                  </a:lnTo>
                  <a:lnTo>
                    <a:pt x="9" y="459"/>
                  </a:lnTo>
                  <a:lnTo>
                    <a:pt x="12" y="459"/>
                  </a:lnTo>
                  <a:lnTo>
                    <a:pt x="14" y="459"/>
                  </a:lnTo>
                  <a:lnTo>
                    <a:pt x="15" y="459"/>
                  </a:lnTo>
                  <a:lnTo>
                    <a:pt x="18" y="459"/>
                  </a:lnTo>
                  <a:lnTo>
                    <a:pt x="20" y="459"/>
                  </a:lnTo>
                  <a:lnTo>
                    <a:pt x="21" y="459"/>
                  </a:lnTo>
                  <a:lnTo>
                    <a:pt x="21" y="459"/>
                  </a:lnTo>
                  <a:lnTo>
                    <a:pt x="21" y="459"/>
                  </a:lnTo>
                  <a:lnTo>
                    <a:pt x="21" y="458"/>
                  </a:lnTo>
                  <a:lnTo>
                    <a:pt x="21" y="457"/>
                  </a:lnTo>
                  <a:lnTo>
                    <a:pt x="21" y="456"/>
                  </a:lnTo>
                  <a:lnTo>
                    <a:pt x="23" y="451"/>
                  </a:lnTo>
                  <a:lnTo>
                    <a:pt x="24" y="449"/>
                  </a:lnTo>
                  <a:lnTo>
                    <a:pt x="26" y="448"/>
                  </a:lnTo>
                  <a:lnTo>
                    <a:pt x="27" y="444"/>
                  </a:lnTo>
                  <a:lnTo>
                    <a:pt x="28" y="442"/>
                  </a:lnTo>
                  <a:lnTo>
                    <a:pt x="29" y="441"/>
                  </a:lnTo>
                  <a:lnTo>
                    <a:pt x="29" y="440"/>
                  </a:lnTo>
                  <a:lnTo>
                    <a:pt x="29" y="439"/>
                  </a:lnTo>
                  <a:lnTo>
                    <a:pt x="29" y="438"/>
                  </a:lnTo>
                  <a:lnTo>
                    <a:pt x="29" y="438"/>
                  </a:lnTo>
                  <a:lnTo>
                    <a:pt x="30" y="433"/>
                  </a:lnTo>
                  <a:lnTo>
                    <a:pt x="31" y="431"/>
                  </a:lnTo>
                  <a:lnTo>
                    <a:pt x="32" y="430"/>
                  </a:lnTo>
                  <a:lnTo>
                    <a:pt x="36" y="429"/>
                  </a:lnTo>
                  <a:lnTo>
                    <a:pt x="38" y="428"/>
                  </a:lnTo>
                  <a:lnTo>
                    <a:pt x="39" y="427"/>
                  </a:lnTo>
                  <a:lnTo>
                    <a:pt x="39" y="427"/>
                  </a:lnTo>
                  <a:lnTo>
                    <a:pt x="38" y="421"/>
                  </a:lnTo>
                  <a:lnTo>
                    <a:pt x="37" y="402"/>
                  </a:lnTo>
                  <a:lnTo>
                    <a:pt x="36" y="386"/>
                  </a:lnTo>
                  <a:lnTo>
                    <a:pt x="36" y="385"/>
                  </a:lnTo>
                  <a:lnTo>
                    <a:pt x="35" y="375"/>
                  </a:lnTo>
                  <a:lnTo>
                    <a:pt x="33" y="343"/>
                  </a:lnTo>
                  <a:lnTo>
                    <a:pt x="32" y="320"/>
                  </a:lnTo>
                  <a:lnTo>
                    <a:pt x="32" y="318"/>
                  </a:lnTo>
                  <a:lnTo>
                    <a:pt x="31" y="307"/>
                  </a:lnTo>
                  <a:lnTo>
                    <a:pt x="30" y="275"/>
                  </a:lnTo>
                  <a:lnTo>
                    <a:pt x="29" y="249"/>
                  </a:lnTo>
                  <a:lnTo>
                    <a:pt x="29" y="247"/>
                  </a:lnTo>
                  <a:lnTo>
                    <a:pt x="28" y="244"/>
                  </a:lnTo>
                  <a:lnTo>
                    <a:pt x="27" y="232"/>
                  </a:lnTo>
                  <a:lnTo>
                    <a:pt x="26" y="224"/>
                  </a:lnTo>
                  <a:lnTo>
                    <a:pt x="26" y="223"/>
                  </a:lnTo>
                  <a:lnTo>
                    <a:pt x="22" y="220"/>
                  </a:lnTo>
                  <a:lnTo>
                    <a:pt x="21" y="219"/>
                  </a:lnTo>
                  <a:lnTo>
                    <a:pt x="21" y="218"/>
                  </a:lnTo>
                  <a:lnTo>
                    <a:pt x="21" y="218"/>
                  </a:lnTo>
                  <a:lnTo>
                    <a:pt x="20" y="218"/>
                  </a:lnTo>
                  <a:lnTo>
                    <a:pt x="19" y="218"/>
                  </a:lnTo>
                  <a:lnTo>
                    <a:pt x="18" y="218"/>
                  </a:lnTo>
                  <a:lnTo>
                    <a:pt x="18" y="218"/>
                  </a:lnTo>
                  <a:lnTo>
                    <a:pt x="17" y="218"/>
                  </a:lnTo>
                  <a:lnTo>
                    <a:pt x="16" y="218"/>
                  </a:lnTo>
                  <a:lnTo>
                    <a:pt x="11" y="218"/>
                  </a:lnTo>
                  <a:lnTo>
                    <a:pt x="8" y="218"/>
                  </a:lnTo>
                  <a:lnTo>
                    <a:pt x="8" y="218"/>
                  </a:lnTo>
                  <a:lnTo>
                    <a:pt x="7" y="218"/>
                  </a:lnTo>
                  <a:lnTo>
                    <a:pt x="5" y="218"/>
                  </a:lnTo>
                  <a:lnTo>
                    <a:pt x="2" y="218"/>
                  </a:lnTo>
                  <a:lnTo>
                    <a:pt x="0" y="218"/>
                  </a:lnTo>
                  <a:lnTo>
                    <a:pt x="0" y="218"/>
                  </a:lnTo>
                  <a:lnTo>
                    <a:pt x="0" y="218"/>
                  </a:lnTo>
                  <a:lnTo>
                    <a:pt x="0" y="217"/>
                  </a:lnTo>
                  <a:lnTo>
                    <a:pt x="0" y="216"/>
                  </a:lnTo>
                  <a:lnTo>
                    <a:pt x="0" y="215"/>
                  </a:lnTo>
                  <a:lnTo>
                    <a:pt x="0" y="214"/>
                  </a:lnTo>
                  <a:lnTo>
                    <a:pt x="0" y="209"/>
                  </a:lnTo>
                  <a:lnTo>
                    <a:pt x="0" y="206"/>
                  </a:lnTo>
                  <a:lnTo>
                    <a:pt x="0" y="205"/>
                  </a:lnTo>
                  <a:lnTo>
                    <a:pt x="0" y="202"/>
                  </a:lnTo>
                  <a:lnTo>
                    <a:pt x="0" y="194"/>
                  </a:lnTo>
                  <a:lnTo>
                    <a:pt x="0" y="188"/>
                  </a:lnTo>
                  <a:lnTo>
                    <a:pt x="0" y="187"/>
                  </a:lnTo>
                  <a:lnTo>
                    <a:pt x="0" y="183"/>
                  </a:lnTo>
                  <a:lnTo>
                    <a:pt x="0" y="174"/>
                  </a:lnTo>
                  <a:lnTo>
                    <a:pt x="0" y="166"/>
                  </a:lnTo>
                  <a:lnTo>
                    <a:pt x="0" y="165"/>
                  </a:lnTo>
                  <a:lnTo>
                    <a:pt x="0" y="164"/>
                  </a:lnTo>
                  <a:lnTo>
                    <a:pt x="0" y="163"/>
                  </a:lnTo>
                  <a:lnTo>
                    <a:pt x="0" y="162"/>
                  </a:lnTo>
                  <a:lnTo>
                    <a:pt x="1" y="162"/>
                  </a:lnTo>
                  <a:lnTo>
                    <a:pt x="4" y="162"/>
                  </a:lnTo>
                  <a:lnTo>
                    <a:pt x="7" y="162"/>
                  </a:lnTo>
                  <a:lnTo>
                    <a:pt x="8" y="162"/>
                  </a:lnTo>
                  <a:lnTo>
                    <a:pt x="10" y="162"/>
                  </a:lnTo>
                  <a:lnTo>
                    <a:pt x="16" y="162"/>
                  </a:lnTo>
                  <a:lnTo>
                    <a:pt x="20" y="162"/>
                  </a:lnTo>
                  <a:lnTo>
                    <a:pt x="21" y="161"/>
                  </a:lnTo>
                  <a:lnTo>
                    <a:pt x="24" y="161"/>
                  </a:lnTo>
                  <a:lnTo>
                    <a:pt x="34" y="161"/>
                  </a:lnTo>
                  <a:lnTo>
                    <a:pt x="40" y="161"/>
                  </a:lnTo>
                  <a:lnTo>
                    <a:pt x="40" y="160"/>
                  </a:lnTo>
                  <a:lnTo>
                    <a:pt x="49" y="161"/>
                  </a:lnTo>
                  <a:lnTo>
                    <a:pt x="56" y="160"/>
                  </a:lnTo>
                  <a:lnTo>
                    <a:pt x="58" y="159"/>
                  </a:lnTo>
                  <a:lnTo>
                    <a:pt x="59" y="159"/>
                  </a:lnTo>
                  <a:lnTo>
                    <a:pt x="61" y="158"/>
                  </a:lnTo>
                  <a:lnTo>
                    <a:pt x="65" y="157"/>
                  </a:lnTo>
                  <a:lnTo>
                    <a:pt x="68" y="155"/>
                  </a:lnTo>
                  <a:lnTo>
                    <a:pt x="69" y="153"/>
                  </a:lnTo>
                  <a:lnTo>
                    <a:pt x="70" y="152"/>
                  </a:lnTo>
                  <a:lnTo>
                    <a:pt x="74" y="148"/>
                  </a:lnTo>
                  <a:lnTo>
                    <a:pt x="77" y="146"/>
                  </a:lnTo>
                  <a:lnTo>
                    <a:pt x="78" y="145"/>
                  </a:lnTo>
                  <a:lnTo>
                    <a:pt x="82" y="141"/>
                  </a:lnTo>
                  <a:lnTo>
                    <a:pt x="84" y="139"/>
                  </a:lnTo>
                  <a:lnTo>
                    <a:pt x="85" y="138"/>
                  </a:lnTo>
                  <a:lnTo>
                    <a:pt x="88" y="130"/>
                  </a:lnTo>
                  <a:lnTo>
                    <a:pt x="90" y="126"/>
                  </a:lnTo>
                  <a:lnTo>
                    <a:pt x="91" y="125"/>
                  </a:lnTo>
                  <a:lnTo>
                    <a:pt x="93" y="120"/>
                  </a:lnTo>
                  <a:lnTo>
                    <a:pt x="95" y="117"/>
                  </a:lnTo>
                  <a:lnTo>
                    <a:pt x="96" y="116"/>
                  </a:lnTo>
                  <a:lnTo>
                    <a:pt x="103" y="112"/>
                  </a:lnTo>
                  <a:lnTo>
                    <a:pt x="106" y="110"/>
                  </a:lnTo>
                  <a:lnTo>
                    <a:pt x="107" y="109"/>
                  </a:lnTo>
                  <a:lnTo>
                    <a:pt x="108" y="109"/>
                  </a:lnTo>
                  <a:lnTo>
                    <a:pt x="113" y="108"/>
                  </a:lnTo>
                  <a:lnTo>
                    <a:pt x="116" y="107"/>
                  </a:lnTo>
                  <a:lnTo>
                    <a:pt x="118" y="106"/>
                  </a:lnTo>
                  <a:lnTo>
                    <a:pt x="120" y="106"/>
                  </a:lnTo>
                  <a:lnTo>
                    <a:pt x="126" y="105"/>
                  </a:lnTo>
                  <a:lnTo>
                    <a:pt x="131" y="104"/>
                  </a:lnTo>
                  <a:lnTo>
                    <a:pt x="132" y="103"/>
                  </a:lnTo>
                  <a:lnTo>
                    <a:pt x="134" y="103"/>
                  </a:lnTo>
                  <a:lnTo>
                    <a:pt x="141" y="102"/>
                  </a:lnTo>
                  <a:lnTo>
                    <a:pt x="145" y="101"/>
                  </a:lnTo>
                  <a:lnTo>
                    <a:pt x="146" y="100"/>
                  </a:lnTo>
                  <a:lnTo>
                    <a:pt x="147" y="100"/>
                  </a:lnTo>
                  <a:lnTo>
                    <a:pt x="151" y="100"/>
                  </a:lnTo>
                  <a:lnTo>
                    <a:pt x="157" y="99"/>
                  </a:lnTo>
                  <a:lnTo>
                    <a:pt x="158" y="98"/>
                  </a:lnTo>
                  <a:lnTo>
                    <a:pt x="161" y="97"/>
                  </a:lnTo>
                  <a:lnTo>
                    <a:pt x="163" y="95"/>
                  </a:lnTo>
                  <a:lnTo>
                    <a:pt x="164" y="94"/>
                  </a:lnTo>
                  <a:lnTo>
                    <a:pt x="165" y="91"/>
                  </a:lnTo>
                  <a:lnTo>
                    <a:pt x="165" y="89"/>
                  </a:lnTo>
                  <a:lnTo>
                    <a:pt x="166" y="88"/>
                  </a:lnTo>
                  <a:lnTo>
                    <a:pt x="166" y="86"/>
                  </a:lnTo>
                  <a:lnTo>
                    <a:pt x="166" y="83"/>
                  </a:lnTo>
                  <a:lnTo>
                    <a:pt x="166" y="81"/>
                  </a:lnTo>
                  <a:lnTo>
                    <a:pt x="167" y="80"/>
                  </a:lnTo>
                  <a:lnTo>
                    <a:pt x="167" y="78"/>
                  </a:lnTo>
                  <a:lnTo>
                    <a:pt x="168" y="76"/>
                  </a:lnTo>
                  <a:lnTo>
                    <a:pt x="169" y="75"/>
                  </a:lnTo>
                  <a:lnTo>
                    <a:pt x="170" y="74"/>
                  </a:lnTo>
                  <a:lnTo>
                    <a:pt x="171" y="73"/>
                  </a:lnTo>
                  <a:lnTo>
                    <a:pt x="175" y="72"/>
                  </a:lnTo>
                  <a:lnTo>
                    <a:pt x="178" y="72"/>
                  </a:lnTo>
                  <a:lnTo>
                    <a:pt x="183" y="71"/>
                  </a:lnTo>
                  <a:lnTo>
                    <a:pt x="184" y="70"/>
                  </a:lnTo>
                  <a:lnTo>
                    <a:pt x="185" y="70"/>
                  </a:lnTo>
                  <a:lnTo>
                    <a:pt x="187" y="70"/>
                  </a:lnTo>
                  <a:lnTo>
                    <a:pt x="192" y="70"/>
                  </a:lnTo>
                  <a:lnTo>
                    <a:pt x="196" y="70"/>
                  </a:lnTo>
                  <a:lnTo>
                    <a:pt x="198" y="69"/>
                  </a:lnTo>
                  <a:lnTo>
                    <a:pt x="199" y="69"/>
                  </a:lnTo>
                  <a:lnTo>
                    <a:pt x="201" y="69"/>
                  </a:lnTo>
                  <a:lnTo>
                    <a:pt x="205" y="67"/>
                  </a:lnTo>
                  <a:lnTo>
                    <a:pt x="210" y="65"/>
                  </a:lnTo>
                  <a:lnTo>
                    <a:pt x="212" y="64"/>
                  </a:lnTo>
                  <a:lnTo>
                    <a:pt x="218" y="62"/>
                  </a:lnTo>
                  <a:lnTo>
                    <a:pt x="224" y="59"/>
                  </a:lnTo>
                  <a:lnTo>
                    <a:pt x="237" y="56"/>
                  </a:lnTo>
                  <a:lnTo>
                    <a:pt x="245" y="54"/>
                  </a:lnTo>
                  <a:lnTo>
                    <a:pt x="249" y="54"/>
                  </a:lnTo>
                  <a:lnTo>
                    <a:pt x="259" y="53"/>
                  </a:lnTo>
                  <a:lnTo>
                    <a:pt x="267" y="52"/>
                  </a:lnTo>
                  <a:lnTo>
                    <a:pt x="268" y="51"/>
                  </a:lnTo>
                  <a:lnTo>
                    <a:pt x="271" y="51"/>
                  </a:lnTo>
                  <a:lnTo>
                    <a:pt x="284" y="50"/>
                  </a:lnTo>
                  <a:lnTo>
                    <a:pt x="293" y="50"/>
                  </a:lnTo>
                  <a:lnTo>
                    <a:pt x="294" y="49"/>
                  </a:lnTo>
                  <a:lnTo>
                    <a:pt x="297" y="49"/>
                  </a:lnTo>
                  <a:lnTo>
                    <a:pt x="308" y="49"/>
                  </a:lnTo>
                  <a:lnTo>
                    <a:pt x="316" y="49"/>
                  </a:lnTo>
                  <a:lnTo>
                    <a:pt x="317" y="49"/>
                  </a:lnTo>
                  <a:lnTo>
                    <a:pt x="321" y="50"/>
                  </a:lnTo>
                  <a:lnTo>
                    <a:pt x="331" y="50"/>
                  </a:lnTo>
                  <a:lnTo>
                    <a:pt x="340" y="50"/>
                  </a:lnTo>
                  <a:lnTo>
                    <a:pt x="341" y="50"/>
                  </a:lnTo>
                  <a:lnTo>
                    <a:pt x="343" y="50"/>
                  </a:lnTo>
                  <a:lnTo>
                    <a:pt x="351" y="49"/>
                  </a:lnTo>
                  <a:lnTo>
                    <a:pt x="361" y="46"/>
                  </a:lnTo>
                  <a:lnTo>
                    <a:pt x="363" y="45"/>
                  </a:lnTo>
                  <a:lnTo>
                    <a:pt x="365" y="44"/>
                  </a:lnTo>
                  <a:lnTo>
                    <a:pt x="371" y="37"/>
                  </a:lnTo>
                  <a:lnTo>
                    <a:pt x="375" y="33"/>
                  </a:lnTo>
                  <a:lnTo>
                    <a:pt x="377" y="32"/>
                  </a:lnTo>
                  <a:lnTo>
                    <a:pt x="378" y="30"/>
                  </a:lnTo>
                  <a:lnTo>
                    <a:pt x="379" y="28"/>
                  </a:lnTo>
                  <a:lnTo>
                    <a:pt x="382" y="26"/>
                  </a:lnTo>
                  <a:lnTo>
                    <a:pt x="385" y="23"/>
                  </a:lnTo>
                  <a:lnTo>
                    <a:pt x="391" y="20"/>
                  </a:lnTo>
                  <a:lnTo>
                    <a:pt x="393" y="19"/>
                  </a:lnTo>
                  <a:lnTo>
                    <a:pt x="398" y="19"/>
                  </a:lnTo>
                  <a:lnTo>
                    <a:pt x="410" y="16"/>
                  </a:lnTo>
                  <a:lnTo>
                    <a:pt x="416" y="14"/>
                  </a:lnTo>
                  <a:lnTo>
                    <a:pt x="417" y="13"/>
                  </a:lnTo>
                  <a:lnTo>
                    <a:pt x="422" y="13"/>
                  </a:lnTo>
                  <a:lnTo>
                    <a:pt x="437" y="12"/>
                  </a:lnTo>
                  <a:lnTo>
                    <a:pt x="443" y="11"/>
                  </a:lnTo>
                  <a:lnTo>
                    <a:pt x="445" y="11"/>
                  </a:lnTo>
                  <a:lnTo>
                    <a:pt x="444" y="10"/>
                  </a:lnTo>
                  <a:lnTo>
                    <a:pt x="448" y="10"/>
                  </a:lnTo>
                  <a:lnTo>
                    <a:pt x="464" y="9"/>
                  </a:lnTo>
                  <a:lnTo>
                    <a:pt x="475" y="8"/>
                  </a:lnTo>
                  <a:lnTo>
                    <a:pt x="475" y="8"/>
                  </a:lnTo>
                  <a:lnTo>
                    <a:pt x="480" y="8"/>
                  </a:lnTo>
                  <a:lnTo>
                    <a:pt x="496" y="4"/>
                  </a:lnTo>
                  <a:lnTo>
                    <a:pt x="509" y="3"/>
                  </a:lnTo>
                  <a:lnTo>
                    <a:pt x="510" y="2"/>
                  </a:lnTo>
                  <a:lnTo>
                    <a:pt x="515" y="2"/>
                  </a:lnTo>
                  <a:lnTo>
                    <a:pt x="533" y="1"/>
                  </a:lnTo>
                  <a:lnTo>
                    <a:pt x="547" y="1"/>
                  </a:lnTo>
                  <a:lnTo>
                    <a:pt x="548" y="0"/>
                  </a:lnTo>
                  <a:lnTo>
                    <a:pt x="554" y="1"/>
                  </a:lnTo>
                  <a:lnTo>
                    <a:pt x="575" y="1"/>
                  </a:lnTo>
                  <a:lnTo>
                    <a:pt x="591" y="1"/>
                  </a:lnTo>
                  <a:lnTo>
                    <a:pt x="592" y="1"/>
                  </a:lnTo>
                  <a:lnTo>
                    <a:pt x="599" y="1"/>
                  </a:lnTo>
                  <a:lnTo>
                    <a:pt x="620" y="1"/>
                  </a:lnTo>
                  <a:lnTo>
                    <a:pt x="637" y="1"/>
                  </a:lnTo>
                  <a:lnTo>
                    <a:pt x="638" y="1"/>
                  </a:lnTo>
                  <a:lnTo>
                    <a:pt x="645" y="1"/>
                  </a:lnTo>
                  <a:lnTo>
                    <a:pt x="667" y="1"/>
                  </a:lnTo>
                  <a:lnTo>
                    <a:pt x="685" y="1"/>
                  </a:lnTo>
                  <a:lnTo>
                    <a:pt x="686" y="1"/>
                  </a:lnTo>
                  <a:lnTo>
                    <a:pt x="692" y="2"/>
                  </a:lnTo>
                  <a:lnTo>
                    <a:pt x="711" y="3"/>
                  </a:lnTo>
                  <a:lnTo>
                    <a:pt x="725" y="3"/>
                  </a:lnTo>
                  <a:lnTo>
                    <a:pt x="727" y="3"/>
                  </a:lnTo>
                  <a:lnTo>
                    <a:pt x="730" y="4"/>
                  </a:lnTo>
                  <a:lnTo>
                    <a:pt x="739" y="5"/>
                  </a:lnTo>
                  <a:lnTo>
                    <a:pt x="747" y="6"/>
                  </a:lnTo>
                  <a:lnTo>
                    <a:pt x="748" y="6"/>
                  </a:lnTo>
                  <a:lnTo>
                    <a:pt x="750" y="8"/>
                  </a:lnTo>
                  <a:lnTo>
                    <a:pt x="759" y="11"/>
                  </a:lnTo>
                  <a:lnTo>
                    <a:pt x="766" y="13"/>
                  </a:lnTo>
                  <a:lnTo>
                    <a:pt x="767" y="13"/>
                  </a:lnTo>
                  <a:lnTo>
                    <a:pt x="770" y="15"/>
                  </a:lnTo>
                  <a:lnTo>
                    <a:pt x="779" y="19"/>
                  </a:lnTo>
                  <a:lnTo>
                    <a:pt x="787" y="22"/>
                  </a:lnTo>
                  <a:lnTo>
                    <a:pt x="788" y="22"/>
                  </a:lnTo>
                  <a:lnTo>
                    <a:pt x="790" y="23"/>
                  </a:lnTo>
                  <a:lnTo>
                    <a:pt x="796" y="28"/>
                  </a:lnTo>
                  <a:lnTo>
                    <a:pt x="804" y="32"/>
                  </a:lnTo>
                  <a:lnTo>
                    <a:pt x="806" y="32"/>
                  </a:lnTo>
                  <a:lnTo>
                    <a:pt x="809" y="34"/>
                  </a:lnTo>
                  <a:lnTo>
                    <a:pt x="821" y="40"/>
                  </a:lnTo>
                  <a:lnTo>
                    <a:pt x="831" y="46"/>
                  </a:lnTo>
                  <a:lnTo>
                    <a:pt x="833" y="47"/>
                  </a:lnTo>
                  <a:lnTo>
                    <a:pt x="835" y="49"/>
                  </a:lnTo>
                  <a:lnTo>
                    <a:pt x="844" y="53"/>
                  </a:lnTo>
                  <a:lnTo>
                    <a:pt x="850" y="56"/>
                  </a:lnTo>
                  <a:lnTo>
                    <a:pt x="851" y="56"/>
                  </a:lnTo>
                  <a:lnTo>
                    <a:pt x="853" y="59"/>
                  </a:lnTo>
                  <a:lnTo>
                    <a:pt x="863" y="66"/>
                  </a:lnTo>
                  <a:lnTo>
                    <a:pt x="870" y="70"/>
                  </a:lnTo>
                  <a:lnTo>
                    <a:pt x="871" y="70"/>
                  </a:lnTo>
                  <a:lnTo>
                    <a:pt x="873" y="73"/>
                  </a:lnTo>
                  <a:lnTo>
                    <a:pt x="882" y="80"/>
                  </a:lnTo>
                  <a:lnTo>
                    <a:pt x="888" y="84"/>
                  </a:lnTo>
                  <a:lnTo>
                    <a:pt x="889" y="84"/>
                  </a:lnTo>
                  <a:lnTo>
                    <a:pt x="894" y="88"/>
                  </a:lnTo>
                  <a:lnTo>
                    <a:pt x="907" y="100"/>
                  </a:lnTo>
                  <a:lnTo>
                    <a:pt x="915" y="105"/>
                  </a:lnTo>
                  <a:lnTo>
                    <a:pt x="914" y="104"/>
                  </a:lnTo>
                  <a:lnTo>
                    <a:pt x="916" y="107"/>
                  </a:lnTo>
                  <a:lnTo>
                    <a:pt x="923" y="115"/>
                  </a:lnTo>
                  <a:lnTo>
                    <a:pt x="930" y="120"/>
                  </a:lnTo>
                  <a:lnTo>
                    <a:pt x="931" y="120"/>
                  </a:lnTo>
                  <a:lnTo>
                    <a:pt x="932" y="122"/>
                  </a:lnTo>
                  <a:lnTo>
                    <a:pt x="935" y="125"/>
                  </a:lnTo>
                  <a:lnTo>
                    <a:pt x="937" y="127"/>
                  </a:lnTo>
                  <a:lnTo>
                    <a:pt x="938" y="127"/>
                  </a:lnTo>
                  <a:lnTo>
                    <a:pt x="939" y="131"/>
                  </a:lnTo>
                  <a:lnTo>
                    <a:pt x="941" y="134"/>
                  </a:lnTo>
                  <a:lnTo>
                    <a:pt x="944" y="139"/>
                  </a:lnTo>
                  <a:lnTo>
                    <a:pt x="946" y="142"/>
                  </a:lnTo>
                  <a:lnTo>
                    <a:pt x="946" y="144"/>
                  </a:lnTo>
                  <a:lnTo>
                    <a:pt x="947" y="147"/>
                  </a:lnTo>
                  <a:lnTo>
                    <a:pt x="949" y="154"/>
                  </a:lnTo>
                  <a:lnTo>
                    <a:pt x="947" y="159"/>
                  </a:lnTo>
                  <a:lnTo>
                    <a:pt x="947" y="159"/>
                  </a:lnTo>
                  <a:lnTo>
                    <a:pt x="946" y="160"/>
                  </a:lnTo>
                  <a:lnTo>
                    <a:pt x="945" y="162"/>
                  </a:lnTo>
                  <a:lnTo>
                    <a:pt x="942" y="166"/>
                  </a:lnTo>
                  <a:lnTo>
                    <a:pt x="939" y="171"/>
                  </a:lnTo>
                  <a:lnTo>
                    <a:pt x="939" y="171"/>
                  </a:lnTo>
                  <a:lnTo>
                    <a:pt x="938" y="172"/>
                  </a:lnTo>
                  <a:lnTo>
                    <a:pt x="935" y="173"/>
                  </a:lnTo>
                  <a:lnTo>
                    <a:pt x="930" y="175"/>
                  </a:lnTo>
                  <a:lnTo>
                    <a:pt x="926" y="175"/>
                  </a:lnTo>
                  <a:lnTo>
                    <a:pt x="926" y="175"/>
                  </a:lnTo>
                  <a:lnTo>
                    <a:pt x="924" y="176"/>
                  </a:lnTo>
                  <a:lnTo>
                    <a:pt x="920" y="176"/>
                  </a:lnTo>
                  <a:lnTo>
                    <a:pt x="914" y="175"/>
                  </a:lnTo>
                  <a:lnTo>
                    <a:pt x="913" y="174"/>
                  </a:lnTo>
                  <a:lnTo>
                    <a:pt x="910" y="174"/>
                  </a:lnTo>
                  <a:lnTo>
                    <a:pt x="907" y="173"/>
                  </a:lnTo>
                  <a:lnTo>
                    <a:pt x="905" y="172"/>
                  </a:lnTo>
                  <a:lnTo>
                    <a:pt x="901" y="167"/>
                  </a:lnTo>
                  <a:lnTo>
                    <a:pt x="899" y="163"/>
                  </a:lnTo>
                  <a:lnTo>
                    <a:pt x="897" y="161"/>
                  </a:lnTo>
                  <a:lnTo>
                    <a:pt x="895" y="158"/>
                  </a:lnTo>
                  <a:lnTo>
                    <a:pt x="892" y="154"/>
                  </a:lnTo>
                  <a:lnTo>
                    <a:pt x="892" y="153"/>
                  </a:lnTo>
                  <a:lnTo>
                    <a:pt x="890" y="151"/>
                  </a:lnTo>
                  <a:lnTo>
                    <a:pt x="887" y="143"/>
                  </a:lnTo>
                  <a:lnTo>
                    <a:pt x="884" y="138"/>
                  </a:lnTo>
                  <a:lnTo>
                    <a:pt x="884" y="137"/>
                  </a:lnTo>
                  <a:lnTo>
                    <a:pt x="879" y="130"/>
                  </a:lnTo>
                  <a:lnTo>
                    <a:pt x="877" y="127"/>
                  </a:lnTo>
                  <a:lnTo>
                    <a:pt x="877" y="126"/>
                  </a:lnTo>
                  <a:lnTo>
                    <a:pt x="875" y="124"/>
                  </a:lnTo>
                  <a:lnTo>
                    <a:pt x="869" y="118"/>
                  </a:lnTo>
                  <a:lnTo>
                    <a:pt x="866" y="113"/>
                  </a:lnTo>
                  <a:lnTo>
                    <a:pt x="866" y="112"/>
                  </a:lnTo>
                  <a:lnTo>
                    <a:pt x="864" y="110"/>
                  </a:lnTo>
                  <a:lnTo>
                    <a:pt x="859" y="104"/>
                  </a:lnTo>
                  <a:lnTo>
                    <a:pt x="854" y="100"/>
                  </a:lnTo>
                  <a:lnTo>
                    <a:pt x="854" y="99"/>
                  </a:lnTo>
                  <a:lnTo>
                    <a:pt x="852" y="98"/>
                  </a:lnTo>
                  <a:lnTo>
                    <a:pt x="847" y="93"/>
                  </a:lnTo>
                  <a:lnTo>
                    <a:pt x="843" y="90"/>
                  </a:lnTo>
                  <a:lnTo>
                    <a:pt x="843" y="89"/>
                  </a:lnTo>
                  <a:lnTo>
                    <a:pt x="841" y="88"/>
                  </a:lnTo>
                  <a:lnTo>
                    <a:pt x="835" y="84"/>
                  </a:lnTo>
                  <a:lnTo>
                    <a:pt x="831" y="81"/>
                  </a:lnTo>
                  <a:lnTo>
                    <a:pt x="831" y="80"/>
                  </a:lnTo>
                  <a:lnTo>
                    <a:pt x="827" y="77"/>
                  </a:lnTo>
                  <a:lnTo>
                    <a:pt x="821" y="74"/>
                  </a:lnTo>
                  <a:lnTo>
                    <a:pt x="815" y="70"/>
                  </a:lnTo>
                  <a:lnTo>
                    <a:pt x="814" y="69"/>
                  </a:lnTo>
                  <a:lnTo>
                    <a:pt x="811" y="68"/>
                  </a:lnTo>
                  <a:lnTo>
                    <a:pt x="804" y="64"/>
                  </a:lnTo>
                  <a:lnTo>
                    <a:pt x="798" y="60"/>
                  </a:lnTo>
                  <a:lnTo>
                    <a:pt x="798" y="59"/>
                  </a:lnTo>
                  <a:lnTo>
                    <a:pt x="796" y="59"/>
                  </a:lnTo>
                  <a:lnTo>
                    <a:pt x="793" y="58"/>
                  </a:lnTo>
                  <a:lnTo>
                    <a:pt x="787" y="54"/>
                  </a:lnTo>
                  <a:lnTo>
                    <a:pt x="778" y="50"/>
                  </a:lnTo>
                  <a:lnTo>
                    <a:pt x="777" y="49"/>
                  </a:lnTo>
                  <a:lnTo>
                    <a:pt x="774" y="48"/>
                  </a:lnTo>
                  <a:lnTo>
                    <a:pt x="770" y="46"/>
                  </a:lnTo>
                  <a:lnTo>
                    <a:pt x="764" y="44"/>
                  </a:lnTo>
                  <a:lnTo>
                    <a:pt x="762" y="42"/>
                  </a:lnTo>
                  <a:lnTo>
                    <a:pt x="759" y="41"/>
                  </a:lnTo>
                  <a:lnTo>
                    <a:pt x="755" y="40"/>
                  </a:lnTo>
                  <a:lnTo>
                    <a:pt x="751" y="38"/>
                  </a:lnTo>
                  <a:lnTo>
                    <a:pt x="750" y="37"/>
                  </a:lnTo>
                  <a:lnTo>
                    <a:pt x="748" y="37"/>
                  </a:lnTo>
                  <a:lnTo>
                    <a:pt x="747" y="37"/>
                  </a:lnTo>
                  <a:lnTo>
                    <a:pt x="744" y="37"/>
                  </a:lnTo>
                  <a:lnTo>
                    <a:pt x="743" y="38"/>
                  </a:lnTo>
                  <a:lnTo>
                    <a:pt x="742" y="39"/>
                  </a:lnTo>
                  <a:lnTo>
                    <a:pt x="740" y="41"/>
                  </a:lnTo>
                  <a:lnTo>
                    <a:pt x="740" y="41"/>
                  </a:lnTo>
                  <a:lnTo>
                    <a:pt x="739" y="45"/>
                  </a:lnTo>
                  <a:lnTo>
                    <a:pt x="739" y="52"/>
                  </a:lnTo>
                  <a:lnTo>
                    <a:pt x="739" y="55"/>
                  </a:lnTo>
                  <a:lnTo>
                    <a:pt x="739" y="54"/>
                  </a:lnTo>
                  <a:lnTo>
                    <a:pt x="739" y="53"/>
                  </a:lnTo>
                  <a:lnTo>
                    <a:pt x="740" y="58"/>
                  </a:lnTo>
                  <a:lnTo>
                    <a:pt x="741" y="63"/>
                  </a:lnTo>
                  <a:lnTo>
                    <a:pt x="742" y="67"/>
                  </a:lnTo>
                  <a:lnTo>
                    <a:pt x="743" y="68"/>
                  </a:lnTo>
                  <a:lnTo>
                    <a:pt x="743" y="69"/>
                  </a:lnTo>
                  <a:lnTo>
                    <a:pt x="744" y="72"/>
                  </a:lnTo>
                  <a:lnTo>
                    <a:pt x="749" y="81"/>
                  </a:lnTo>
                  <a:lnTo>
                    <a:pt x="753" y="87"/>
                  </a:lnTo>
                  <a:lnTo>
                    <a:pt x="754" y="88"/>
                  </a:lnTo>
                  <a:lnTo>
                    <a:pt x="755" y="91"/>
                  </a:lnTo>
                  <a:lnTo>
                    <a:pt x="758" y="98"/>
                  </a:lnTo>
                  <a:lnTo>
                    <a:pt x="761" y="104"/>
                  </a:lnTo>
                  <a:lnTo>
                    <a:pt x="762" y="104"/>
                  </a:lnTo>
                  <a:lnTo>
                    <a:pt x="762" y="106"/>
                  </a:lnTo>
                  <a:lnTo>
                    <a:pt x="764" y="110"/>
                  </a:lnTo>
                  <a:lnTo>
                    <a:pt x="767" y="118"/>
                  </a:lnTo>
                  <a:lnTo>
                    <a:pt x="771" y="125"/>
                  </a:lnTo>
                  <a:lnTo>
                    <a:pt x="772" y="126"/>
                  </a:lnTo>
                  <a:lnTo>
                    <a:pt x="772" y="127"/>
                  </a:lnTo>
                  <a:lnTo>
                    <a:pt x="773" y="130"/>
                  </a:lnTo>
                  <a:lnTo>
                    <a:pt x="776" y="141"/>
                  </a:lnTo>
                  <a:lnTo>
                    <a:pt x="778" y="148"/>
                  </a:lnTo>
                  <a:lnTo>
                    <a:pt x="779" y="148"/>
                  </a:lnTo>
                  <a:lnTo>
                    <a:pt x="780" y="152"/>
                  </a:lnTo>
                  <a:lnTo>
                    <a:pt x="785" y="161"/>
                  </a:lnTo>
                  <a:lnTo>
                    <a:pt x="788" y="167"/>
                  </a:lnTo>
                  <a:lnTo>
                    <a:pt x="789" y="167"/>
                  </a:lnTo>
                  <a:lnTo>
                    <a:pt x="789" y="169"/>
                  </a:lnTo>
                  <a:lnTo>
                    <a:pt x="790" y="172"/>
                  </a:lnTo>
                  <a:lnTo>
                    <a:pt x="793" y="182"/>
                  </a:lnTo>
                  <a:lnTo>
                    <a:pt x="796" y="192"/>
                  </a:lnTo>
                  <a:lnTo>
                    <a:pt x="797" y="192"/>
                  </a:lnTo>
                  <a:lnTo>
                    <a:pt x="797" y="195"/>
                  </a:lnTo>
                  <a:lnTo>
                    <a:pt x="799" y="199"/>
                  </a:lnTo>
                  <a:lnTo>
                    <a:pt x="803" y="212"/>
                  </a:lnTo>
                  <a:lnTo>
                    <a:pt x="807" y="225"/>
                  </a:lnTo>
                  <a:lnTo>
                    <a:pt x="809" y="228"/>
                  </a:lnTo>
                  <a:lnTo>
                    <a:pt x="809" y="229"/>
                  </a:lnTo>
                  <a:lnTo>
                    <a:pt x="810" y="234"/>
                  </a:lnTo>
                  <a:lnTo>
                    <a:pt x="814" y="249"/>
                  </a:lnTo>
                  <a:lnTo>
                    <a:pt x="816" y="254"/>
                  </a:lnTo>
                  <a:lnTo>
                    <a:pt x="816" y="256"/>
                  </a:lnTo>
                  <a:lnTo>
                    <a:pt x="816" y="255"/>
                  </a:lnTo>
                  <a:lnTo>
                    <a:pt x="815" y="252"/>
                  </a:lnTo>
                  <a:lnTo>
                    <a:pt x="814" y="250"/>
                  </a:lnTo>
                  <a:lnTo>
                    <a:pt x="815" y="253"/>
                  </a:lnTo>
                  <a:lnTo>
                    <a:pt x="816" y="255"/>
                  </a:lnTo>
                  <a:lnTo>
                    <a:pt x="821" y="263"/>
                  </a:lnTo>
                  <a:lnTo>
                    <a:pt x="825" y="271"/>
                  </a:lnTo>
                  <a:lnTo>
                    <a:pt x="830" y="280"/>
                  </a:lnTo>
                  <a:lnTo>
                    <a:pt x="831" y="283"/>
                  </a:lnTo>
                  <a:lnTo>
                    <a:pt x="838" y="293"/>
                  </a:lnTo>
                  <a:lnTo>
                    <a:pt x="844" y="299"/>
                  </a:lnTo>
                  <a:lnTo>
                    <a:pt x="845" y="299"/>
                  </a:lnTo>
                  <a:lnTo>
                    <a:pt x="846" y="302"/>
                  </a:lnTo>
                  <a:lnTo>
                    <a:pt x="853" y="311"/>
                  </a:lnTo>
                  <a:lnTo>
                    <a:pt x="861" y="318"/>
                  </a:lnTo>
                  <a:lnTo>
                    <a:pt x="863" y="319"/>
                  </a:lnTo>
                  <a:lnTo>
                    <a:pt x="865" y="321"/>
                  </a:lnTo>
                  <a:lnTo>
                    <a:pt x="868" y="324"/>
                  </a:lnTo>
                  <a:lnTo>
                    <a:pt x="871" y="326"/>
                  </a:lnTo>
                  <a:lnTo>
                    <a:pt x="879" y="329"/>
                  </a:lnTo>
                  <a:lnTo>
                    <a:pt x="883" y="330"/>
                  </a:lnTo>
                  <a:lnTo>
                    <a:pt x="886" y="331"/>
                  </a:lnTo>
                  <a:lnTo>
                    <a:pt x="897" y="332"/>
                  </a:lnTo>
                  <a:lnTo>
                    <a:pt x="904" y="333"/>
                  </a:lnTo>
                  <a:lnTo>
                    <a:pt x="905" y="333"/>
                  </a:lnTo>
                  <a:lnTo>
                    <a:pt x="908" y="334"/>
                  </a:lnTo>
                  <a:lnTo>
                    <a:pt x="920" y="335"/>
                  </a:lnTo>
                  <a:lnTo>
                    <a:pt x="930" y="335"/>
                  </a:lnTo>
                  <a:lnTo>
                    <a:pt x="931" y="335"/>
                  </a:lnTo>
                  <a:lnTo>
                    <a:pt x="935" y="336"/>
                  </a:lnTo>
                  <a:lnTo>
                    <a:pt x="947" y="336"/>
                  </a:lnTo>
                  <a:lnTo>
                    <a:pt x="957" y="336"/>
                  </a:lnTo>
                  <a:lnTo>
                    <a:pt x="958" y="336"/>
                  </a:lnTo>
                  <a:lnTo>
                    <a:pt x="962" y="336"/>
                  </a:lnTo>
                  <a:lnTo>
                    <a:pt x="977" y="336"/>
                  </a:lnTo>
                  <a:lnTo>
                    <a:pt x="989" y="336"/>
                  </a:lnTo>
                  <a:lnTo>
                    <a:pt x="990" y="335"/>
                  </a:lnTo>
                  <a:lnTo>
                    <a:pt x="994" y="335"/>
                  </a:lnTo>
                  <a:lnTo>
                    <a:pt x="1008" y="335"/>
                  </a:lnTo>
                  <a:lnTo>
                    <a:pt x="1021" y="335"/>
                  </a:lnTo>
                  <a:lnTo>
                    <a:pt x="1024" y="335"/>
                  </a:lnTo>
                  <a:lnTo>
                    <a:pt x="1026" y="335"/>
                  </a:lnTo>
                  <a:lnTo>
                    <a:pt x="1031" y="335"/>
                  </a:lnTo>
                  <a:lnTo>
                    <a:pt x="1041" y="335"/>
                  </a:lnTo>
                  <a:lnTo>
                    <a:pt x="1050" y="335"/>
                  </a:lnTo>
                  <a:lnTo>
                    <a:pt x="1054" y="334"/>
                  </a:lnTo>
                  <a:lnTo>
                    <a:pt x="1058" y="334"/>
                  </a:lnTo>
                  <a:lnTo>
                    <a:pt x="1073" y="333"/>
                  </a:lnTo>
                  <a:lnTo>
                    <a:pt x="1084" y="332"/>
                  </a:lnTo>
                  <a:lnTo>
                    <a:pt x="1084" y="331"/>
                  </a:lnTo>
                  <a:lnTo>
                    <a:pt x="1088" y="331"/>
                  </a:lnTo>
                  <a:lnTo>
                    <a:pt x="1101" y="329"/>
                  </a:lnTo>
                  <a:lnTo>
                    <a:pt x="1111" y="327"/>
                  </a:lnTo>
                  <a:lnTo>
                    <a:pt x="1112" y="326"/>
                  </a:lnTo>
                  <a:lnTo>
                    <a:pt x="1115" y="326"/>
                  </a:lnTo>
                  <a:lnTo>
                    <a:pt x="1125" y="324"/>
                  </a:lnTo>
                  <a:lnTo>
                    <a:pt x="1135" y="322"/>
                  </a:lnTo>
                  <a:lnTo>
                    <a:pt x="1137" y="321"/>
                  </a:lnTo>
                  <a:lnTo>
                    <a:pt x="1139" y="321"/>
                  </a:lnTo>
                  <a:lnTo>
                    <a:pt x="1148" y="319"/>
                  </a:lnTo>
                  <a:lnTo>
                    <a:pt x="1159" y="318"/>
                  </a:lnTo>
                  <a:lnTo>
                    <a:pt x="1161" y="317"/>
                  </a:lnTo>
                  <a:lnTo>
                    <a:pt x="1162" y="317"/>
                  </a:lnTo>
                  <a:lnTo>
                    <a:pt x="1165" y="316"/>
                  </a:lnTo>
                  <a:lnTo>
                    <a:pt x="1173" y="315"/>
                  </a:lnTo>
                  <a:lnTo>
                    <a:pt x="1180" y="313"/>
                  </a:lnTo>
                  <a:lnTo>
                    <a:pt x="1182" y="312"/>
                  </a:lnTo>
                  <a:lnTo>
                    <a:pt x="1183" y="312"/>
                  </a:lnTo>
                  <a:lnTo>
                    <a:pt x="1187" y="311"/>
                  </a:lnTo>
                  <a:lnTo>
                    <a:pt x="1196" y="306"/>
                  </a:lnTo>
                  <a:lnTo>
                    <a:pt x="1201" y="304"/>
                  </a:lnTo>
                  <a:lnTo>
                    <a:pt x="1203" y="303"/>
                  </a:lnTo>
                  <a:lnTo>
                    <a:pt x="1204" y="302"/>
                  </a:lnTo>
                  <a:lnTo>
                    <a:pt x="1211" y="299"/>
                  </a:lnTo>
                  <a:lnTo>
                    <a:pt x="1217" y="296"/>
                  </a:lnTo>
                  <a:lnTo>
                    <a:pt x="1218" y="295"/>
                  </a:lnTo>
                  <a:lnTo>
                    <a:pt x="1223" y="291"/>
                  </a:lnTo>
                  <a:lnTo>
                    <a:pt x="1230" y="287"/>
                  </a:lnTo>
                  <a:lnTo>
                    <a:pt x="1232" y="285"/>
                  </a:lnTo>
                  <a:lnTo>
                    <a:pt x="1235" y="283"/>
                  </a:lnTo>
                  <a:lnTo>
                    <a:pt x="1240" y="279"/>
                  </a:lnTo>
                  <a:lnTo>
                    <a:pt x="1246" y="275"/>
                  </a:lnTo>
                  <a:lnTo>
                    <a:pt x="1247" y="273"/>
                  </a:lnTo>
                  <a:lnTo>
                    <a:pt x="1250" y="271"/>
                  </a:lnTo>
                  <a:lnTo>
                    <a:pt x="1255" y="268"/>
                  </a:lnTo>
                  <a:lnTo>
                    <a:pt x="1261" y="264"/>
                  </a:lnTo>
                  <a:lnTo>
                    <a:pt x="1264" y="262"/>
                  </a:lnTo>
                  <a:lnTo>
                    <a:pt x="1265" y="262"/>
                  </a:lnTo>
                  <a:lnTo>
                    <a:pt x="1268" y="262"/>
                  </a:lnTo>
                  <a:lnTo>
                    <a:pt x="1273" y="262"/>
                  </a:lnTo>
                  <a:lnTo>
                    <a:pt x="1281" y="262"/>
                  </a:lnTo>
                  <a:lnTo>
                    <a:pt x="1284" y="262"/>
                  </a:lnTo>
                  <a:lnTo>
                    <a:pt x="1288" y="263"/>
                  </a:lnTo>
                  <a:lnTo>
                    <a:pt x="1289" y="263"/>
                  </a:lnTo>
                  <a:lnTo>
                    <a:pt x="1292" y="263"/>
                  </a:lnTo>
                  <a:lnTo>
                    <a:pt x="1300" y="263"/>
                  </a:lnTo>
                  <a:lnTo>
                    <a:pt x="1304" y="264"/>
                  </a:lnTo>
                  <a:lnTo>
                    <a:pt x="1309" y="267"/>
                  </a:lnTo>
                  <a:lnTo>
                    <a:pt x="1310" y="268"/>
                  </a:lnTo>
                  <a:lnTo>
                    <a:pt x="1310" y="270"/>
                  </a:lnTo>
                  <a:lnTo>
                    <a:pt x="1310" y="271"/>
                  </a:lnTo>
                  <a:lnTo>
                    <a:pt x="1308" y="273"/>
                  </a:lnTo>
                  <a:lnTo>
                    <a:pt x="1306" y="276"/>
                  </a:lnTo>
                  <a:lnTo>
                    <a:pt x="1301" y="279"/>
                  </a:lnTo>
                  <a:lnTo>
                    <a:pt x="1298" y="281"/>
                  </a:lnTo>
                  <a:lnTo>
                    <a:pt x="1300" y="280"/>
                  </a:lnTo>
                  <a:lnTo>
                    <a:pt x="1298" y="281"/>
                  </a:lnTo>
                  <a:lnTo>
                    <a:pt x="1294" y="283"/>
                  </a:lnTo>
                  <a:lnTo>
                    <a:pt x="1289" y="286"/>
                  </a:lnTo>
                  <a:lnTo>
                    <a:pt x="1289" y="286"/>
                  </a:lnTo>
                  <a:lnTo>
                    <a:pt x="1287" y="287"/>
                  </a:lnTo>
                  <a:lnTo>
                    <a:pt x="1284" y="289"/>
                  </a:lnTo>
                  <a:lnTo>
                    <a:pt x="1279" y="291"/>
                  </a:lnTo>
                  <a:lnTo>
                    <a:pt x="1274" y="296"/>
                  </a:lnTo>
                  <a:lnTo>
                    <a:pt x="1273" y="296"/>
                  </a:lnTo>
                  <a:lnTo>
                    <a:pt x="1272" y="297"/>
                  </a:lnTo>
                  <a:lnTo>
                    <a:pt x="1266" y="300"/>
                  </a:lnTo>
                  <a:lnTo>
                    <a:pt x="1261" y="302"/>
                  </a:lnTo>
                  <a:lnTo>
                    <a:pt x="1261" y="302"/>
                  </a:lnTo>
                  <a:lnTo>
                    <a:pt x="1260" y="303"/>
                  </a:lnTo>
                  <a:lnTo>
                    <a:pt x="1254" y="306"/>
                  </a:lnTo>
                  <a:lnTo>
                    <a:pt x="1251" y="307"/>
                  </a:lnTo>
                  <a:lnTo>
                    <a:pt x="1251" y="307"/>
                  </a:lnTo>
                  <a:lnTo>
                    <a:pt x="1249" y="309"/>
                  </a:lnTo>
                  <a:lnTo>
                    <a:pt x="1245" y="311"/>
                  </a:lnTo>
                  <a:lnTo>
                    <a:pt x="1239" y="314"/>
                  </a:lnTo>
                  <a:lnTo>
                    <a:pt x="1233" y="317"/>
                  </a:lnTo>
                  <a:lnTo>
                    <a:pt x="1232" y="318"/>
                  </a:lnTo>
                  <a:lnTo>
                    <a:pt x="1231" y="319"/>
                  </a:lnTo>
                  <a:lnTo>
                    <a:pt x="1222" y="322"/>
                  </a:lnTo>
                  <a:lnTo>
                    <a:pt x="1218" y="324"/>
                  </a:lnTo>
                  <a:lnTo>
                    <a:pt x="1218" y="324"/>
                  </a:lnTo>
                  <a:lnTo>
                    <a:pt x="1217" y="325"/>
                  </a:lnTo>
                  <a:lnTo>
                    <a:pt x="1211" y="329"/>
                  </a:lnTo>
                  <a:lnTo>
                    <a:pt x="1205" y="331"/>
                  </a:lnTo>
                  <a:lnTo>
                    <a:pt x="1204" y="331"/>
                  </a:lnTo>
                  <a:lnTo>
                    <a:pt x="1201" y="332"/>
                  </a:lnTo>
                  <a:lnTo>
                    <a:pt x="1195" y="333"/>
                  </a:lnTo>
                  <a:lnTo>
                    <a:pt x="1191" y="334"/>
                  </a:lnTo>
                  <a:lnTo>
                    <a:pt x="1191" y="334"/>
                  </a:lnTo>
                  <a:lnTo>
                    <a:pt x="1189" y="335"/>
                  </a:lnTo>
                  <a:lnTo>
                    <a:pt x="1183" y="336"/>
                  </a:lnTo>
                  <a:lnTo>
                    <a:pt x="1180" y="336"/>
                  </a:lnTo>
                  <a:lnTo>
                    <a:pt x="1180" y="336"/>
                  </a:lnTo>
                  <a:lnTo>
                    <a:pt x="1178" y="337"/>
                  </a:lnTo>
                  <a:lnTo>
                    <a:pt x="1171" y="338"/>
                  </a:lnTo>
                  <a:lnTo>
                    <a:pt x="1164" y="338"/>
                  </a:lnTo>
                  <a:lnTo>
                    <a:pt x="1163" y="338"/>
                  </a:lnTo>
                  <a:lnTo>
                    <a:pt x="1161" y="339"/>
                  </a:lnTo>
                  <a:lnTo>
                    <a:pt x="1158" y="339"/>
                  </a:lnTo>
                  <a:lnTo>
                    <a:pt x="1154" y="341"/>
                  </a:lnTo>
                  <a:lnTo>
                    <a:pt x="1147" y="343"/>
                  </a:lnTo>
                  <a:lnTo>
                    <a:pt x="1146" y="343"/>
                  </a:lnTo>
                  <a:lnTo>
                    <a:pt x="1145" y="344"/>
                  </a:lnTo>
                  <a:lnTo>
                    <a:pt x="1144" y="345"/>
                  </a:lnTo>
                  <a:lnTo>
                    <a:pt x="1139" y="349"/>
                  </a:lnTo>
                  <a:lnTo>
                    <a:pt x="1136" y="351"/>
                  </a:lnTo>
                  <a:lnTo>
                    <a:pt x="1136" y="351"/>
                  </a:lnTo>
                  <a:lnTo>
                    <a:pt x="1135" y="353"/>
                  </a:lnTo>
                  <a:lnTo>
                    <a:pt x="1134" y="355"/>
                  </a:lnTo>
                  <a:lnTo>
                    <a:pt x="1132" y="359"/>
                  </a:lnTo>
                  <a:lnTo>
                    <a:pt x="1130" y="364"/>
                  </a:lnTo>
                  <a:lnTo>
                    <a:pt x="1130" y="365"/>
                  </a:lnTo>
                  <a:lnTo>
                    <a:pt x="1129" y="367"/>
                  </a:lnTo>
                  <a:lnTo>
                    <a:pt x="1129" y="371"/>
                  </a:lnTo>
                  <a:lnTo>
                    <a:pt x="1129" y="379"/>
                  </a:lnTo>
                  <a:lnTo>
                    <a:pt x="1130" y="380"/>
                  </a:lnTo>
                  <a:lnTo>
                    <a:pt x="1129" y="386"/>
                  </a:lnTo>
                  <a:lnTo>
                    <a:pt x="1128" y="398"/>
                  </a:lnTo>
                  <a:lnTo>
                    <a:pt x="1127" y="409"/>
                  </a:lnTo>
                  <a:lnTo>
                    <a:pt x="1127" y="409"/>
                  </a:lnTo>
                  <a:lnTo>
                    <a:pt x="1127" y="410"/>
                  </a:lnTo>
                  <a:lnTo>
                    <a:pt x="1127" y="412"/>
                  </a:lnTo>
                  <a:lnTo>
                    <a:pt x="1127" y="421"/>
                  </a:lnTo>
                  <a:lnTo>
                    <a:pt x="1127" y="427"/>
                  </a:lnTo>
                  <a:lnTo>
                    <a:pt x="1127" y="427"/>
                  </a:lnTo>
                  <a:lnTo>
                    <a:pt x="1126" y="428"/>
                  </a:lnTo>
                  <a:lnTo>
                    <a:pt x="1124" y="429"/>
                  </a:lnTo>
                  <a:lnTo>
                    <a:pt x="1123" y="430"/>
                  </a:lnTo>
                  <a:lnTo>
                    <a:pt x="1123" y="430"/>
                  </a:lnTo>
                  <a:lnTo>
                    <a:pt x="1122" y="430"/>
                  </a:lnTo>
                  <a:lnTo>
                    <a:pt x="1121" y="430"/>
                  </a:lnTo>
                  <a:lnTo>
                    <a:pt x="1120" y="430"/>
                  </a:lnTo>
                  <a:lnTo>
                    <a:pt x="1120" y="430"/>
                  </a:lnTo>
                  <a:lnTo>
                    <a:pt x="1119" y="431"/>
                  </a:lnTo>
                  <a:lnTo>
                    <a:pt x="1118" y="432"/>
                  </a:lnTo>
                  <a:lnTo>
                    <a:pt x="1112" y="436"/>
                  </a:lnTo>
                  <a:lnTo>
                    <a:pt x="1109" y="438"/>
                  </a:lnTo>
                  <a:lnTo>
                    <a:pt x="1109" y="438"/>
                  </a:lnTo>
                  <a:lnTo>
                    <a:pt x="1108" y="439"/>
                  </a:lnTo>
                  <a:lnTo>
                    <a:pt x="1104" y="440"/>
                  </a:lnTo>
                  <a:lnTo>
                    <a:pt x="1102" y="441"/>
                  </a:lnTo>
                  <a:lnTo>
                    <a:pt x="1102" y="441"/>
                  </a:lnTo>
                  <a:lnTo>
                    <a:pt x="1101" y="442"/>
                  </a:lnTo>
                  <a:lnTo>
                    <a:pt x="1100" y="444"/>
                  </a:lnTo>
                  <a:lnTo>
                    <a:pt x="1099" y="445"/>
                  </a:lnTo>
                  <a:lnTo>
                    <a:pt x="1099" y="445"/>
                  </a:lnTo>
                  <a:lnTo>
                    <a:pt x="1098" y="446"/>
                  </a:lnTo>
                  <a:lnTo>
                    <a:pt x="1097" y="449"/>
                  </a:lnTo>
                  <a:lnTo>
                    <a:pt x="1095" y="451"/>
                  </a:lnTo>
                  <a:lnTo>
                    <a:pt x="1095" y="451"/>
                  </a:lnTo>
                  <a:lnTo>
                    <a:pt x="1094" y="453"/>
                  </a:lnTo>
                  <a:lnTo>
                    <a:pt x="1093" y="454"/>
                  </a:lnTo>
                  <a:lnTo>
                    <a:pt x="1090" y="457"/>
                  </a:lnTo>
                  <a:lnTo>
                    <a:pt x="1088" y="459"/>
                  </a:lnTo>
                  <a:lnTo>
                    <a:pt x="1088" y="459"/>
                  </a:lnTo>
                  <a:lnTo>
                    <a:pt x="1087" y="460"/>
                  </a:lnTo>
                  <a:lnTo>
                    <a:pt x="1086" y="462"/>
                  </a:lnTo>
                  <a:lnTo>
                    <a:pt x="1083" y="468"/>
                  </a:lnTo>
                  <a:lnTo>
                    <a:pt x="1081" y="473"/>
                  </a:lnTo>
                  <a:lnTo>
                    <a:pt x="1081" y="473"/>
                  </a:lnTo>
                  <a:lnTo>
                    <a:pt x="1080" y="474"/>
                  </a:lnTo>
                  <a:lnTo>
                    <a:pt x="1076" y="478"/>
                  </a:lnTo>
                  <a:lnTo>
                    <a:pt x="1074" y="480"/>
                  </a:lnTo>
                  <a:lnTo>
                    <a:pt x="1074" y="480"/>
                  </a:lnTo>
                  <a:lnTo>
                    <a:pt x="1073" y="481"/>
                  </a:lnTo>
                  <a:lnTo>
                    <a:pt x="1072" y="482"/>
                  </a:lnTo>
                  <a:lnTo>
                    <a:pt x="1071" y="483"/>
                  </a:lnTo>
                  <a:lnTo>
                    <a:pt x="1071" y="483"/>
                  </a:lnTo>
                  <a:lnTo>
                    <a:pt x="1071" y="483"/>
                  </a:lnTo>
                  <a:lnTo>
                    <a:pt x="1071" y="484"/>
                  </a:lnTo>
                  <a:lnTo>
                    <a:pt x="1071" y="485"/>
                  </a:lnTo>
                  <a:lnTo>
                    <a:pt x="1071" y="489"/>
                  </a:lnTo>
                  <a:lnTo>
                    <a:pt x="1071" y="491"/>
                  </a:lnTo>
                  <a:lnTo>
                    <a:pt x="1071" y="491"/>
                  </a:lnTo>
                  <a:lnTo>
                    <a:pt x="1071" y="492"/>
                  </a:lnTo>
                  <a:lnTo>
                    <a:pt x="1071" y="493"/>
                  </a:lnTo>
                  <a:lnTo>
                    <a:pt x="1071" y="498"/>
                  </a:lnTo>
                  <a:lnTo>
                    <a:pt x="1071" y="501"/>
                  </a:lnTo>
                  <a:lnTo>
                    <a:pt x="1071" y="501"/>
                  </a:lnTo>
                  <a:lnTo>
                    <a:pt x="1071" y="502"/>
                  </a:lnTo>
                  <a:lnTo>
                    <a:pt x="1071" y="503"/>
                  </a:lnTo>
                  <a:lnTo>
                    <a:pt x="1071" y="509"/>
                  </a:lnTo>
                  <a:lnTo>
                    <a:pt x="1071" y="512"/>
                  </a:lnTo>
                  <a:lnTo>
                    <a:pt x="1071" y="512"/>
                  </a:lnTo>
                  <a:lnTo>
                    <a:pt x="1071" y="513"/>
                  </a:lnTo>
                  <a:lnTo>
                    <a:pt x="1071" y="514"/>
                  </a:lnTo>
                  <a:lnTo>
                    <a:pt x="1071" y="515"/>
                  </a:lnTo>
                  <a:lnTo>
                    <a:pt x="1071" y="515"/>
                  </a:lnTo>
                  <a:lnTo>
                    <a:pt x="1072" y="518"/>
                  </a:lnTo>
                  <a:lnTo>
                    <a:pt x="1073" y="519"/>
                  </a:lnTo>
                  <a:lnTo>
                    <a:pt x="1074" y="519"/>
                  </a:lnTo>
                  <a:lnTo>
                    <a:pt x="1075" y="521"/>
                  </a:lnTo>
                  <a:lnTo>
                    <a:pt x="1076" y="522"/>
                  </a:lnTo>
                  <a:lnTo>
                    <a:pt x="1078" y="522"/>
                  </a:lnTo>
                  <a:lnTo>
                    <a:pt x="1079" y="525"/>
                  </a:lnTo>
                  <a:lnTo>
                    <a:pt x="1082" y="528"/>
                  </a:lnTo>
                  <a:lnTo>
                    <a:pt x="1084" y="530"/>
                  </a:lnTo>
                  <a:lnTo>
                    <a:pt x="1085" y="530"/>
                  </a:lnTo>
                  <a:lnTo>
                    <a:pt x="1088" y="534"/>
                  </a:lnTo>
                  <a:lnTo>
                    <a:pt x="1090" y="536"/>
                  </a:lnTo>
                  <a:lnTo>
                    <a:pt x="1091" y="536"/>
                  </a:lnTo>
                  <a:lnTo>
                    <a:pt x="1093" y="536"/>
                  </a:lnTo>
                  <a:lnTo>
                    <a:pt x="1094" y="536"/>
                  </a:lnTo>
                  <a:lnTo>
                    <a:pt x="1095" y="536"/>
                  </a:lnTo>
                  <a:lnTo>
                    <a:pt x="1095" y="537"/>
                  </a:lnTo>
                  <a:lnTo>
                    <a:pt x="1095" y="538"/>
                  </a:lnTo>
                  <a:lnTo>
                    <a:pt x="1095" y="542"/>
                  </a:lnTo>
                  <a:lnTo>
                    <a:pt x="1095" y="544"/>
                  </a:lnTo>
                  <a:lnTo>
                    <a:pt x="1095" y="544"/>
                  </a:lnTo>
                  <a:lnTo>
                    <a:pt x="1095" y="545"/>
                  </a:lnTo>
                  <a:lnTo>
                    <a:pt x="1095" y="546"/>
                  </a:lnTo>
                  <a:lnTo>
                    <a:pt x="1095" y="547"/>
                  </a:lnTo>
                  <a:lnTo>
                    <a:pt x="1095" y="547"/>
                  </a:lnTo>
                  <a:lnTo>
                    <a:pt x="1095" y="548"/>
                  </a:lnTo>
                  <a:lnTo>
                    <a:pt x="1095" y="550"/>
                  </a:lnTo>
                  <a:lnTo>
                    <a:pt x="1095" y="558"/>
                  </a:lnTo>
                  <a:lnTo>
                    <a:pt x="1095" y="565"/>
                  </a:lnTo>
                  <a:lnTo>
                    <a:pt x="1095" y="565"/>
                  </a:lnTo>
                  <a:lnTo>
                    <a:pt x="1095" y="566"/>
                  </a:lnTo>
                  <a:lnTo>
                    <a:pt x="1095" y="568"/>
                  </a:lnTo>
                  <a:lnTo>
                    <a:pt x="1097" y="574"/>
                  </a:lnTo>
                  <a:lnTo>
                    <a:pt x="1098" y="579"/>
                  </a:lnTo>
                  <a:lnTo>
                    <a:pt x="1099" y="579"/>
                  </a:lnTo>
                  <a:lnTo>
                    <a:pt x="1099" y="580"/>
                  </a:lnTo>
                  <a:lnTo>
                    <a:pt x="1099" y="582"/>
                  </a:lnTo>
                  <a:lnTo>
                    <a:pt x="1099" y="583"/>
                  </a:lnTo>
                  <a:lnTo>
                    <a:pt x="1099" y="583"/>
                  </a:lnTo>
                  <a:lnTo>
                    <a:pt x="1100" y="583"/>
                  </a:lnTo>
                  <a:lnTo>
                    <a:pt x="1101" y="583"/>
                  </a:lnTo>
                  <a:lnTo>
                    <a:pt x="1102" y="583"/>
                  </a:lnTo>
                  <a:lnTo>
                    <a:pt x="1104" y="583"/>
                  </a:lnTo>
                  <a:lnTo>
                    <a:pt x="1110" y="583"/>
                  </a:lnTo>
                  <a:lnTo>
                    <a:pt x="1116" y="583"/>
                  </a:lnTo>
                  <a:lnTo>
                    <a:pt x="1117" y="583"/>
                  </a:lnTo>
                  <a:lnTo>
                    <a:pt x="1120" y="583"/>
                  </a:lnTo>
                  <a:lnTo>
                    <a:pt x="1129" y="583"/>
                  </a:lnTo>
                  <a:lnTo>
                    <a:pt x="1137" y="583"/>
                  </a:lnTo>
                  <a:lnTo>
                    <a:pt x="1138" y="583"/>
                  </a:lnTo>
                  <a:lnTo>
                    <a:pt x="1141" y="583"/>
                  </a:lnTo>
                  <a:lnTo>
                    <a:pt x="1150" y="583"/>
                  </a:lnTo>
                  <a:lnTo>
                    <a:pt x="1158" y="583"/>
                  </a:lnTo>
                  <a:lnTo>
                    <a:pt x="1159" y="583"/>
                  </a:lnTo>
                  <a:lnTo>
                    <a:pt x="1162" y="583"/>
                  </a:lnTo>
                  <a:lnTo>
                    <a:pt x="1164" y="583"/>
                  </a:lnTo>
                  <a:lnTo>
                    <a:pt x="1165" y="583"/>
                  </a:lnTo>
                  <a:lnTo>
                    <a:pt x="1165" y="584"/>
                  </a:lnTo>
                  <a:lnTo>
                    <a:pt x="1165" y="587"/>
                  </a:lnTo>
                  <a:lnTo>
                    <a:pt x="1165" y="589"/>
                  </a:lnTo>
                  <a:lnTo>
                    <a:pt x="1165" y="589"/>
                  </a:lnTo>
                  <a:lnTo>
                    <a:pt x="1167" y="594"/>
                  </a:lnTo>
                  <a:lnTo>
                    <a:pt x="1168" y="597"/>
                  </a:lnTo>
                  <a:lnTo>
                    <a:pt x="1169" y="597"/>
                  </a:lnTo>
                  <a:lnTo>
                    <a:pt x="1169" y="598"/>
                  </a:lnTo>
                  <a:lnTo>
                    <a:pt x="1169" y="601"/>
                  </a:lnTo>
                  <a:lnTo>
                    <a:pt x="1169" y="612"/>
                  </a:lnTo>
                  <a:lnTo>
                    <a:pt x="1169" y="621"/>
                  </a:lnTo>
                  <a:lnTo>
                    <a:pt x="1169" y="621"/>
                  </a:lnTo>
                  <a:lnTo>
                    <a:pt x="1169" y="622"/>
                  </a:lnTo>
                  <a:lnTo>
                    <a:pt x="1169" y="625"/>
                  </a:lnTo>
                  <a:lnTo>
                    <a:pt x="1173" y="635"/>
                  </a:lnTo>
                  <a:lnTo>
                    <a:pt x="1175" y="642"/>
                  </a:lnTo>
                  <a:lnTo>
                    <a:pt x="1176" y="642"/>
                  </a:lnTo>
                  <a:lnTo>
                    <a:pt x="1176" y="643"/>
                  </a:lnTo>
                  <a:lnTo>
                    <a:pt x="1176" y="644"/>
                  </a:lnTo>
                  <a:lnTo>
                    <a:pt x="1176" y="647"/>
                  </a:lnTo>
                  <a:lnTo>
                    <a:pt x="1176" y="650"/>
                  </a:lnTo>
                  <a:lnTo>
                    <a:pt x="1176" y="650"/>
                  </a:lnTo>
                  <a:lnTo>
                    <a:pt x="1177" y="650"/>
                  </a:lnTo>
                  <a:lnTo>
                    <a:pt x="1180" y="650"/>
                  </a:lnTo>
                  <a:lnTo>
                    <a:pt x="1182" y="650"/>
                  </a:lnTo>
                  <a:lnTo>
                    <a:pt x="1183" y="650"/>
                  </a:lnTo>
                  <a:lnTo>
                    <a:pt x="1185" y="650"/>
                  </a:lnTo>
                  <a:lnTo>
                    <a:pt x="1194" y="649"/>
                  </a:lnTo>
                  <a:lnTo>
                    <a:pt x="1200" y="647"/>
                  </a:lnTo>
                  <a:lnTo>
                    <a:pt x="1201" y="646"/>
                  </a:lnTo>
                  <a:lnTo>
                    <a:pt x="1205" y="646"/>
                  </a:lnTo>
                  <a:lnTo>
                    <a:pt x="1220" y="644"/>
                  </a:lnTo>
                  <a:lnTo>
                    <a:pt x="1232" y="643"/>
                  </a:lnTo>
                  <a:lnTo>
                    <a:pt x="1233" y="642"/>
                  </a:lnTo>
                  <a:lnTo>
                    <a:pt x="1238" y="642"/>
                  </a:lnTo>
                  <a:lnTo>
                    <a:pt x="1254" y="641"/>
                  </a:lnTo>
                  <a:lnTo>
                    <a:pt x="1267" y="640"/>
                  </a:lnTo>
                  <a:lnTo>
                    <a:pt x="1268" y="639"/>
                  </a:lnTo>
                  <a:lnTo>
                    <a:pt x="1272" y="638"/>
                  </a:lnTo>
                  <a:lnTo>
                    <a:pt x="1274" y="637"/>
                  </a:lnTo>
                  <a:lnTo>
                    <a:pt x="1275" y="636"/>
                  </a:lnTo>
                  <a:lnTo>
                    <a:pt x="1275" y="637"/>
                  </a:lnTo>
                  <a:lnTo>
                    <a:pt x="1275" y="640"/>
                  </a:lnTo>
                  <a:lnTo>
                    <a:pt x="1275" y="642"/>
                  </a:lnTo>
                  <a:lnTo>
                    <a:pt x="1275" y="642"/>
                  </a:lnTo>
                  <a:lnTo>
                    <a:pt x="1275" y="643"/>
                  </a:lnTo>
                  <a:lnTo>
                    <a:pt x="1275" y="644"/>
                  </a:lnTo>
                  <a:lnTo>
                    <a:pt x="1275" y="647"/>
                  </a:lnTo>
                  <a:lnTo>
                    <a:pt x="1275" y="650"/>
                  </a:lnTo>
                  <a:lnTo>
                    <a:pt x="1275" y="650"/>
                  </a:lnTo>
                  <a:lnTo>
                    <a:pt x="1274" y="653"/>
                  </a:lnTo>
                  <a:lnTo>
                    <a:pt x="1272" y="659"/>
                  </a:lnTo>
                  <a:lnTo>
                    <a:pt x="1271" y="663"/>
                  </a:lnTo>
                  <a:lnTo>
                    <a:pt x="1271" y="663"/>
                  </a:lnTo>
                  <a:lnTo>
                    <a:pt x="1271" y="664"/>
                  </a:lnTo>
                  <a:lnTo>
                    <a:pt x="1271" y="667"/>
                  </a:lnTo>
                  <a:lnTo>
                    <a:pt x="1271" y="673"/>
                  </a:lnTo>
                  <a:lnTo>
                    <a:pt x="1271" y="678"/>
                  </a:lnTo>
                  <a:lnTo>
                    <a:pt x="1271" y="678"/>
                  </a:lnTo>
                  <a:lnTo>
                    <a:pt x="1271" y="679"/>
                  </a:lnTo>
                  <a:lnTo>
                    <a:pt x="1271" y="680"/>
                  </a:lnTo>
                  <a:lnTo>
                    <a:pt x="1271" y="681"/>
                  </a:lnTo>
                  <a:lnTo>
                    <a:pt x="1271" y="681"/>
                  </a:lnTo>
                  <a:lnTo>
                    <a:pt x="1270" y="681"/>
                  </a:lnTo>
                  <a:lnTo>
                    <a:pt x="1269" y="681"/>
                  </a:lnTo>
                  <a:lnTo>
                    <a:pt x="1268" y="681"/>
                  </a:lnTo>
                  <a:lnTo>
                    <a:pt x="1268" y="681"/>
                  </a:lnTo>
                  <a:lnTo>
                    <a:pt x="1268" y="682"/>
                  </a:lnTo>
                  <a:lnTo>
                    <a:pt x="1268" y="683"/>
                  </a:lnTo>
                  <a:lnTo>
                    <a:pt x="1268" y="685"/>
                  </a:lnTo>
                  <a:lnTo>
                    <a:pt x="1268" y="685"/>
                  </a:lnTo>
                  <a:lnTo>
                    <a:pt x="1267" y="686"/>
                  </a:lnTo>
                  <a:lnTo>
                    <a:pt x="1263" y="688"/>
                  </a:lnTo>
                  <a:lnTo>
                    <a:pt x="1260" y="689"/>
                  </a:lnTo>
                  <a:lnTo>
                    <a:pt x="1260" y="689"/>
                  </a:lnTo>
                  <a:lnTo>
                    <a:pt x="1259" y="690"/>
                  </a:lnTo>
                  <a:lnTo>
                    <a:pt x="1258" y="691"/>
                  </a:lnTo>
                  <a:lnTo>
                    <a:pt x="1257" y="692"/>
                  </a:lnTo>
                  <a:lnTo>
                    <a:pt x="1257" y="692"/>
                  </a:lnTo>
                  <a:lnTo>
                    <a:pt x="1257" y="693"/>
                  </a:lnTo>
                  <a:lnTo>
                    <a:pt x="1257" y="694"/>
                  </a:lnTo>
                  <a:lnTo>
                    <a:pt x="1257" y="695"/>
                  </a:lnTo>
                  <a:lnTo>
                    <a:pt x="1257" y="695"/>
                  </a:lnTo>
                  <a:lnTo>
                    <a:pt x="1257" y="696"/>
                  </a:lnTo>
                  <a:lnTo>
                    <a:pt x="1257" y="698"/>
                  </a:lnTo>
                  <a:lnTo>
                    <a:pt x="1257" y="699"/>
                  </a:lnTo>
                  <a:lnTo>
                    <a:pt x="1257" y="699"/>
                  </a:lnTo>
                  <a:lnTo>
                    <a:pt x="1256" y="700"/>
                  </a:lnTo>
                  <a:lnTo>
                    <a:pt x="1255" y="704"/>
                  </a:lnTo>
                  <a:lnTo>
                    <a:pt x="1254" y="706"/>
                  </a:lnTo>
                  <a:lnTo>
                    <a:pt x="1254" y="706"/>
                  </a:lnTo>
                  <a:lnTo>
                    <a:pt x="1254" y="707"/>
                  </a:lnTo>
                  <a:lnTo>
                    <a:pt x="1254" y="708"/>
                  </a:lnTo>
                  <a:lnTo>
                    <a:pt x="1254" y="711"/>
                  </a:lnTo>
                  <a:lnTo>
                    <a:pt x="1254" y="713"/>
                  </a:lnTo>
                  <a:lnTo>
                    <a:pt x="1254" y="713"/>
                  </a:lnTo>
                  <a:lnTo>
                    <a:pt x="1254" y="713"/>
                  </a:lnTo>
                  <a:lnTo>
                    <a:pt x="1253" y="714"/>
                  </a:lnTo>
                  <a:lnTo>
                    <a:pt x="1251" y="715"/>
                  </a:lnTo>
                  <a:lnTo>
                    <a:pt x="1250" y="716"/>
                  </a:lnTo>
                  <a:lnTo>
                    <a:pt x="1250" y="716"/>
                  </a:lnTo>
                  <a:lnTo>
                    <a:pt x="1249" y="716"/>
                  </a:lnTo>
                  <a:lnTo>
                    <a:pt x="1248" y="716"/>
                  </a:lnTo>
                  <a:lnTo>
                    <a:pt x="1247" y="716"/>
                  </a:lnTo>
                  <a:lnTo>
                    <a:pt x="1247" y="716"/>
                  </a:lnTo>
                  <a:lnTo>
                    <a:pt x="1246" y="716"/>
                  </a:lnTo>
                  <a:lnTo>
                    <a:pt x="1245" y="716"/>
                  </a:lnTo>
                  <a:lnTo>
                    <a:pt x="1241" y="716"/>
                  </a:lnTo>
                  <a:lnTo>
                    <a:pt x="1239" y="716"/>
                  </a:lnTo>
                  <a:lnTo>
                    <a:pt x="1239" y="716"/>
                  </a:lnTo>
                  <a:lnTo>
                    <a:pt x="1238" y="717"/>
                  </a:lnTo>
                  <a:lnTo>
                    <a:pt x="1235" y="720"/>
                  </a:lnTo>
                  <a:lnTo>
                    <a:pt x="1233" y="721"/>
                  </a:lnTo>
                  <a:lnTo>
                    <a:pt x="1233" y="721"/>
                  </a:lnTo>
                  <a:lnTo>
                    <a:pt x="1233" y="721"/>
                  </a:lnTo>
                  <a:lnTo>
                    <a:pt x="1232" y="721"/>
                  </a:lnTo>
                  <a:lnTo>
                    <a:pt x="1230" y="721"/>
                  </a:lnTo>
                  <a:lnTo>
                    <a:pt x="1229" y="721"/>
                  </a:lnTo>
                  <a:lnTo>
                    <a:pt x="1229" y="721"/>
                  </a:lnTo>
                  <a:lnTo>
                    <a:pt x="1228" y="722"/>
                  </a:lnTo>
                  <a:lnTo>
                    <a:pt x="1227" y="723"/>
                  </a:lnTo>
                  <a:lnTo>
                    <a:pt x="1226" y="724"/>
                  </a:lnTo>
                  <a:lnTo>
                    <a:pt x="1226" y="724"/>
                  </a:lnTo>
                  <a:lnTo>
                    <a:pt x="1224" y="725"/>
                  </a:lnTo>
                  <a:lnTo>
                    <a:pt x="1223" y="726"/>
                  </a:lnTo>
                  <a:lnTo>
                    <a:pt x="1222" y="727"/>
                  </a:lnTo>
                  <a:lnTo>
                    <a:pt x="1222" y="727"/>
                  </a:lnTo>
                  <a:lnTo>
                    <a:pt x="1221" y="728"/>
                  </a:lnTo>
                  <a:lnTo>
                    <a:pt x="1220" y="729"/>
                  </a:lnTo>
                  <a:lnTo>
                    <a:pt x="1217" y="732"/>
                  </a:lnTo>
                  <a:lnTo>
                    <a:pt x="1215" y="734"/>
                  </a:lnTo>
                  <a:lnTo>
                    <a:pt x="1215" y="734"/>
                  </a:lnTo>
                  <a:lnTo>
                    <a:pt x="1215" y="734"/>
                  </a:lnTo>
                  <a:lnTo>
                    <a:pt x="1215" y="735"/>
                  </a:lnTo>
                  <a:lnTo>
                    <a:pt x="1215" y="736"/>
                  </a:lnTo>
                  <a:lnTo>
                    <a:pt x="1215" y="738"/>
                  </a:lnTo>
                  <a:lnTo>
                    <a:pt x="1215" y="738"/>
                  </a:lnTo>
                  <a:lnTo>
                    <a:pt x="1215" y="739"/>
                  </a:lnTo>
                  <a:lnTo>
                    <a:pt x="1215" y="741"/>
                  </a:lnTo>
                  <a:lnTo>
                    <a:pt x="1215" y="742"/>
                  </a:lnTo>
                  <a:lnTo>
                    <a:pt x="1215" y="742"/>
                  </a:lnTo>
                  <a:lnTo>
                    <a:pt x="1214" y="743"/>
                  </a:lnTo>
                  <a:lnTo>
                    <a:pt x="1213" y="746"/>
                  </a:lnTo>
                  <a:lnTo>
                    <a:pt x="1212" y="748"/>
                  </a:lnTo>
                  <a:lnTo>
                    <a:pt x="1212" y="748"/>
                  </a:lnTo>
                  <a:lnTo>
                    <a:pt x="1211" y="749"/>
                  </a:lnTo>
                  <a:lnTo>
                    <a:pt x="1209" y="753"/>
                  </a:lnTo>
                  <a:lnTo>
                    <a:pt x="1208" y="756"/>
                  </a:lnTo>
                  <a:lnTo>
                    <a:pt x="1208" y="756"/>
                  </a:lnTo>
                  <a:lnTo>
                    <a:pt x="1208" y="757"/>
                  </a:lnTo>
                  <a:lnTo>
                    <a:pt x="1208" y="758"/>
                  </a:lnTo>
                  <a:lnTo>
                    <a:pt x="1208" y="759"/>
                  </a:lnTo>
                  <a:lnTo>
                    <a:pt x="1208" y="759"/>
                  </a:lnTo>
                  <a:lnTo>
                    <a:pt x="1207" y="759"/>
                  </a:lnTo>
                  <a:lnTo>
                    <a:pt x="1203" y="759"/>
                  </a:lnTo>
                  <a:lnTo>
                    <a:pt x="1201" y="759"/>
                  </a:lnTo>
                  <a:lnTo>
                    <a:pt x="1201" y="759"/>
                  </a:lnTo>
                  <a:lnTo>
                    <a:pt x="1198" y="760"/>
                  </a:lnTo>
                  <a:lnTo>
                    <a:pt x="1192" y="762"/>
                  </a:lnTo>
                  <a:lnTo>
                    <a:pt x="1186" y="763"/>
                  </a:lnTo>
                  <a:lnTo>
                    <a:pt x="1186" y="763"/>
                  </a:lnTo>
                  <a:lnTo>
                    <a:pt x="1181" y="764"/>
                  </a:lnTo>
                  <a:lnTo>
                    <a:pt x="1166" y="765"/>
                  </a:lnTo>
                  <a:lnTo>
                    <a:pt x="1155" y="766"/>
                  </a:lnTo>
                  <a:lnTo>
                    <a:pt x="1155" y="766"/>
                  </a:lnTo>
                  <a:lnTo>
                    <a:pt x="1149" y="767"/>
                  </a:lnTo>
                  <a:lnTo>
                    <a:pt x="1137" y="768"/>
                  </a:lnTo>
                  <a:lnTo>
                    <a:pt x="1127" y="769"/>
                  </a:lnTo>
                  <a:lnTo>
                    <a:pt x="1127" y="769"/>
                  </a:lnTo>
                  <a:lnTo>
                    <a:pt x="1126" y="769"/>
                  </a:lnTo>
                  <a:lnTo>
                    <a:pt x="1125" y="769"/>
                  </a:lnTo>
                  <a:lnTo>
                    <a:pt x="1122" y="769"/>
                  </a:lnTo>
                  <a:lnTo>
                    <a:pt x="1120" y="769"/>
                  </a:lnTo>
                  <a:lnTo>
                    <a:pt x="1120" y="769"/>
                  </a:lnTo>
                  <a:lnTo>
                    <a:pt x="1120" y="769"/>
                  </a:lnTo>
                  <a:lnTo>
                    <a:pt x="1120" y="770"/>
                  </a:lnTo>
                  <a:lnTo>
                    <a:pt x="1120" y="771"/>
                  </a:lnTo>
                  <a:lnTo>
                    <a:pt x="1120" y="775"/>
                  </a:lnTo>
                  <a:lnTo>
                    <a:pt x="1120" y="777"/>
                  </a:lnTo>
                  <a:lnTo>
                    <a:pt x="1120" y="777"/>
                  </a:lnTo>
                  <a:lnTo>
                    <a:pt x="1120" y="778"/>
                  </a:lnTo>
                  <a:lnTo>
                    <a:pt x="1120" y="779"/>
                  </a:lnTo>
                  <a:lnTo>
                    <a:pt x="1120" y="782"/>
                  </a:lnTo>
                  <a:lnTo>
                    <a:pt x="1120" y="784"/>
                  </a:lnTo>
                  <a:lnTo>
                    <a:pt x="1120" y="784"/>
                  </a:lnTo>
                  <a:lnTo>
                    <a:pt x="1120" y="785"/>
                  </a:lnTo>
                  <a:lnTo>
                    <a:pt x="1120" y="788"/>
                  </a:lnTo>
                  <a:lnTo>
                    <a:pt x="1120" y="790"/>
                  </a:lnTo>
                  <a:lnTo>
                    <a:pt x="1120" y="790"/>
                  </a:lnTo>
                  <a:lnTo>
                    <a:pt x="1120" y="790"/>
                  </a:lnTo>
                  <a:lnTo>
                    <a:pt x="1119" y="790"/>
                  </a:lnTo>
                  <a:lnTo>
                    <a:pt x="1118" y="790"/>
                  </a:lnTo>
                  <a:lnTo>
                    <a:pt x="1117" y="790"/>
                  </a:lnTo>
                  <a:lnTo>
                    <a:pt x="1117" y="790"/>
                  </a:lnTo>
                  <a:lnTo>
                    <a:pt x="1116" y="790"/>
                  </a:lnTo>
                  <a:lnTo>
                    <a:pt x="1113" y="790"/>
                  </a:lnTo>
                  <a:lnTo>
                    <a:pt x="1112" y="790"/>
                  </a:lnTo>
                  <a:lnTo>
                    <a:pt x="1112" y="790"/>
                  </a:lnTo>
                  <a:lnTo>
                    <a:pt x="1111" y="790"/>
                  </a:lnTo>
                  <a:lnTo>
                    <a:pt x="1110" y="790"/>
                  </a:lnTo>
                  <a:lnTo>
                    <a:pt x="1105" y="790"/>
                  </a:lnTo>
                  <a:lnTo>
                    <a:pt x="1102" y="790"/>
                  </a:lnTo>
                  <a:lnTo>
                    <a:pt x="1102" y="790"/>
                  </a:lnTo>
                  <a:lnTo>
                    <a:pt x="1101" y="790"/>
                  </a:lnTo>
                  <a:lnTo>
                    <a:pt x="1100" y="790"/>
                  </a:lnTo>
                  <a:lnTo>
                    <a:pt x="1094" y="790"/>
                  </a:lnTo>
                  <a:lnTo>
                    <a:pt x="1091" y="790"/>
                  </a:lnTo>
                  <a:lnTo>
                    <a:pt x="1091" y="790"/>
                  </a:lnTo>
                  <a:lnTo>
                    <a:pt x="1090" y="790"/>
                  </a:lnTo>
                  <a:lnTo>
                    <a:pt x="1089" y="790"/>
                  </a:lnTo>
                  <a:lnTo>
                    <a:pt x="1088" y="790"/>
                  </a:lnTo>
                  <a:lnTo>
                    <a:pt x="1088" y="790"/>
                  </a:lnTo>
                  <a:lnTo>
                    <a:pt x="1088" y="792"/>
                  </a:lnTo>
                  <a:lnTo>
                    <a:pt x="1088" y="793"/>
                  </a:lnTo>
                  <a:lnTo>
                    <a:pt x="1088" y="796"/>
                  </a:lnTo>
                  <a:lnTo>
                    <a:pt x="1088" y="798"/>
                  </a:lnTo>
                  <a:lnTo>
                    <a:pt x="1088" y="798"/>
                  </a:lnTo>
                  <a:lnTo>
                    <a:pt x="1087" y="801"/>
                  </a:lnTo>
                  <a:lnTo>
                    <a:pt x="1086" y="807"/>
                  </a:lnTo>
                  <a:lnTo>
                    <a:pt x="1085" y="812"/>
                  </a:lnTo>
                  <a:lnTo>
                    <a:pt x="1085" y="812"/>
                  </a:lnTo>
                  <a:lnTo>
                    <a:pt x="1084" y="816"/>
                  </a:lnTo>
                  <a:lnTo>
                    <a:pt x="1082" y="828"/>
                  </a:lnTo>
                  <a:lnTo>
                    <a:pt x="1081" y="837"/>
                  </a:lnTo>
                  <a:lnTo>
                    <a:pt x="1081" y="837"/>
                  </a:lnTo>
                  <a:lnTo>
                    <a:pt x="1080" y="841"/>
                  </a:lnTo>
                  <a:lnTo>
                    <a:pt x="1079" y="853"/>
                  </a:lnTo>
                  <a:lnTo>
                    <a:pt x="1078" y="861"/>
                  </a:lnTo>
                  <a:lnTo>
                    <a:pt x="1078" y="861"/>
                  </a:lnTo>
                  <a:lnTo>
                    <a:pt x="1078" y="863"/>
                  </a:lnTo>
                  <a:lnTo>
                    <a:pt x="1078" y="864"/>
                  </a:lnTo>
                  <a:lnTo>
                    <a:pt x="1078" y="867"/>
                  </a:lnTo>
                  <a:lnTo>
                    <a:pt x="1078" y="869"/>
                  </a:lnTo>
                  <a:lnTo>
                    <a:pt x="1078" y="869"/>
                  </a:lnTo>
                  <a:lnTo>
                    <a:pt x="1075" y="870"/>
                  </a:lnTo>
                  <a:lnTo>
                    <a:pt x="1070" y="871"/>
                  </a:lnTo>
                  <a:lnTo>
                    <a:pt x="1067" y="872"/>
                  </a:lnTo>
                  <a:lnTo>
                    <a:pt x="1067" y="872"/>
                  </a:lnTo>
                  <a:lnTo>
                    <a:pt x="1066" y="872"/>
                  </a:lnTo>
                  <a:lnTo>
                    <a:pt x="1065" y="872"/>
                  </a:lnTo>
                  <a:lnTo>
                    <a:pt x="1060" y="872"/>
                  </a:lnTo>
                  <a:lnTo>
                    <a:pt x="1056" y="872"/>
                  </a:lnTo>
                  <a:lnTo>
                    <a:pt x="1056" y="872"/>
                  </a:lnTo>
                  <a:lnTo>
                    <a:pt x="1054" y="873"/>
                  </a:lnTo>
                  <a:lnTo>
                    <a:pt x="1050" y="874"/>
                  </a:lnTo>
                  <a:lnTo>
                    <a:pt x="1047" y="875"/>
                  </a:lnTo>
                  <a:lnTo>
                    <a:pt x="1047" y="875"/>
                  </a:lnTo>
                  <a:lnTo>
                    <a:pt x="1046" y="876"/>
                  </a:lnTo>
                  <a:lnTo>
                    <a:pt x="1043" y="878"/>
                  </a:lnTo>
                  <a:lnTo>
                    <a:pt x="1041" y="879"/>
                  </a:lnTo>
                  <a:lnTo>
                    <a:pt x="1041" y="879"/>
                  </a:lnTo>
                  <a:lnTo>
                    <a:pt x="1041" y="879"/>
                  </a:lnTo>
                  <a:lnTo>
                    <a:pt x="1041" y="881"/>
                  </a:lnTo>
                  <a:lnTo>
                    <a:pt x="1041" y="882"/>
                  </a:lnTo>
                  <a:lnTo>
                    <a:pt x="1041" y="883"/>
                  </a:lnTo>
                  <a:lnTo>
                    <a:pt x="1041" y="883"/>
                  </a:lnTo>
                  <a:lnTo>
                    <a:pt x="1041" y="884"/>
                  </a:lnTo>
                  <a:lnTo>
                    <a:pt x="1041" y="885"/>
                  </a:lnTo>
                  <a:lnTo>
                    <a:pt x="1041" y="886"/>
                  </a:lnTo>
                  <a:lnTo>
                    <a:pt x="1041" y="886"/>
                  </a:lnTo>
                  <a:lnTo>
                    <a:pt x="1039" y="889"/>
                  </a:lnTo>
                  <a:lnTo>
                    <a:pt x="1037" y="895"/>
                  </a:lnTo>
                  <a:lnTo>
                    <a:pt x="1036" y="901"/>
                  </a:lnTo>
                  <a:lnTo>
                    <a:pt x="1036" y="901"/>
                  </a:lnTo>
                  <a:lnTo>
                    <a:pt x="1036" y="902"/>
                  </a:lnTo>
                  <a:lnTo>
                    <a:pt x="1036" y="903"/>
                  </a:lnTo>
                  <a:lnTo>
                    <a:pt x="1036" y="908"/>
                  </a:lnTo>
                  <a:lnTo>
                    <a:pt x="1036" y="911"/>
                  </a:lnTo>
                  <a:lnTo>
                    <a:pt x="1036" y="911"/>
                  </a:lnTo>
                  <a:lnTo>
                    <a:pt x="1036" y="912"/>
                  </a:lnTo>
                  <a:lnTo>
                    <a:pt x="1036" y="913"/>
                  </a:lnTo>
                  <a:lnTo>
                    <a:pt x="1036" y="914"/>
                  </a:lnTo>
                  <a:lnTo>
                    <a:pt x="1036" y="914"/>
                  </a:lnTo>
                  <a:lnTo>
                    <a:pt x="1035" y="914"/>
                  </a:lnTo>
                  <a:lnTo>
                    <a:pt x="1033" y="914"/>
                  </a:lnTo>
                  <a:lnTo>
                    <a:pt x="1027" y="914"/>
                  </a:lnTo>
                  <a:lnTo>
                    <a:pt x="1023" y="914"/>
                  </a:lnTo>
                  <a:lnTo>
                    <a:pt x="1023" y="914"/>
                  </a:lnTo>
                  <a:lnTo>
                    <a:pt x="1021" y="914"/>
                  </a:lnTo>
                  <a:lnTo>
                    <a:pt x="1017" y="914"/>
                  </a:lnTo>
                  <a:lnTo>
                    <a:pt x="1005" y="914"/>
                  </a:lnTo>
                  <a:lnTo>
                    <a:pt x="994" y="914"/>
                  </a:lnTo>
                  <a:lnTo>
                    <a:pt x="994" y="914"/>
                  </a:lnTo>
                  <a:lnTo>
                    <a:pt x="992" y="914"/>
                  </a:lnTo>
                  <a:lnTo>
                    <a:pt x="984" y="914"/>
                  </a:lnTo>
                  <a:lnTo>
                    <a:pt x="958" y="914"/>
                  </a:lnTo>
                  <a:lnTo>
                    <a:pt x="939" y="914"/>
                  </a:lnTo>
                  <a:lnTo>
                    <a:pt x="938" y="914"/>
                  </a:lnTo>
                  <a:lnTo>
                    <a:pt x="937" y="914"/>
                  </a:lnTo>
                  <a:lnTo>
                    <a:pt x="930" y="914"/>
                  </a:lnTo>
                  <a:lnTo>
                    <a:pt x="904" y="914"/>
                  </a:lnTo>
                  <a:lnTo>
                    <a:pt x="885" y="914"/>
                  </a:lnTo>
                  <a:lnTo>
                    <a:pt x="885" y="914"/>
                  </a:lnTo>
                  <a:lnTo>
                    <a:pt x="884" y="914"/>
                  </a:lnTo>
                  <a:lnTo>
                    <a:pt x="882" y="914"/>
                  </a:lnTo>
                  <a:lnTo>
                    <a:pt x="876" y="914"/>
                  </a:lnTo>
                  <a:lnTo>
                    <a:pt x="871" y="914"/>
                  </a:lnTo>
                  <a:lnTo>
                    <a:pt x="871" y="914"/>
                  </a:lnTo>
                  <a:lnTo>
                    <a:pt x="871" y="913"/>
                  </a:lnTo>
                  <a:lnTo>
                    <a:pt x="871" y="910"/>
                  </a:lnTo>
                  <a:lnTo>
                    <a:pt x="871" y="908"/>
                  </a:lnTo>
                  <a:lnTo>
                    <a:pt x="871" y="907"/>
                  </a:lnTo>
                  <a:lnTo>
                    <a:pt x="871" y="906"/>
                  </a:lnTo>
                  <a:lnTo>
                    <a:pt x="871" y="901"/>
                  </a:lnTo>
                  <a:lnTo>
                    <a:pt x="871" y="898"/>
                  </a:lnTo>
                  <a:lnTo>
                    <a:pt x="871" y="896"/>
                  </a:lnTo>
                  <a:lnTo>
                    <a:pt x="871" y="893"/>
                  </a:lnTo>
                  <a:lnTo>
                    <a:pt x="871" y="884"/>
                  </a:lnTo>
                  <a:lnTo>
                    <a:pt x="871" y="876"/>
                  </a:lnTo>
                  <a:lnTo>
                    <a:pt x="871" y="875"/>
                  </a:lnTo>
                  <a:lnTo>
                    <a:pt x="871" y="872"/>
                  </a:lnTo>
                  <a:lnTo>
                    <a:pt x="871" y="863"/>
                  </a:lnTo>
                  <a:lnTo>
                    <a:pt x="871" y="855"/>
                  </a:lnTo>
                  <a:lnTo>
                    <a:pt x="871" y="854"/>
                  </a:lnTo>
                  <a:lnTo>
                    <a:pt x="871" y="851"/>
                  </a:lnTo>
                  <a:lnTo>
                    <a:pt x="871" y="849"/>
                  </a:lnTo>
                  <a:lnTo>
                    <a:pt x="871" y="848"/>
                  </a:lnTo>
                  <a:lnTo>
                    <a:pt x="870" y="848"/>
                  </a:lnTo>
                  <a:lnTo>
                    <a:pt x="868" y="848"/>
                  </a:lnTo>
                  <a:lnTo>
                    <a:pt x="862" y="848"/>
                  </a:lnTo>
                  <a:lnTo>
                    <a:pt x="857" y="848"/>
                  </a:lnTo>
                  <a:lnTo>
                    <a:pt x="857" y="848"/>
                  </a:lnTo>
                  <a:lnTo>
                    <a:pt x="851" y="849"/>
                  </a:lnTo>
                  <a:lnTo>
                    <a:pt x="836" y="850"/>
                  </a:lnTo>
                  <a:lnTo>
                    <a:pt x="825" y="851"/>
                  </a:lnTo>
                  <a:lnTo>
                    <a:pt x="825" y="851"/>
                  </a:lnTo>
                  <a:lnTo>
                    <a:pt x="815" y="852"/>
                  </a:lnTo>
                  <a:lnTo>
                    <a:pt x="788" y="853"/>
                  </a:lnTo>
                  <a:lnTo>
                    <a:pt x="767" y="854"/>
                  </a:lnTo>
                  <a:lnTo>
                    <a:pt x="766" y="854"/>
                  </a:lnTo>
                  <a:lnTo>
                    <a:pt x="764" y="855"/>
                  </a:lnTo>
                  <a:lnTo>
                    <a:pt x="756" y="855"/>
                  </a:lnTo>
                  <a:lnTo>
                    <a:pt x="730" y="857"/>
                  </a:lnTo>
                  <a:lnTo>
                    <a:pt x="710" y="858"/>
                  </a:lnTo>
                  <a:lnTo>
                    <a:pt x="709" y="858"/>
                  </a:lnTo>
                  <a:lnTo>
                    <a:pt x="707" y="858"/>
                  </a:lnTo>
                  <a:lnTo>
                    <a:pt x="705" y="858"/>
                  </a:lnTo>
                  <a:lnTo>
                    <a:pt x="699" y="858"/>
                  </a:lnTo>
                  <a:lnTo>
                    <a:pt x="695" y="858"/>
                  </a:lnTo>
                  <a:lnTo>
                    <a:pt x="695" y="858"/>
                  </a:lnTo>
                  <a:lnTo>
                    <a:pt x="693" y="856"/>
                  </a:lnTo>
                  <a:lnTo>
                    <a:pt x="692" y="855"/>
                  </a:lnTo>
                  <a:lnTo>
                    <a:pt x="692" y="854"/>
                  </a:lnTo>
                  <a:lnTo>
                    <a:pt x="692" y="853"/>
                  </a:lnTo>
                  <a:lnTo>
                    <a:pt x="692" y="848"/>
                  </a:lnTo>
                  <a:lnTo>
                    <a:pt x="692" y="845"/>
                  </a:lnTo>
                  <a:lnTo>
                    <a:pt x="692" y="843"/>
                  </a:lnTo>
                  <a:lnTo>
                    <a:pt x="688" y="840"/>
                  </a:lnTo>
                  <a:lnTo>
                    <a:pt x="687" y="838"/>
                  </a:lnTo>
                  <a:lnTo>
                    <a:pt x="687" y="837"/>
                  </a:lnTo>
                  <a:lnTo>
                    <a:pt x="686" y="836"/>
                  </a:lnTo>
                  <a:lnTo>
                    <a:pt x="685" y="833"/>
                  </a:lnTo>
                  <a:lnTo>
                    <a:pt x="684" y="831"/>
                  </a:lnTo>
                  <a:lnTo>
                    <a:pt x="684" y="830"/>
                  </a:lnTo>
                  <a:lnTo>
                    <a:pt x="684" y="830"/>
                  </a:lnTo>
                  <a:lnTo>
                    <a:pt x="683" y="830"/>
                  </a:lnTo>
                  <a:lnTo>
                    <a:pt x="682" y="830"/>
                  </a:lnTo>
                  <a:lnTo>
                    <a:pt x="681" y="830"/>
                  </a:lnTo>
                  <a:lnTo>
                    <a:pt x="681" y="830"/>
                  </a:lnTo>
                  <a:lnTo>
                    <a:pt x="676" y="829"/>
                  </a:lnTo>
                  <a:lnTo>
                    <a:pt x="674" y="828"/>
                  </a:lnTo>
                  <a:lnTo>
                    <a:pt x="674" y="827"/>
                  </a:lnTo>
                  <a:lnTo>
                    <a:pt x="673" y="827"/>
                  </a:lnTo>
                  <a:lnTo>
                    <a:pt x="672" y="827"/>
                  </a:lnTo>
                  <a:lnTo>
                    <a:pt x="666" y="824"/>
                  </a:lnTo>
                  <a:lnTo>
                    <a:pt x="663" y="823"/>
                  </a:lnTo>
                  <a:lnTo>
                    <a:pt x="663" y="822"/>
                  </a:lnTo>
                  <a:lnTo>
                    <a:pt x="662" y="822"/>
                  </a:lnTo>
                  <a:lnTo>
                    <a:pt x="661" y="822"/>
                  </a:lnTo>
                  <a:lnTo>
                    <a:pt x="656" y="821"/>
                  </a:lnTo>
                  <a:lnTo>
                    <a:pt x="652" y="820"/>
                  </a:lnTo>
                  <a:lnTo>
                    <a:pt x="652" y="819"/>
                  </a:lnTo>
                  <a:lnTo>
                    <a:pt x="651" y="819"/>
                  </a:lnTo>
                  <a:lnTo>
                    <a:pt x="650" y="819"/>
                  </a:lnTo>
                  <a:lnTo>
                    <a:pt x="649" y="819"/>
                  </a:lnTo>
                  <a:lnTo>
                    <a:pt x="649" y="819"/>
                  </a:lnTo>
                  <a:lnTo>
                    <a:pt x="646" y="818"/>
                  </a:lnTo>
                  <a:lnTo>
                    <a:pt x="645" y="817"/>
                  </a:lnTo>
                  <a:lnTo>
                    <a:pt x="645" y="816"/>
                  </a:lnTo>
                  <a:lnTo>
                    <a:pt x="643" y="814"/>
                  </a:lnTo>
                  <a:lnTo>
                    <a:pt x="642" y="813"/>
                  </a:lnTo>
                  <a:lnTo>
                    <a:pt x="642" y="812"/>
                  </a:lnTo>
                  <a:lnTo>
                    <a:pt x="637" y="811"/>
                  </a:lnTo>
                  <a:lnTo>
                    <a:pt x="635" y="810"/>
                  </a:lnTo>
                  <a:lnTo>
                    <a:pt x="635" y="809"/>
                  </a:lnTo>
                  <a:lnTo>
                    <a:pt x="631" y="807"/>
                  </a:lnTo>
                  <a:lnTo>
                    <a:pt x="625" y="804"/>
                  </a:lnTo>
                  <a:lnTo>
                    <a:pt x="621" y="802"/>
                  </a:lnTo>
                  <a:lnTo>
                    <a:pt x="621" y="801"/>
                  </a:lnTo>
                  <a:lnTo>
                    <a:pt x="619" y="800"/>
                  </a:lnTo>
                  <a:lnTo>
                    <a:pt x="618" y="799"/>
                  </a:lnTo>
                  <a:lnTo>
                    <a:pt x="618" y="798"/>
                  </a:lnTo>
                  <a:lnTo>
                    <a:pt x="617" y="798"/>
                  </a:lnTo>
                  <a:lnTo>
                    <a:pt x="614" y="798"/>
                  </a:lnTo>
                  <a:lnTo>
                    <a:pt x="613" y="798"/>
                  </a:lnTo>
                  <a:lnTo>
                    <a:pt x="613" y="798"/>
                  </a:lnTo>
                  <a:lnTo>
                    <a:pt x="612" y="798"/>
                  </a:lnTo>
                  <a:lnTo>
                    <a:pt x="611" y="798"/>
                  </a:lnTo>
                  <a:lnTo>
                    <a:pt x="610" y="798"/>
                  </a:lnTo>
                  <a:lnTo>
                    <a:pt x="610" y="798"/>
                  </a:lnTo>
                  <a:lnTo>
                    <a:pt x="605" y="797"/>
                  </a:lnTo>
                  <a:lnTo>
                    <a:pt x="603" y="796"/>
                  </a:lnTo>
                  <a:lnTo>
                    <a:pt x="603" y="795"/>
                  </a:lnTo>
                  <a:lnTo>
                    <a:pt x="599" y="793"/>
                  </a:lnTo>
                  <a:lnTo>
                    <a:pt x="596" y="792"/>
                  </a:lnTo>
                  <a:lnTo>
                    <a:pt x="596" y="790"/>
                  </a:lnTo>
                  <a:lnTo>
                    <a:pt x="596" y="790"/>
                  </a:lnTo>
                  <a:lnTo>
                    <a:pt x="596" y="792"/>
                  </a:lnTo>
                  <a:lnTo>
                    <a:pt x="596" y="794"/>
                  </a:lnTo>
                  <a:lnTo>
                    <a:pt x="596" y="795"/>
                  </a:lnTo>
                  <a:lnTo>
                    <a:pt x="596" y="795"/>
                  </a:lnTo>
                  <a:lnTo>
                    <a:pt x="596" y="796"/>
                  </a:lnTo>
                  <a:lnTo>
                    <a:pt x="596" y="799"/>
                  </a:lnTo>
                  <a:lnTo>
                    <a:pt x="596" y="801"/>
                  </a:lnTo>
                  <a:lnTo>
                    <a:pt x="596" y="801"/>
                  </a:lnTo>
                  <a:lnTo>
                    <a:pt x="596" y="802"/>
                  </a:lnTo>
                  <a:lnTo>
                    <a:pt x="596" y="804"/>
                  </a:lnTo>
                  <a:lnTo>
                    <a:pt x="596" y="813"/>
                  </a:lnTo>
                  <a:lnTo>
                    <a:pt x="596" y="819"/>
                  </a:lnTo>
                  <a:lnTo>
                    <a:pt x="596" y="819"/>
                  </a:lnTo>
                  <a:lnTo>
                    <a:pt x="596" y="820"/>
                  </a:lnTo>
                  <a:lnTo>
                    <a:pt x="596" y="822"/>
                  </a:lnTo>
                  <a:lnTo>
                    <a:pt x="596" y="829"/>
                  </a:lnTo>
                  <a:lnTo>
                    <a:pt x="596" y="833"/>
                  </a:lnTo>
                  <a:lnTo>
                    <a:pt x="596" y="833"/>
                  </a:lnTo>
                  <a:lnTo>
                    <a:pt x="596" y="834"/>
                  </a:lnTo>
                  <a:lnTo>
                    <a:pt x="596" y="836"/>
                  </a:lnTo>
                  <a:lnTo>
                    <a:pt x="596" y="837"/>
                  </a:lnTo>
                  <a:lnTo>
                    <a:pt x="596" y="837"/>
                  </a:lnTo>
                  <a:lnTo>
                    <a:pt x="595" y="837"/>
                  </a:lnTo>
                  <a:lnTo>
                    <a:pt x="594" y="837"/>
                  </a:lnTo>
                  <a:lnTo>
                    <a:pt x="591" y="837"/>
                  </a:lnTo>
                  <a:lnTo>
                    <a:pt x="589" y="837"/>
                  </a:lnTo>
                  <a:lnTo>
                    <a:pt x="589" y="837"/>
                  </a:lnTo>
                  <a:lnTo>
                    <a:pt x="584" y="835"/>
                  </a:lnTo>
                  <a:lnTo>
                    <a:pt x="582" y="834"/>
                  </a:lnTo>
                  <a:lnTo>
                    <a:pt x="582" y="833"/>
                  </a:lnTo>
                  <a:lnTo>
                    <a:pt x="581" y="833"/>
                  </a:lnTo>
                  <a:lnTo>
                    <a:pt x="578" y="833"/>
                  </a:lnTo>
                  <a:lnTo>
                    <a:pt x="571" y="833"/>
                  </a:lnTo>
                  <a:lnTo>
                    <a:pt x="565" y="833"/>
                  </a:lnTo>
                  <a:lnTo>
                    <a:pt x="565" y="833"/>
                  </a:lnTo>
                  <a:lnTo>
                    <a:pt x="564" y="833"/>
                  </a:lnTo>
                  <a:lnTo>
                    <a:pt x="561" y="833"/>
                  </a:lnTo>
                  <a:lnTo>
                    <a:pt x="551" y="832"/>
                  </a:lnTo>
                  <a:lnTo>
                    <a:pt x="544" y="831"/>
                  </a:lnTo>
                  <a:lnTo>
                    <a:pt x="544" y="830"/>
                  </a:lnTo>
                  <a:lnTo>
                    <a:pt x="543" y="830"/>
                  </a:lnTo>
                  <a:lnTo>
                    <a:pt x="540" y="830"/>
                  </a:lnTo>
                  <a:lnTo>
                    <a:pt x="539" y="830"/>
                  </a:lnTo>
                  <a:lnTo>
                    <a:pt x="539" y="830"/>
                  </a:lnTo>
                  <a:lnTo>
                    <a:pt x="537" y="829"/>
                  </a:lnTo>
                  <a:lnTo>
                    <a:pt x="536" y="828"/>
                  </a:lnTo>
                  <a:lnTo>
                    <a:pt x="536" y="827"/>
                  </a:lnTo>
                  <a:lnTo>
                    <a:pt x="534" y="824"/>
                  </a:lnTo>
                  <a:lnTo>
                    <a:pt x="533" y="823"/>
                  </a:lnTo>
                  <a:lnTo>
                    <a:pt x="533" y="822"/>
                  </a:lnTo>
                  <a:lnTo>
                    <a:pt x="530" y="821"/>
                  </a:lnTo>
                  <a:lnTo>
                    <a:pt x="529" y="820"/>
                  </a:lnTo>
                  <a:lnTo>
                    <a:pt x="529" y="819"/>
                  </a:lnTo>
                  <a:lnTo>
                    <a:pt x="529" y="819"/>
                  </a:lnTo>
                  <a:lnTo>
                    <a:pt x="529" y="819"/>
                  </a:lnTo>
                  <a:lnTo>
                    <a:pt x="528" y="819"/>
                  </a:lnTo>
                  <a:lnTo>
                    <a:pt x="525" y="819"/>
                  </a:lnTo>
                  <a:lnTo>
                    <a:pt x="522" y="819"/>
                  </a:lnTo>
                  <a:lnTo>
                    <a:pt x="522" y="819"/>
                  </a:lnTo>
                  <a:lnTo>
                    <a:pt x="517" y="818"/>
                  </a:lnTo>
                  <a:lnTo>
                    <a:pt x="515" y="817"/>
                  </a:lnTo>
                  <a:lnTo>
                    <a:pt x="515" y="816"/>
                  </a:lnTo>
                  <a:lnTo>
                    <a:pt x="514" y="816"/>
                  </a:lnTo>
                  <a:lnTo>
                    <a:pt x="513" y="816"/>
                  </a:lnTo>
                  <a:lnTo>
                    <a:pt x="510" y="816"/>
                  </a:lnTo>
                  <a:lnTo>
                    <a:pt x="508" y="816"/>
                  </a:lnTo>
                  <a:lnTo>
                    <a:pt x="508" y="816"/>
                  </a:lnTo>
                  <a:lnTo>
                    <a:pt x="508" y="814"/>
                  </a:lnTo>
                  <a:lnTo>
                    <a:pt x="508" y="813"/>
                  </a:lnTo>
                  <a:lnTo>
                    <a:pt x="508" y="812"/>
                  </a:lnTo>
                  <a:lnTo>
                    <a:pt x="507" y="813"/>
                  </a:lnTo>
                  <a:lnTo>
                    <a:pt x="506" y="817"/>
                  </a:lnTo>
                  <a:lnTo>
                    <a:pt x="504" y="819"/>
                  </a:lnTo>
                  <a:lnTo>
                    <a:pt x="504" y="819"/>
                  </a:lnTo>
                  <a:lnTo>
                    <a:pt x="504" y="820"/>
                  </a:lnTo>
                  <a:lnTo>
                    <a:pt x="504" y="821"/>
                  </a:lnTo>
                  <a:lnTo>
                    <a:pt x="504" y="824"/>
                  </a:lnTo>
                  <a:lnTo>
                    <a:pt x="504" y="827"/>
                  </a:lnTo>
                  <a:lnTo>
                    <a:pt x="504" y="827"/>
                  </a:lnTo>
                  <a:lnTo>
                    <a:pt x="503" y="829"/>
                  </a:lnTo>
                  <a:lnTo>
                    <a:pt x="502" y="834"/>
                  </a:lnTo>
                  <a:lnTo>
                    <a:pt x="501" y="837"/>
                  </a:lnTo>
                  <a:lnTo>
                    <a:pt x="501" y="837"/>
                  </a:lnTo>
                  <a:lnTo>
                    <a:pt x="500" y="838"/>
                  </a:lnTo>
                  <a:lnTo>
                    <a:pt x="498" y="839"/>
                  </a:lnTo>
                  <a:lnTo>
                    <a:pt x="497" y="840"/>
                  </a:lnTo>
                  <a:lnTo>
                    <a:pt x="497" y="840"/>
                  </a:lnTo>
                  <a:lnTo>
                    <a:pt x="496" y="840"/>
                  </a:lnTo>
                  <a:lnTo>
                    <a:pt x="495" y="840"/>
                  </a:lnTo>
                  <a:lnTo>
                    <a:pt x="494" y="840"/>
                  </a:lnTo>
                  <a:lnTo>
                    <a:pt x="494" y="840"/>
                  </a:lnTo>
                  <a:lnTo>
                    <a:pt x="493" y="840"/>
                  </a:lnTo>
                  <a:lnTo>
                    <a:pt x="492" y="840"/>
                  </a:lnTo>
                  <a:lnTo>
                    <a:pt x="491" y="840"/>
                  </a:lnTo>
                  <a:lnTo>
                    <a:pt x="491" y="840"/>
                  </a:lnTo>
                  <a:lnTo>
                    <a:pt x="490" y="840"/>
                  </a:lnTo>
                  <a:lnTo>
                    <a:pt x="489" y="840"/>
                  </a:lnTo>
                  <a:lnTo>
                    <a:pt x="485" y="840"/>
                  </a:lnTo>
                  <a:lnTo>
                    <a:pt x="483" y="840"/>
                  </a:lnTo>
                  <a:lnTo>
                    <a:pt x="483" y="840"/>
                  </a:lnTo>
                  <a:lnTo>
                    <a:pt x="479" y="841"/>
                  </a:lnTo>
                  <a:lnTo>
                    <a:pt x="470" y="842"/>
                  </a:lnTo>
                  <a:lnTo>
                    <a:pt x="462" y="843"/>
                  </a:lnTo>
                  <a:lnTo>
                    <a:pt x="462" y="843"/>
                  </a:lnTo>
                  <a:lnTo>
                    <a:pt x="459" y="845"/>
                  </a:lnTo>
                  <a:lnTo>
                    <a:pt x="451" y="847"/>
                  </a:lnTo>
                  <a:lnTo>
                    <a:pt x="444" y="848"/>
                  </a:lnTo>
                  <a:lnTo>
                    <a:pt x="444" y="848"/>
                  </a:lnTo>
                  <a:lnTo>
                    <a:pt x="443" y="848"/>
                  </a:lnTo>
                  <a:lnTo>
                    <a:pt x="442" y="848"/>
                  </a:lnTo>
                  <a:lnTo>
                    <a:pt x="441" y="848"/>
                  </a:lnTo>
                  <a:lnTo>
                    <a:pt x="441" y="848"/>
                  </a:lnTo>
                  <a:lnTo>
                    <a:pt x="441" y="849"/>
                  </a:lnTo>
                  <a:lnTo>
                    <a:pt x="441" y="850"/>
                  </a:lnTo>
                  <a:lnTo>
                    <a:pt x="441" y="855"/>
                  </a:lnTo>
                  <a:lnTo>
                    <a:pt x="441" y="858"/>
                  </a:lnTo>
                  <a:lnTo>
                    <a:pt x="441" y="858"/>
                  </a:lnTo>
                  <a:lnTo>
                    <a:pt x="441" y="859"/>
                  </a:lnTo>
                  <a:lnTo>
                    <a:pt x="441" y="861"/>
                  </a:lnTo>
                  <a:lnTo>
                    <a:pt x="441" y="868"/>
                  </a:lnTo>
                  <a:lnTo>
                    <a:pt x="441" y="872"/>
                  </a:lnTo>
                  <a:lnTo>
                    <a:pt x="441" y="872"/>
                  </a:lnTo>
                  <a:lnTo>
                    <a:pt x="441" y="873"/>
                  </a:lnTo>
                  <a:lnTo>
                    <a:pt x="441" y="876"/>
                  </a:lnTo>
                  <a:lnTo>
                    <a:pt x="442" y="886"/>
                  </a:lnTo>
                  <a:lnTo>
                    <a:pt x="443" y="893"/>
                  </a:lnTo>
                  <a:lnTo>
                    <a:pt x="444" y="893"/>
                  </a:lnTo>
                  <a:lnTo>
                    <a:pt x="445" y="896"/>
                  </a:lnTo>
                  <a:lnTo>
                    <a:pt x="448" y="903"/>
                  </a:lnTo>
                  <a:lnTo>
                    <a:pt x="451" y="907"/>
                  </a:lnTo>
                  <a:lnTo>
                    <a:pt x="452" y="907"/>
                  </a:lnTo>
                  <a:lnTo>
                    <a:pt x="452" y="908"/>
                  </a:lnTo>
                  <a:lnTo>
                    <a:pt x="452" y="909"/>
                  </a:lnTo>
                  <a:lnTo>
                    <a:pt x="452" y="912"/>
                  </a:lnTo>
                  <a:lnTo>
                    <a:pt x="452" y="914"/>
                  </a:lnTo>
                  <a:lnTo>
                    <a:pt x="452" y="914"/>
                  </a:lnTo>
                  <a:lnTo>
                    <a:pt x="451" y="914"/>
                  </a:lnTo>
                  <a:lnTo>
                    <a:pt x="450" y="914"/>
                  </a:lnTo>
                  <a:lnTo>
                    <a:pt x="446" y="914"/>
                  </a:lnTo>
                  <a:lnTo>
                    <a:pt x="444" y="914"/>
                  </a:lnTo>
                  <a:lnTo>
                    <a:pt x="444" y="914"/>
                  </a:lnTo>
                  <a:lnTo>
                    <a:pt x="443" y="914"/>
                  </a:lnTo>
                  <a:lnTo>
                    <a:pt x="441" y="914"/>
                  </a:lnTo>
                  <a:lnTo>
                    <a:pt x="435" y="914"/>
                  </a:lnTo>
                  <a:lnTo>
                    <a:pt x="430" y="914"/>
                  </a:lnTo>
                  <a:lnTo>
                    <a:pt x="430" y="914"/>
                  </a:lnTo>
                  <a:lnTo>
                    <a:pt x="429" y="914"/>
                  </a:lnTo>
                  <a:lnTo>
                    <a:pt x="426" y="914"/>
                  </a:lnTo>
                  <a:lnTo>
                    <a:pt x="415" y="914"/>
                  </a:lnTo>
                  <a:lnTo>
                    <a:pt x="406" y="914"/>
                  </a:lnTo>
                  <a:lnTo>
                    <a:pt x="406" y="914"/>
                  </a:lnTo>
                  <a:lnTo>
                    <a:pt x="402" y="916"/>
                  </a:lnTo>
                  <a:lnTo>
                    <a:pt x="390" y="917"/>
                  </a:lnTo>
                  <a:lnTo>
                    <a:pt x="381" y="918"/>
                  </a:lnTo>
                  <a:lnTo>
                    <a:pt x="381" y="918"/>
                  </a:lnTo>
                  <a:lnTo>
                    <a:pt x="380" y="918"/>
                  </a:lnTo>
                  <a:lnTo>
                    <a:pt x="377" y="918"/>
                  </a:lnTo>
                  <a:lnTo>
                    <a:pt x="374" y="918"/>
                  </a:lnTo>
                  <a:lnTo>
                    <a:pt x="374" y="918"/>
                  </a:lnTo>
                  <a:lnTo>
                    <a:pt x="374" y="918"/>
                  </a:lnTo>
                  <a:lnTo>
                    <a:pt x="373" y="918"/>
                  </a:lnTo>
                  <a:lnTo>
                    <a:pt x="371" y="918"/>
                  </a:lnTo>
                  <a:lnTo>
                    <a:pt x="370" y="918"/>
                  </a:lnTo>
                  <a:lnTo>
                    <a:pt x="370" y="918"/>
                  </a:lnTo>
                  <a:lnTo>
                    <a:pt x="369" y="918"/>
                  </a:lnTo>
                  <a:lnTo>
                    <a:pt x="368" y="918"/>
                  </a:lnTo>
                  <a:lnTo>
                    <a:pt x="363" y="917"/>
                  </a:lnTo>
                  <a:lnTo>
                    <a:pt x="360" y="916"/>
                  </a:lnTo>
                  <a:lnTo>
                    <a:pt x="360" y="914"/>
                  </a:lnTo>
                  <a:lnTo>
                    <a:pt x="359" y="914"/>
                  </a:lnTo>
                  <a:lnTo>
                    <a:pt x="355" y="914"/>
                  </a:lnTo>
                  <a:lnTo>
                    <a:pt x="353" y="914"/>
                  </a:lnTo>
                  <a:lnTo>
                    <a:pt x="353" y="914"/>
                  </a:lnTo>
                  <a:lnTo>
                    <a:pt x="353" y="914"/>
                  </a:lnTo>
                  <a:lnTo>
                    <a:pt x="353" y="913"/>
                  </a:lnTo>
                  <a:lnTo>
                    <a:pt x="353" y="912"/>
                  </a:lnTo>
                  <a:lnTo>
                    <a:pt x="353" y="911"/>
                  </a:lnTo>
                  <a:lnTo>
                    <a:pt x="353" y="909"/>
                  </a:lnTo>
                  <a:lnTo>
                    <a:pt x="353" y="908"/>
                  </a:lnTo>
                  <a:lnTo>
                    <a:pt x="353" y="907"/>
                  </a:lnTo>
                  <a:lnTo>
                    <a:pt x="353" y="904"/>
                  </a:lnTo>
                  <a:lnTo>
                    <a:pt x="353" y="902"/>
                  </a:lnTo>
                  <a:lnTo>
                    <a:pt x="353" y="901"/>
                  </a:lnTo>
                  <a:lnTo>
                    <a:pt x="353" y="900"/>
                  </a:lnTo>
                  <a:lnTo>
                    <a:pt x="353" y="896"/>
                  </a:lnTo>
                  <a:lnTo>
                    <a:pt x="353" y="894"/>
                  </a:lnTo>
                  <a:lnTo>
                    <a:pt x="353" y="893"/>
                  </a:lnTo>
                  <a:lnTo>
                    <a:pt x="353" y="892"/>
                  </a:lnTo>
                  <a:lnTo>
                    <a:pt x="353" y="891"/>
                  </a:lnTo>
                  <a:lnTo>
                    <a:pt x="353" y="890"/>
                  </a:lnTo>
                  <a:lnTo>
                    <a:pt x="352" y="890"/>
                  </a:lnTo>
                  <a:lnTo>
                    <a:pt x="350" y="890"/>
                  </a:lnTo>
                  <a:lnTo>
                    <a:pt x="349" y="890"/>
                  </a:lnTo>
                  <a:lnTo>
                    <a:pt x="349" y="890"/>
                  </a:lnTo>
                  <a:lnTo>
                    <a:pt x="348" y="890"/>
                  </a:lnTo>
                  <a:lnTo>
                    <a:pt x="347" y="890"/>
                  </a:lnTo>
                  <a:lnTo>
                    <a:pt x="346" y="890"/>
                  </a:lnTo>
                  <a:lnTo>
                    <a:pt x="346" y="890"/>
                  </a:lnTo>
                  <a:lnTo>
                    <a:pt x="345" y="890"/>
                  </a:lnTo>
                  <a:lnTo>
                    <a:pt x="344" y="890"/>
                  </a:lnTo>
                  <a:lnTo>
                    <a:pt x="341" y="890"/>
                  </a:lnTo>
                  <a:lnTo>
                    <a:pt x="338" y="890"/>
                  </a:lnTo>
                  <a:lnTo>
                    <a:pt x="338" y="890"/>
                  </a:lnTo>
                  <a:lnTo>
                    <a:pt x="337" y="890"/>
                  </a:lnTo>
                  <a:lnTo>
                    <a:pt x="334" y="890"/>
                  </a:lnTo>
                  <a:lnTo>
                    <a:pt x="332" y="890"/>
                  </a:lnTo>
                  <a:lnTo>
                    <a:pt x="332" y="890"/>
                  </a:lnTo>
                  <a:lnTo>
                    <a:pt x="332" y="890"/>
                  </a:lnTo>
                  <a:lnTo>
                    <a:pt x="332" y="891"/>
                  </a:lnTo>
                  <a:lnTo>
                    <a:pt x="332" y="892"/>
                  </a:lnTo>
                  <a:lnTo>
                    <a:pt x="332" y="893"/>
                  </a:lnTo>
                  <a:lnTo>
                    <a:pt x="332" y="893"/>
                  </a:lnTo>
                  <a:lnTo>
                    <a:pt x="332" y="894"/>
                  </a:lnTo>
                  <a:lnTo>
                    <a:pt x="332" y="895"/>
                  </a:lnTo>
                  <a:lnTo>
                    <a:pt x="332" y="899"/>
                  </a:lnTo>
                  <a:lnTo>
                    <a:pt x="332" y="901"/>
                  </a:lnTo>
                  <a:lnTo>
                    <a:pt x="332" y="901"/>
                  </a:lnTo>
                  <a:lnTo>
                    <a:pt x="332" y="902"/>
                  </a:lnTo>
                  <a:lnTo>
                    <a:pt x="332" y="903"/>
                  </a:lnTo>
                  <a:lnTo>
                    <a:pt x="332" y="908"/>
                  </a:lnTo>
                  <a:lnTo>
                    <a:pt x="332" y="911"/>
                  </a:lnTo>
                  <a:lnTo>
                    <a:pt x="332" y="911"/>
                  </a:lnTo>
                  <a:lnTo>
                    <a:pt x="332" y="912"/>
                  </a:lnTo>
                  <a:lnTo>
                    <a:pt x="332" y="913"/>
                  </a:lnTo>
                  <a:lnTo>
                    <a:pt x="332" y="919"/>
                  </a:lnTo>
                  <a:lnTo>
                    <a:pt x="332" y="922"/>
                  </a:lnTo>
                  <a:lnTo>
                    <a:pt x="332" y="922"/>
                  </a:lnTo>
                  <a:lnTo>
                    <a:pt x="332" y="923"/>
                  </a:lnTo>
                  <a:lnTo>
                    <a:pt x="332" y="924"/>
                  </a:lnTo>
                  <a:lnTo>
                    <a:pt x="332" y="925"/>
                  </a:lnTo>
                  <a:lnTo>
                    <a:pt x="332" y="925"/>
                  </a:lnTo>
                  <a:lnTo>
                    <a:pt x="331" y="925"/>
                  </a:lnTo>
                  <a:lnTo>
                    <a:pt x="329" y="925"/>
                  </a:lnTo>
                  <a:lnTo>
                    <a:pt x="328" y="925"/>
                  </a:lnTo>
                  <a:lnTo>
                    <a:pt x="328" y="925"/>
                  </a:lnTo>
                  <a:lnTo>
                    <a:pt x="327" y="925"/>
                  </a:lnTo>
                  <a:lnTo>
                    <a:pt x="326" y="925"/>
                  </a:lnTo>
                  <a:lnTo>
                    <a:pt x="325" y="925"/>
                  </a:lnTo>
                  <a:lnTo>
                    <a:pt x="325" y="925"/>
                  </a:lnTo>
                  <a:lnTo>
                    <a:pt x="324" y="925"/>
                  </a:lnTo>
                  <a:lnTo>
                    <a:pt x="323" y="925"/>
                  </a:lnTo>
                  <a:lnTo>
                    <a:pt x="319" y="925"/>
                  </a:lnTo>
                  <a:lnTo>
                    <a:pt x="317" y="925"/>
                  </a:lnTo>
                  <a:lnTo>
                    <a:pt x="317" y="925"/>
                  </a:lnTo>
                  <a:lnTo>
                    <a:pt x="316" y="925"/>
                  </a:lnTo>
                  <a:lnTo>
                    <a:pt x="313" y="925"/>
                  </a:lnTo>
                  <a:lnTo>
                    <a:pt x="311" y="925"/>
                  </a:lnTo>
                  <a:lnTo>
                    <a:pt x="311" y="925"/>
                  </a:lnTo>
                  <a:lnTo>
                    <a:pt x="310" y="925"/>
                  </a:lnTo>
                  <a:lnTo>
                    <a:pt x="308" y="925"/>
                  </a:lnTo>
                  <a:lnTo>
                    <a:pt x="307" y="925"/>
                  </a:lnTo>
                  <a:lnTo>
                    <a:pt x="307" y="925"/>
                  </a:lnTo>
                  <a:lnTo>
                    <a:pt x="307" y="926"/>
                  </a:lnTo>
                  <a:lnTo>
                    <a:pt x="307" y="927"/>
                  </a:lnTo>
                  <a:lnTo>
                    <a:pt x="307" y="928"/>
                  </a:lnTo>
                  <a:lnTo>
                    <a:pt x="307" y="928"/>
                  </a:lnTo>
                  <a:lnTo>
                    <a:pt x="307" y="929"/>
                  </a:lnTo>
                  <a:lnTo>
                    <a:pt x="307" y="931"/>
                  </a:lnTo>
                  <a:lnTo>
                    <a:pt x="307" y="932"/>
                  </a:lnTo>
                  <a:lnTo>
                    <a:pt x="307" y="932"/>
                  </a:lnTo>
                  <a:lnTo>
                    <a:pt x="307" y="934"/>
                  </a:lnTo>
                  <a:lnTo>
                    <a:pt x="307" y="935"/>
                  </a:lnTo>
                  <a:lnTo>
                    <a:pt x="307" y="940"/>
                  </a:lnTo>
                  <a:lnTo>
                    <a:pt x="307" y="943"/>
                  </a:lnTo>
                  <a:lnTo>
                    <a:pt x="307" y="943"/>
                  </a:lnTo>
                  <a:lnTo>
                    <a:pt x="307" y="944"/>
                  </a:lnTo>
                  <a:lnTo>
                    <a:pt x="307" y="945"/>
                  </a:lnTo>
                  <a:lnTo>
                    <a:pt x="307" y="950"/>
                  </a:lnTo>
                  <a:lnTo>
                    <a:pt x="307" y="954"/>
                  </a:lnTo>
                  <a:lnTo>
                    <a:pt x="307" y="954"/>
                  </a:lnTo>
                  <a:lnTo>
                    <a:pt x="307" y="955"/>
                  </a:lnTo>
                  <a:lnTo>
                    <a:pt x="307" y="956"/>
                  </a:lnTo>
                  <a:lnTo>
                    <a:pt x="307" y="957"/>
                  </a:lnTo>
                  <a:lnTo>
                    <a:pt x="307" y="957"/>
                  </a:lnTo>
                  <a:lnTo>
                    <a:pt x="306" y="957"/>
                  </a:lnTo>
                  <a:lnTo>
                    <a:pt x="305" y="957"/>
                  </a:lnTo>
                  <a:lnTo>
                    <a:pt x="304" y="957"/>
                  </a:lnTo>
                  <a:lnTo>
                    <a:pt x="304" y="957"/>
                  </a:lnTo>
                  <a:lnTo>
                    <a:pt x="303" y="957"/>
                  </a:lnTo>
                  <a:lnTo>
                    <a:pt x="301" y="957"/>
                  </a:lnTo>
                  <a:lnTo>
                    <a:pt x="298" y="957"/>
                  </a:lnTo>
                  <a:lnTo>
                    <a:pt x="296" y="957"/>
                  </a:lnTo>
                  <a:lnTo>
                    <a:pt x="296" y="957"/>
                  </a:lnTo>
                  <a:lnTo>
                    <a:pt x="295" y="957"/>
                  </a:lnTo>
                  <a:lnTo>
                    <a:pt x="293" y="957"/>
                  </a:lnTo>
                  <a:lnTo>
                    <a:pt x="287" y="957"/>
                  </a:lnTo>
                  <a:lnTo>
                    <a:pt x="282" y="957"/>
                  </a:lnTo>
                  <a:lnTo>
                    <a:pt x="282" y="957"/>
                  </a:lnTo>
                  <a:lnTo>
                    <a:pt x="280" y="958"/>
                  </a:lnTo>
                  <a:lnTo>
                    <a:pt x="276" y="958"/>
                  </a:lnTo>
                  <a:lnTo>
                    <a:pt x="273" y="958"/>
                  </a:lnTo>
                  <a:lnTo>
                    <a:pt x="273" y="958"/>
                  </a:lnTo>
                  <a:lnTo>
                    <a:pt x="272" y="954"/>
                  </a:lnTo>
                  <a:lnTo>
                    <a:pt x="272" y="953"/>
                  </a:lnTo>
                  <a:lnTo>
                    <a:pt x="271" y="949"/>
                  </a:lnTo>
                  <a:lnTo>
                    <a:pt x="271" y="948"/>
                  </a:lnTo>
                  <a:lnTo>
                    <a:pt x="271" y="947"/>
                  </a:lnTo>
                  <a:lnTo>
                    <a:pt x="270" y="941"/>
                  </a:lnTo>
                  <a:lnTo>
                    <a:pt x="270" y="938"/>
                  </a:lnTo>
                  <a:lnTo>
                    <a:pt x="270" y="937"/>
                  </a:lnTo>
                  <a:lnTo>
                    <a:pt x="267" y="934"/>
                  </a:lnTo>
                  <a:lnTo>
                    <a:pt x="264" y="930"/>
                  </a:lnTo>
                  <a:lnTo>
                    <a:pt x="264" y="929"/>
                  </a:lnTo>
                  <a:lnTo>
                    <a:pt x="261" y="926"/>
                  </a:lnTo>
                  <a:lnTo>
                    <a:pt x="258" y="924"/>
                  </a:lnTo>
                  <a:lnTo>
                    <a:pt x="258" y="923"/>
                  </a:lnTo>
                  <a:lnTo>
                    <a:pt x="257" y="923"/>
                  </a:lnTo>
                  <a:lnTo>
                    <a:pt x="256" y="923"/>
                  </a:lnTo>
                  <a:lnTo>
                    <a:pt x="251" y="923"/>
                  </a:lnTo>
                  <a:lnTo>
                    <a:pt x="248" y="923"/>
                  </a:lnTo>
                  <a:lnTo>
                    <a:pt x="248" y="922"/>
                  </a:lnTo>
                  <a:lnTo>
                    <a:pt x="244" y="923"/>
                  </a:lnTo>
                  <a:lnTo>
                    <a:pt x="237" y="923"/>
                  </a:lnTo>
                  <a:lnTo>
                    <a:pt x="231" y="923"/>
                  </a:lnTo>
                  <a:lnTo>
                    <a:pt x="231" y="923"/>
                  </a:lnTo>
                  <a:lnTo>
                    <a:pt x="230" y="923"/>
                  </a:lnTo>
                  <a:lnTo>
                    <a:pt x="227" y="923"/>
                  </a:lnTo>
                  <a:lnTo>
                    <a:pt x="218" y="923"/>
                  </a:lnTo>
                  <a:lnTo>
                    <a:pt x="212" y="923"/>
                  </a:lnTo>
                  <a:lnTo>
                    <a:pt x="212" y="923"/>
                  </a:lnTo>
                  <a:lnTo>
                    <a:pt x="211" y="923"/>
                  </a:lnTo>
                  <a:lnTo>
                    <a:pt x="208" y="923"/>
                  </a:lnTo>
                  <a:lnTo>
                    <a:pt x="199" y="923"/>
                  </a:lnTo>
                  <a:lnTo>
                    <a:pt x="193" y="923"/>
                  </a:lnTo>
                  <a:lnTo>
                    <a:pt x="193" y="922"/>
                  </a:lnTo>
                  <a:lnTo>
                    <a:pt x="193" y="922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srgbClr val="360A5A">
                  <a:alpha val="50000"/>
                </a:srgb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76" name="Freeform 22">
              <a:extLst>
                <a:ext uri="{FF2B5EF4-FFF2-40B4-BE49-F238E27FC236}">
                  <a16:creationId xmlns:a16="http://schemas.microsoft.com/office/drawing/2014/main" id="{00000000-0008-0000-1A00-00004C000000}"/>
                </a:ext>
              </a:extLst>
            </xdr:cNvPr>
            <xdr:cNvSpPr>
              <a:spLocks/>
            </xdr:cNvSpPr>
          </xdr:nvSpPr>
          <xdr:spPr bwMode="auto">
            <a:xfrm>
              <a:off x="7207" y="3667"/>
              <a:ext cx="1590" cy="2100"/>
            </a:xfrm>
            <a:custGeom>
              <a:avLst/>
              <a:gdLst>
                <a:gd name="T0" fmla="*/ 532 w 1096"/>
                <a:gd name="T1" fmla="*/ 1405 h 1462"/>
                <a:gd name="T2" fmla="*/ 505 w 1096"/>
                <a:gd name="T3" fmla="*/ 1374 h 1462"/>
                <a:gd name="T4" fmla="*/ 479 w 1096"/>
                <a:gd name="T5" fmla="*/ 1317 h 1462"/>
                <a:gd name="T6" fmla="*/ 447 w 1096"/>
                <a:gd name="T7" fmla="*/ 1205 h 1462"/>
                <a:gd name="T8" fmla="*/ 362 w 1096"/>
                <a:gd name="T9" fmla="*/ 1169 h 1462"/>
                <a:gd name="T10" fmla="*/ 304 w 1096"/>
                <a:gd name="T11" fmla="*/ 1142 h 1462"/>
                <a:gd name="T12" fmla="*/ 325 w 1096"/>
                <a:gd name="T13" fmla="*/ 1080 h 1462"/>
                <a:gd name="T14" fmla="*/ 308 w 1096"/>
                <a:gd name="T15" fmla="*/ 1054 h 1462"/>
                <a:gd name="T16" fmla="*/ 262 w 1096"/>
                <a:gd name="T17" fmla="*/ 1063 h 1462"/>
                <a:gd name="T18" fmla="*/ 166 w 1096"/>
                <a:gd name="T19" fmla="*/ 1042 h 1462"/>
                <a:gd name="T20" fmla="*/ 128 w 1096"/>
                <a:gd name="T21" fmla="*/ 979 h 1462"/>
                <a:gd name="T22" fmla="*/ 106 w 1096"/>
                <a:gd name="T23" fmla="*/ 940 h 1462"/>
                <a:gd name="T24" fmla="*/ 85 w 1096"/>
                <a:gd name="T25" fmla="*/ 895 h 1462"/>
                <a:gd name="T26" fmla="*/ 61 w 1096"/>
                <a:gd name="T27" fmla="*/ 824 h 1462"/>
                <a:gd name="T28" fmla="*/ 29 w 1096"/>
                <a:gd name="T29" fmla="*/ 781 h 1462"/>
                <a:gd name="T30" fmla="*/ 7 w 1096"/>
                <a:gd name="T31" fmla="*/ 728 h 1462"/>
                <a:gd name="T32" fmla="*/ 28 w 1096"/>
                <a:gd name="T33" fmla="*/ 706 h 1462"/>
                <a:gd name="T34" fmla="*/ 194 w 1096"/>
                <a:gd name="T35" fmla="*/ 682 h 1462"/>
                <a:gd name="T36" fmla="*/ 282 w 1096"/>
                <a:gd name="T37" fmla="*/ 641 h 1462"/>
                <a:gd name="T38" fmla="*/ 317 w 1096"/>
                <a:gd name="T39" fmla="*/ 618 h 1462"/>
                <a:gd name="T40" fmla="*/ 338 w 1096"/>
                <a:gd name="T41" fmla="*/ 594 h 1462"/>
                <a:gd name="T42" fmla="*/ 380 w 1096"/>
                <a:gd name="T43" fmla="*/ 558 h 1462"/>
                <a:gd name="T44" fmla="*/ 410 w 1096"/>
                <a:gd name="T45" fmla="*/ 509 h 1462"/>
                <a:gd name="T46" fmla="*/ 446 w 1096"/>
                <a:gd name="T47" fmla="*/ 487 h 1462"/>
                <a:gd name="T48" fmla="*/ 435 w 1096"/>
                <a:gd name="T49" fmla="*/ 322 h 1462"/>
                <a:gd name="T50" fmla="*/ 402 w 1096"/>
                <a:gd name="T51" fmla="*/ 296 h 1462"/>
                <a:gd name="T52" fmla="*/ 367 w 1096"/>
                <a:gd name="T53" fmla="*/ 241 h 1462"/>
                <a:gd name="T54" fmla="*/ 325 w 1096"/>
                <a:gd name="T55" fmla="*/ 208 h 1462"/>
                <a:gd name="T56" fmla="*/ 315 w 1096"/>
                <a:gd name="T57" fmla="*/ 152 h 1462"/>
                <a:gd name="T58" fmla="*/ 371 w 1096"/>
                <a:gd name="T59" fmla="*/ 110 h 1462"/>
                <a:gd name="T60" fmla="*/ 416 w 1096"/>
                <a:gd name="T61" fmla="*/ 89 h 1462"/>
                <a:gd name="T62" fmla="*/ 537 w 1096"/>
                <a:gd name="T63" fmla="*/ 68 h 1462"/>
                <a:gd name="T64" fmla="*/ 568 w 1096"/>
                <a:gd name="T65" fmla="*/ 33 h 1462"/>
                <a:gd name="T66" fmla="*/ 638 w 1096"/>
                <a:gd name="T67" fmla="*/ 4 h 1462"/>
                <a:gd name="T68" fmla="*/ 656 w 1096"/>
                <a:gd name="T69" fmla="*/ 25 h 1462"/>
                <a:gd name="T70" fmla="*/ 694 w 1096"/>
                <a:gd name="T71" fmla="*/ 54 h 1462"/>
                <a:gd name="T72" fmla="*/ 782 w 1096"/>
                <a:gd name="T73" fmla="*/ 78 h 1462"/>
                <a:gd name="T74" fmla="*/ 798 w 1096"/>
                <a:gd name="T75" fmla="*/ 104 h 1462"/>
                <a:gd name="T76" fmla="*/ 842 w 1096"/>
                <a:gd name="T77" fmla="*/ 132 h 1462"/>
                <a:gd name="T78" fmla="*/ 875 w 1096"/>
                <a:gd name="T79" fmla="*/ 177 h 1462"/>
                <a:gd name="T80" fmla="*/ 888 w 1096"/>
                <a:gd name="T81" fmla="*/ 276 h 1462"/>
                <a:gd name="T82" fmla="*/ 915 w 1096"/>
                <a:gd name="T83" fmla="*/ 389 h 1462"/>
                <a:gd name="T84" fmla="*/ 925 w 1096"/>
                <a:gd name="T85" fmla="*/ 540 h 1462"/>
                <a:gd name="T86" fmla="*/ 951 w 1096"/>
                <a:gd name="T87" fmla="*/ 582 h 1462"/>
                <a:gd name="T88" fmla="*/ 991 w 1096"/>
                <a:gd name="T89" fmla="*/ 687 h 1462"/>
                <a:gd name="T90" fmla="*/ 1007 w 1096"/>
                <a:gd name="T91" fmla="*/ 741 h 1462"/>
                <a:gd name="T92" fmla="*/ 1033 w 1096"/>
                <a:gd name="T93" fmla="*/ 784 h 1462"/>
                <a:gd name="T94" fmla="*/ 1043 w 1096"/>
                <a:gd name="T95" fmla="*/ 823 h 1462"/>
                <a:gd name="T96" fmla="*/ 1064 w 1096"/>
                <a:gd name="T97" fmla="*/ 918 h 1462"/>
                <a:gd name="T98" fmla="*/ 1096 w 1096"/>
                <a:gd name="T99" fmla="*/ 971 h 1462"/>
                <a:gd name="T100" fmla="*/ 1096 w 1096"/>
                <a:gd name="T101" fmla="*/ 1195 h 1462"/>
                <a:gd name="T102" fmla="*/ 1076 w 1096"/>
                <a:gd name="T103" fmla="*/ 1218 h 1462"/>
                <a:gd name="T104" fmla="*/ 1054 w 1096"/>
                <a:gd name="T105" fmla="*/ 1233 h 1462"/>
                <a:gd name="T106" fmla="*/ 1017 w 1096"/>
                <a:gd name="T107" fmla="*/ 1258 h 1462"/>
                <a:gd name="T108" fmla="*/ 930 w 1096"/>
                <a:gd name="T109" fmla="*/ 1281 h 1462"/>
                <a:gd name="T110" fmla="*/ 903 w 1096"/>
                <a:gd name="T111" fmla="*/ 1307 h 1462"/>
                <a:gd name="T112" fmla="*/ 869 w 1096"/>
                <a:gd name="T113" fmla="*/ 1329 h 1462"/>
                <a:gd name="T114" fmla="*/ 845 w 1096"/>
                <a:gd name="T115" fmla="*/ 1344 h 1462"/>
                <a:gd name="T116" fmla="*/ 823 w 1096"/>
                <a:gd name="T117" fmla="*/ 1376 h 1462"/>
                <a:gd name="T118" fmla="*/ 792 w 1096"/>
                <a:gd name="T119" fmla="*/ 1424 h 1462"/>
                <a:gd name="T120" fmla="*/ 757 w 1096"/>
                <a:gd name="T121" fmla="*/ 1462 h 1462"/>
                <a:gd name="T122" fmla="*/ 714 w 1096"/>
                <a:gd name="T123" fmla="*/ 1459 h 14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096" h="1462">
                  <a:moveTo>
                    <a:pt x="663" y="1427"/>
                  </a:moveTo>
                  <a:lnTo>
                    <a:pt x="663" y="1426"/>
                  </a:lnTo>
                  <a:lnTo>
                    <a:pt x="663" y="1425"/>
                  </a:lnTo>
                  <a:lnTo>
                    <a:pt x="663" y="1424"/>
                  </a:lnTo>
                  <a:lnTo>
                    <a:pt x="662" y="1424"/>
                  </a:lnTo>
                  <a:lnTo>
                    <a:pt x="661" y="1424"/>
                  </a:lnTo>
                  <a:lnTo>
                    <a:pt x="656" y="1424"/>
                  </a:lnTo>
                  <a:lnTo>
                    <a:pt x="653" y="1424"/>
                  </a:lnTo>
                  <a:lnTo>
                    <a:pt x="653" y="1424"/>
                  </a:lnTo>
                  <a:lnTo>
                    <a:pt x="652" y="1424"/>
                  </a:lnTo>
                  <a:lnTo>
                    <a:pt x="649" y="1424"/>
                  </a:lnTo>
                  <a:lnTo>
                    <a:pt x="637" y="1422"/>
                  </a:lnTo>
                  <a:lnTo>
                    <a:pt x="627" y="1421"/>
                  </a:lnTo>
                  <a:lnTo>
                    <a:pt x="627" y="1419"/>
                  </a:lnTo>
                  <a:lnTo>
                    <a:pt x="626" y="1419"/>
                  </a:lnTo>
                  <a:lnTo>
                    <a:pt x="620" y="1419"/>
                  </a:lnTo>
                  <a:lnTo>
                    <a:pt x="601" y="1416"/>
                  </a:lnTo>
                  <a:lnTo>
                    <a:pt x="585" y="1414"/>
                  </a:lnTo>
                  <a:lnTo>
                    <a:pt x="585" y="1413"/>
                  </a:lnTo>
                  <a:lnTo>
                    <a:pt x="584" y="1413"/>
                  </a:lnTo>
                  <a:lnTo>
                    <a:pt x="578" y="1412"/>
                  </a:lnTo>
                  <a:lnTo>
                    <a:pt x="557" y="1409"/>
                  </a:lnTo>
                  <a:lnTo>
                    <a:pt x="540" y="1407"/>
                  </a:lnTo>
                  <a:lnTo>
                    <a:pt x="540" y="1406"/>
                  </a:lnTo>
                  <a:lnTo>
                    <a:pt x="539" y="1406"/>
                  </a:lnTo>
                  <a:lnTo>
                    <a:pt x="538" y="1406"/>
                  </a:lnTo>
                  <a:lnTo>
                    <a:pt x="532" y="1405"/>
                  </a:lnTo>
                  <a:lnTo>
                    <a:pt x="529" y="1404"/>
                  </a:lnTo>
                  <a:lnTo>
                    <a:pt x="529" y="1403"/>
                  </a:lnTo>
                  <a:lnTo>
                    <a:pt x="529" y="1403"/>
                  </a:lnTo>
                  <a:lnTo>
                    <a:pt x="529" y="1401"/>
                  </a:lnTo>
                  <a:lnTo>
                    <a:pt x="529" y="1398"/>
                  </a:lnTo>
                  <a:lnTo>
                    <a:pt x="529" y="1396"/>
                  </a:lnTo>
                  <a:lnTo>
                    <a:pt x="529" y="1395"/>
                  </a:lnTo>
                  <a:lnTo>
                    <a:pt x="529" y="1394"/>
                  </a:lnTo>
                  <a:lnTo>
                    <a:pt x="529" y="1391"/>
                  </a:lnTo>
                  <a:lnTo>
                    <a:pt x="529" y="1389"/>
                  </a:lnTo>
                  <a:lnTo>
                    <a:pt x="529" y="1388"/>
                  </a:lnTo>
                  <a:lnTo>
                    <a:pt x="529" y="1385"/>
                  </a:lnTo>
                  <a:lnTo>
                    <a:pt x="529" y="1382"/>
                  </a:lnTo>
                  <a:lnTo>
                    <a:pt x="529" y="1381"/>
                  </a:lnTo>
                  <a:lnTo>
                    <a:pt x="529" y="1381"/>
                  </a:lnTo>
                  <a:lnTo>
                    <a:pt x="528" y="1381"/>
                  </a:lnTo>
                  <a:lnTo>
                    <a:pt x="527" y="1381"/>
                  </a:lnTo>
                  <a:lnTo>
                    <a:pt x="526" y="1381"/>
                  </a:lnTo>
                  <a:lnTo>
                    <a:pt x="526" y="1381"/>
                  </a:lnTo>
                  <a:lnTo>
                    <a:pt x="521" y="1379"/>
                  </a:lnTo>
                  <a:lnTo>
                    <a:pt x="519" y="1378"/>
                  </a:lnTo>
                  <a:lnTo>
                    <a:pt x="519" y="1377"/>
                  </a:lnTo>
                  <a:lnTo>
                    <a:pt x="517" y="1377"/>
                  </a:lnTo>
                  <a:lnTo>
                    <a:pt x="515" y="1377"/>
                  </a:lnTo>
                  <a:lnTo>
                    <a:pt x="509" y="1376"/>
                  </a:lnTo>
                  <a:lnTo>
                    <a:pt x="505" y="1375"/>
                  </a:lnTo>
                  <a:lnTo>
                    <a:pt x="505" y="1374"/>
                  </a:lnTo>
                  <a:lnTo>
                    <a:pt x="504" y="1374"/>
                  </a:lnTo>
                  <a:lnTo>
                    <a:pt x="502" y="1374"/>
                  </a:lnTo>
                  <a:lnTo>
                    <a:pt x="495" y="1373"/>
                  </a:lnTo>
                  <a:lnTo>
                    <a:pt x="490" y="1372"/>
                  </a:lnTo>
                  <a:lnTo>
                    <a:pt x="490" y="1371"/>
                  </a:lnTo>
                  <a:lnTo>
                    <a:pt x="489" y="1371"/>
                  </a:lnTo>
                  <a:lnTo>
                    <a:pt x="488" y="1371"/>
                  </a:lnTo>
                  <a:lnTo>
                    <a:pt x="487" y="1371"/>
                  </a:lnTo>
                  <a:lnTo>
                    <a:pt x="487" y="1371"/>
                  </a:lnTo>
                  <a:lnTo>
                    <a:pt x="486" y="1370"/>
                  </a:lnTo>
                  <a:lnTo>
                    <a:pt x="485" y="1366"/>
                  </a:lnTo>
                  <a:lnTo>
                    <a:pt x="484" y="1364"/>
                  </a:lnTo>
                  <a:lnTo>
                    <a:pt x="484" y="1363"/>
                  </a:lnTo>
                  <a:lnTo>
                    <a:pt x="484" y="1362"/>
                  </a:lnTo>
                  <a:lnTo>
                    <a:pt x="484" y="1359"/>
                  </a:lnTo>
                  <a:lnTo>
                    <a:pt x="484" y="1357"/>
                  </a:lnTo>
                  <a:lnTo>
                    <a:pt x="484" y="1356"/>
                  </a:lnTo>
                  <a:lnTo>
                    <a:pt x="484" y="1354"/>
                  </a:lnTo>
                  <a:lnTo>
                    <a:pt x="484" y="1346"/>
                  </a:lnTo>
                  <a:lnTo>
                    <a:pt x="484" y="1340"/>
                  </a:lnTo>
                  <a:lnTo>
                    <a:pt x="484" y="1339"/>
                  </a:lnTo>
                  <a:lnTo>
                    <a:pt x="483" y="1337"/>
                  </a:lnTo>
                  <a:lnTo>
                    <a:pt x="480" y="1328"/>
                  </a:lnTo>
                  <a:lnTo>
                    <a:pt x="479" y="1322"/>
                  </a:lnTo>
                  <a:lnTo>
                    <a:pt x="479" y="1321"/>
                  </a:lnTo>
                  <a:lnTo>
                    <a:pt x="479" y="1320"/>
                  </a:lnTo>
                  <a:lnTo>
                    <a:pt x="479" y="1317"/>
                  </a:lnTo>
                  <a:lnTo>
                    <a:pt x="479" y="1315"/>
                  </a:lnTo>
                  <a:lnTo>
                    <a:pt x="479" y="1314"/>
                  </a:lnTo>
                  <a:lnTo>
                    <a:pt x="478" y="1314"/>
                  </a:lnTo>
                  <a:lnTo>
                    <a:pt x="477" y="1314"/>
                  </a:lnTo>
                  <a:lnTo>
                    <a:pt x="476" y="1314"/>
                  </a:lnTo>
                  <a:lnTo>
                    <a:pt x="476" y="1314"/>
                  </a:lnTo>
                  <a:lnTo>
                    <a:pt x="476" y="1312"/>
                  </a:lnTo>
                  <a:lnTo>
                    <a:pt x="476" y="1311"/>
                  </a:lnTo>
                  <a:lnTo>
                    <a:pt x="476" y="1310"/>
                  </a:lnTo>
                  <a:lnTo>
                    <a:pt x="474" y="1309"/>
                  </a:lnTo>
                  <a:lnTo>
                    <a:pt x="469" y="1306"/>
                  </a:lnTo>
                  <a:lnTo>
                    <a:pt x="466" y="1304"/>
                  </a:lnTo>
                  <a:lnTo>
                    <a:pt x="466" y="1303"/>
                  </a:lnTo>
                  <a:lnTo>
                    <a:pt x="460" y="1297"/>
                  </a:lnTo>
                  <a:lnTo>
                    <a:pt x="458" y="1293"/>
                  </a:lnTo>
                  <a:lnTo>
                    <a:pt x="458" y="1292"/>
                  </a:lnTo>
                  <a:lnTo>
                    <a:pt x="458" y="1292"/>
                  </a:lnTo>
                  <a:lnTo>
                    <a:pt x="457" y="1289"/>
                  </a:lnTo>
                  <a:lnTo>
                    <a:pt x="456" y="1277"/>
                  </a:lnTo>
                  <a:lnTo>
                    <a:pt x="455" y="1269"/>
                  </a:lnTo>
                  <a:lnTo>
                    <a:pt x="455" y="1268"/>
                  </a:lnTo>
                  <a:lnTo>
                    <a:pt x="454" y="1263"/>
                  </a:lnTo>
                  <a:lnTo>
                    <a:pt x="453" y="1244"/>
                  </a:lnTo>
                  <a:lnTo>
                    <a:pt x="452" y="1230"/>
                  </a:lnTo>
                  <a:lnTo>
                    <a:pt x="452" y="1229"/>
                  </a:lnTo>
                  <a:lnTo>
                    <a:pt x="450" y="1223"/>
                  </a:lnTo>
                  <a:lnTo>
                    <a:pt x="447" y="1205"/>
                  </a:lnTo>
                  <a:lnTo>
                    <a:pt x="445" y="1192"/>
                  </a:lnTo>
                  <a:lnTo>
                    <a:pt x="445" y="1191"/>
                  </a:lnTo>
                  <a:lnTo>
                    <a:pt x="445" y="1190"/>
                  </a:lnTo>
                  <a:lnTo>
                    <a:pt x="445" y="1186"/>
                  </a:lnTo>
                  <a:lnTo>
                    <a:pt x="445" y="1184"/>
                  </a:lnTo>
                  <a:lnTo>
                    <a:pt x="445" y="1183"/>
                  </a:lnTo>
                  <a:lnTo>
                    <a:pt x="443" y="1182"/>
                  </a:lnTo>
                  <a:lnTo>
                    <a:pt x="442" y="1179"/>
                  </a:lnTo>
                  <a:lnTo>
                    <a:pt x="441" y="1177"/>
                  </a:lnTo>
                  <a:lnTo>
                    <a:pt x="441" y="1176"/>
                  </a:lnTo>
                  <a:lnTo>
                    <a:pt x="441" y="1176"/>
                  </a:lnTo>
                  <a:lnTo>
                    <a:pt x="440" y="1176"/>
                  </a:lnTo>
                  <a:lnTo>
                    <a:pt x="439" y="1176"/>
                  </a:lnTo>
                  <a:lnTo>
                    <a:pt x="434" y="1176"/>
                  </a:lnTo>
                  <a:lnTo>
                    <a:pt x="431" y="1176"/>
                  </a:lnTo>
                  <a:lnTo>
                    <a:pt x="431" y="1176"/>
                  </a:lnTo>
                  <a:lnTo>
                    <a:pt x="430" y="1176"/>
                  </a:lnTo>
                  <a:lnTo>
                    <a:pt x="427" y="1176"/>
                  </a:lnTo>
                  <a:lnTo>
                    <a:pt x="417" y="1175"/>
                  </a:lnTo>
                  <a:lnTo>
                    <a:pt x="410" y="1174"/>
                  </a:lnTo>
                  <a:lnTo>
                    <a:pt x="410" y="1173"/>
                  </a:lnTo>
                  <a:lnTo>
                    <a:pt x="409" y="1173"/>
                  </a:lnTo>
                  <a:lnTo>
                    <a:pt x="402" y="1173"/>
                  </a:lnTo>
                  <a:lnTo>
                    <a:pt x="380" y="1172"/>
                  </a:lnTo>
                  <a:lnTo>
                    <a:pt x="363" y="1170"/>
                  </a:lnTo>
                  <a:lnTo>
                    <a:pt x="363" y="1169"/>
                  </a:lnTo>
                  <a:lnTo>
                    <a:pt x="362" y="1169"/>
                  </a:lnTo>
                  <a:lnTo>
                    <a:pt x="356" y="1169"/>
                  </a:lnTo>
                  <a:lnTo>
                    <a:pt x="337" y="1167"/>
                  </a:lnTo>
                  <a:lnTo>
                    <a:pt x="321" y="1166"/>
                  </a:lnTo>
                  <a:lnTo>
                    <a:pt x="321" y="1165"/>
                  </a:lnTo>
                  <a:lnTo>
                    <a:pt x="320" y="1165"/>
                  </a:lnTo>
                  <a:lnTo>
                    <a:pt x="319" y="1165"/>
                  </a:lnTo>
                  <a:lnTo>
                    <a:pt x="313" y="1165"/>
                  </a:lnTo>
                  <a:lnTo>
                    <a:pt x="310" y="1165"/>
                  </a:lnTo>
                  <a:lnTo>
                    <a:pt x="310" y="1165"/>
                  </a:lnTo>
                  <a:lnTo>
                    <a:pt x="308" y="1164"/>
                  </a:lnTo>
                  <a:lnTo>
                    <a:pt x="307" y="1163"/>
                  </a:lnTo>
                  <a:lnTo>
                    <a:pt x="307" y="1162"/>
                  </a:lnTo>
                  <a:lnTo>
                    <a:pt x="306" y="1162"/>
                  </a:lnTo>
                  <a:lnTo>
                    <a:pt x="305" y="1162"/>
                  </a:lnTo>
                  <a:lnTo>
                    <a:pt x="304" y="1162"/>
                  </a:lnTo>
                  <a:lnTo>
                    <a:pt x="304" y="1162"/>
                  </a:lnTo>
                  <a:lnTo>
                    <a:pt x="304" y="1161"/>
                  </a:lnTo>
                  <a:lnTo>
                    <a:pt x="304" y="1160"/>
                  </a:lnTo>
                  <a:lnTo>
                    <a:pt x="304" y="1159"/>
                  </a:lnTo>
                  <a:lnTo>
                    <a:pt x="304" y="1159"/>
                  </a:lnTo>
                  <a:lnTo>
                    <a:pt x="304" y="1158"/>
                  </a:lnTo>
                  <a:lnTo>
                    <a:pt x="304" y="1155"/>
                  </a:lnTo>
                  <a:lnTo>
                    <a:pt x="304" y="1152"/>
                  </a:lnTo>
                  <a:lnTo>
                    <a:pt x="304" y="1151"/>
                  </a:lnTo>
                  <a:lnTo>
                    <a:pt x="304" y="1150"/>
                  </a:lnTo>
                  <a:lnTo>
                    <a:pt x="304" y="1145"/>
                  </a:lnTo>
                  <a:lnTo>
                    <a:pt x="304" y="1142"/>
                  </a:lnTo>
                  <a:lnTo>
                    <a:pt x="304" y="1141"/>
                  </a:lnTo>
                  <a:lnTo>
                    <a:pt x="304" y="1140"/>
                  </a:lnTo>
                  <a:lnTo>
                    <a:pt x="304" y="1134"/>
                  </a:lnTo>
                  <a:lnTo>
                    <a:pt x="304" y="1131"/>
                  </a:lnTo>
                  <a:lnTo>
                    <a:pt x="304" y="1130"/>
                  </a:lnTo>
                  <a:lnTo>
                    <a:pt x="304" y="1129"/>
                  </a:lnTo>
                  <a:lnTo>
                    <a:pt x="304" y="1128"/>
                  </a:lnTo>
                  <a:lnTo>
                    <a:pt x="304" y="1127"/>
                  </a:lnTo>
                  <a:lnTo>
                    <a:pt x="304" y="1125"/>
                  </a:lnTo>
                  <a:lnTo>
                    <a:pt x="304" y="1124"/>
                  </a:lnTo>
                  <a:lnTo>
                    <a:pt x="304" y="1123"/>
                  </a:lnTo>
                  <a:lnTo>
                    <a:pt x="307" y="1120"/>
                  </a:lnTo>
                  <a:lnTo>
                    <a:pt x="309" y="1118"/>
                  </a:lnTo>
                  <a:lnTo>
                    <a:pt x="310" y="1116"/>
                  </a:lnTo>
                  <a:lnTo>
                    <a:pt x="311" y="1114"/>
                  </a:lnTo>
                  <a:lnTo>
                    <a:pt x="315" y="1108"/>
                  </a:lnTo>
                  <a:lnTo>
                    <a:pt x="317" y="1103"/>
                  </a:lnTo>
                  <a:lnTo>
                    <a:pt x="318" y="1102"/>
                  </a:lnTo>
                  <a:lnTo>
                    <a:pt x="319" y="1099"/>
                  </a:lnTo>
                  <a:lnTo>
                    <a:pt x="322" y="1093"/>
                  </a:lnTo>
                  <a:lnTo>
                    <a:pt x="324" y="1089"/>
                  </a:lnTo>
                  <a:lnTo>
                    <a:pt x="325" y="1088"/>
                  </a:lnTo>
                  <a:lnTo>
                    <a:pt x="325" y="1087"/>
                  </a:lnTo>
                  <a:lnTo>
                    <a:pt x="325" y="1084"/>
                  </a:lnTo>
                  <a:lnTo>
                    <a:pt x="325" y="1081"/>
                  </a:lnTo>
                  <a:lnTo>
                    <a:pt x="325" y="1080"/>
                  </a:lnTo>
                  <a:lnTo>
                    <a:pt x="325" y="1080"/>
                  </a:lnTo>
                  <a:lnTo>
                    <a:pt x="325" y="1077"/>
                  </a:lnTo>
                  <a:lnTo>
                    <a:pt x="325" y="1075"/>
                  </a:lnTo>
                  <a:lnTo>
                    <a:pt x="325" y="1074"/>
                  </a:lnTo>
                  <a:lnTo>
                    <a:pt x="325" y="1073"/>
                  </a:lnTo>
                  <a:lnTo>
                    <a:pt x="326" y="1068"/>
                  </a:lnTo>
                  <a:lnTo>
                    <a:pt x="327" y="1065"/>
                  </a:lnTo>
                  <a:lnTo>
                    <a:pt x="328" y="1063"/>
                  </a:lnTo>
                  <a:lnTo>
                    <a:pt x="328" y="1062"/>
                  </a:lnTo>
                  <a:lnTo>
                    <a:pt x="329" y="1057"/>
                  </a:lnTo>
                  <a:lnTo>
                    <a:pt x="330" y="1054"/>
                  </a:lnTo>
                  <a:lnTo>
                    <a:pt x="331" y="1053"/>
                  </a:lnTo>
                  <a:lnTo>
                    <a:pt x="331" y="1051"/>
                  </a:lnTo>
                  <a:lnTo>
                    <a:pt x="331" y="1050"/>
                  </a:lnTo>
                  <a:lnTo>
                    <a:pt x="331" y="1049"/>
                  </a:lnTo>
                  <a:lnTo>
                    <a:pt x="330" y="1049"/>
                  </a:lnTo>
                  <a:lnTo>
                    <a:pt x="329" y="1049"/>
                  </a:lnTo>
                  <a:lnTo>
                    <a:pt x="328" y="1049"/>
                  </a:lnTo>
                  <a:lnTo>
                    <a:pt x="328" y="1049"/>
                  </a:lnTo>
                  <a:lnTo>
                    <a:pt x="327" y="1049"/>
                  </a:lnTo>
                  <a:lnTo>
                    <a:pt x="326" y="1049"/>
                  </a:lnTo>
                  <a:lnTo>
                    <a:pt x="325" y="1049"/>
                  </a:lnTo>
                  <a:lnTo>
                    <a:pt x="325" y="1049"/>
                  </a:lnTo>
                  <a:lnTo>
                    <a:pt x="322" y="1050"/>
                  </a:lnTo>
                  <a:lnTo>
                    <a:pt x="316" y="1052"/>
                  </a:lnTo>
                  <a:lnTo>
                    <a:pt x="310" y="1053"/>
                  </a:lnTo>
                  <a:lnTo>
                    <a:pt x="310" y="1053"/>
                  </a:lnTo>
                  <a:lnTo>
                    <a:pt x="308" y="1054"/>
                  </a:lnTo>
                  <a:lnTo>
                    <a:pt x="303" y="1055"/>
                  </a:lnTo>
                  <a:lnTo>
                    <a:pt x="300" y="1056"/>
                  </a:lnTo>
                  <a:lnTo>
                    <a:pt x="300" y="1056"/>
                  </a:lnTo>
                  <a:lnTo>
                    <a:pt x="300" y="1056"/>
                  </a:lnTo>
                  <a:lnTo>
                    <a:pt x="299" y="1056"/>
                  </a:lnTo>
                  <a:lnTo>
                    <a:pt x="298" y="1056"/>
                  </a:lnTo>
                  <a:lnTo>
                    <a:pt x="297" y="1056"/>
                  </a:lnTo>
                  <a:lnTo>
                    <a:pt x="297" y="1056"/>
                  </a:lnTo>
                  <a:lnTo>
                    <a:pt x="297" y="1056"/>
                  </a:lnTo>
                  <a:lnTo>
                    <a:pt x="295" y="1057"/>
                  </a:lnTo>
                  <a:lnTo>
                    <a:pt x="291" y="1058"/>
                  </a:lnTo>
                  <a:lnTo>
                    <a:pt x="289" y="1059"/>
                  </a:lnTo>
                  <a:lnTo>
                    <a:pt x="289" y="1059"/>
                  </a:lnTo>
                  <a:lnTo>
                    <a:pt x="288" y="1060"/>
                  </a:lnTo>
                  <a:lnTo>
                    <a:pt x="287" y="1062"/>
                  </a:lnTo>
                  <a:lnTo>
                    <a:pt x="286" y="1063"/>
                  </a:lnTo>
                  <a:lnTo>
                    <a:pt x="286" y="1063"/>
                  </a:lnTo>
                  <a:lnTo>
                    <a:pt x="285" y="1063"/>
                  </a:lnTo>
                  <a:lnTo>
                    <a:pt x="284" y="1063"/>
                  </a:lnTo>
                  <a:lnTo>
                    <a:pt x="281" y="1063"/>
                  </a:lnTo>
                  <a:lnTo>
                    <a:pt x="279" y="1063"/>
                  </a:lnTo>
                  <a:lnTo>
                    <a:pt x="279" y="1063"/>
                  </a:lnTo>
                  <a:lnTo>
                    <a:pt x="277" y="1063"/>
                  </a:lnTo>
                  <a:lnTo>
                    <a:pt x="275" y="1063"/>
                  </a:lnTo>
                  <a:lnTo>
                    <a:pt x="268" y="1063"/>
                  </a:lnTo>
                  <a:lnTo>
                    <a:pt x="262" y="1063"/>
                  </a:lnTo>
                  <a:lnTo>
                    <a:pt x="262" y="1063"/>
                  </a:lnTo>
                  <a:lnTo>
                    <a:pt x="261" y="1063"/>
                  </a:lnTo>
                  <a:lnTo>
                    <a:pt x="256" y="1063"/>
                  </a:lnTo>
                  <a:lnTo>
                    <a:pt x="242" y="1063"/>
                  </a:lnTo>
                  <a:lnTo>
                    <a:pt x="230" y="1063"/>
                  </a:lnTo>
                  <a:lnTo>
                    <a:pt x="230" y="1063"/>
                  </a:lnTo>
                  <a:lnTo>
                    <a:pt x="229" y="1063"/>
                  </a:lnTo>
                  <a:lnTo>
                    <a:pt x="225" y="1063"/>
                  </a:lnTo>
                  <a:lnTo>
                    <a:pt x="210" y="1063"/>
                  </a:lnTo>
                  <a:lnTo>
                    <a:pt x="198" y="1063"/>
                  </a:lnTo>
                  <a:lnTo>
                    <a:pt x="198" y="1063"/>
                  </a:lnTo>
                  <a:lnTo>
                    <a:pt x="197" y="1063"/>
                  </a:lnTo>
                  <a:lnTo>
                    <a:pt x="196" y="1063"/>
                  </a:lnTo>
                  <a:lnTo>
                    <a:pt x="191" y="1063"/>
                  </a:lnTo>
                  <a:lnTo>
                    <a:pt x="188" y="1063"/>
                  </a:lnTo>
                  <a:lnTo>
                    <a:pt x="188" y="1063"/>
                  </a:lnTo>
                  <a:lnTo>
                    <a:pt x="187" y="1063"/>
                  </a:lnTo>
                  <a:lnTo>
                    <a:pt x="184" y="1063"/>
                  </a:lnTo>
                  <a:lnTo>
                    <a:pt x="183" y="1063"/>
                  </a:lnTo>
                  <a:lnTo>
                    <a:pt x="183" y="1063"/>
                  </a:lnTo>
                  <a:lnTo>
                    <a:pt x="182" y="1062"/>
                  </a:lnTo>
                  <a:lnTo>
                    <a:pt x="179" y="1059"/>
                  </a:lnTo>
                  <a:lnTo>
                    <a:pt x="177" y="1057"/>
                  </a:lnTo>
                  <a:lnTo>
                    <a:pt x="177" y="1056"/>
                  </a:lnTo>
                  <a:lnTo>
                    <a:pt x="175" y="1054"/>
                  </a:lnTo>
                  <a:lnTo>
                    <a:pt x="170" y="1048"/>
                  </a:lnTo>
                  <a:lnTo>
                    <a:pt x="166" y="1043"/>
                  </a:lnTo>
                  <a:lnTo>
                    <a:pt x="166" y="1042"/>
                  </a:lnTo>
                  <a:lnTo>
                    <a:pt x="163" y="1041"/>
                  </a:lnTo>
                  <a:lnTo>
                    <a:pt x="157" y="1036"/>
                  </a:lnTo>
                  <a:lnTo>
                    <a:pt x="152" y="1033"/>
                  </a:lnTo>
                  <a:lnTo>
                    <a:pt x="152" y="1032"/>
                  </a:lnTo>
                  <a:lnTo>
                    <a:pt x="150" y="1030"/>
                  </a:lnTo>
                  <a:lnTo>
                    <a:pt x="149" y="1029"/>
                  </a:lnTo>
                  <a:lnTo>
                    <a:pt x="149" y="1027"/>
                  </a:lnTo>
                  <a:lnTo>
                    <a:pt x="146" y="1021"/>
                  </a:lnTo>
                  <a:lnTo>
                    <a:pt x="145" y="1018"/>
                  </a:lnTo>
                  <a:lnTo>
                    <a:pt x="145" y="1017"/>
                  </a:lnTo>
                  <a:lnTo>
                    <a:pt x="145" y="1015"/>
                  </a:lnTo>
                  <a:lnTo>
                    <a:pt x="145" y="1008"/>
                  </a:lnTo>
                  <a:lnTo>
                    <a:pt x="145" y="1004"/>
                  </a:lnTo>
                  <a:lnTo>
                    <a:pt x="145" y="1003"/>
                  </a:lnTo>
                  <a:lnTo>
                    <a:pt x="140" y="992"/>
                  </a:lnTo>
                  <a:lnTo>
                    <a:pt x="138" y="986"/>
                  </a:lnTo>
                  <a:lnTo>
                    <a:pt x="138" y="985"/>
                  </a:lnTo>
                  <a:lnTo>
                    <a:pt x="136" y="982"/>
                  </a:lnTo>
                  <a:lnTo>
                    <a:pt x="135" y="980"/>
                  </a:lnTo>
                  <a:lnTo>
                    <a:pt x="135" y="979"/>
                  </a:lnTo>
                  <a:lnTo>
                    <a:pt x="135" y="979"/>
                  </a:lnTo>
                  <a:lnTo>
                    <a:pt x="134" y="979"/>
                  </a:lnTo>
                  <a:lnTo>
                    <a:pt x="132" y="979"/>
                  </a:lnTo>
                  <a:lnTo>
                    <a:pt x="131" y="979"/>
                  </a:lnTo>
                  <a:lnTo>
                    <a:pt x="131" y="979"/>
                  </a:lnTo>
                  <a:lnTo>
                    <a:pt x="129" y="979"/>
                  </a:lnTo>
                  <a:lnTo>
                    <a:pt x="128" y="979"/>
                  </a:lnTo>
                  <a:lnTo>
                    <a:pt x="127" y="979"/>
                  </a:lnTo>
                  <a:lnTo>
                    <a:pt x="127" y="979"/>
                  </a:lnTo>
                  <a:lnTo>
                    <a:pt x="122" y="977"/>
                  </a:lnTo>
                  <a:lnTo>
                    <a:pt x="120" y="976"/>
                  </a:lnTo>
                  <a:lnTo>
                    <a:pt x="120" y="974"/>
                  </a:lnTo>
                  <a:lnTo>
                    <a:pt x="116" y="973"/>
                  </a:lnTo>
                  <a:lnTo>
                    <a:pt x="114" y="972"/>
                  </a:lnTo>
                  <a:lnTo>
                    <a:pt x="114" y="971"/>
                  </a:lnTo>
                  <a:lnTo>
                    <a:pt x="114" y="971"/>
                  </a:lnTo>
                  <a:lnTo>
                    <a:pt x="113" y="971"/>
                  </a:lnTo>
                  <a:lnTo>
                    <a:pt x="110" y="971"/>
                  </a:lnTo>
                  <a:lnTo>
                    <a:pt x="109" y="971"/>
                  </a:lnTo>
                  <a:lnTo>
                    <a:pt x="109" y="971"/>
                  </a:lnTo>
                  <a:lnTo>
                    <a:pt x="109" y="970"/>
                  </a:lnTo>
                  <a:lnTo>
                    <a:pt x="109" y="967"/>
                  </a:lnTo>
                  <a:lnTo>
                    <a:pt x="109" y="965"/>
                  </a:lnTo>
                  <a:lnTo>
                    <a:pt x="109" y="964"/>
                  </a:lnTo>
                  <a:lnTo>
                    <a:pt x="107" y="958"/>
                  </a:lnTo>
                  <a:lnTo>
                    <a:pt x="106" y="954"/>
                  </a:lnTo>
                  <a:lnTo>
                    <a:pt x="106" y="953"/>
                  </a:lnTo>
                  <a:lnTo>
                    <a:pt x="106" y="952"/>
                  </a:lnTo>
                  <a:lnTo>
                    <a:pt x="106" y="947"/>
                  </a:lnTo>
                  <a:lnTo>
                    <a:pt x="106" y="944"/>
                  </a:lnTo>
                  <a:lnTo>
                    <a:pt x="106" y="943"/>
                  </a:lnTo>
                  <a:lnTo>
                    <a:pt x="106" y="942"/>
                  </a:lnTo>
                  <a:lnTo>
                    <a:pt x="106" y="941"/>
                  </a:lnTo>
                  <a:lnTo>
                    <a:pt x="106" y="940"/>
                  </a:lnTo>
                  <a:lnTo>
                    <a:pt x="104" y="938"/>
                  </a:lnTo>
                  <a:lnTo>
                    <a:pt x="103" y="937"/>
                  </a:lnTo>
                  <a:lnTo>
                    <a:pt x="103" y="936"/>
                  </a:lnTo>
                  <a:lnTo>
                    <a:pt x="100" y="934"/>
                  </a:lnTo>
                  <a:lnTo>
                    <a:pt x="99" y="933"/>
                  </a:lnTo>
                  <a:lnTo>
                    <a:pt x="99" y="932"/>
                  </a:lnTo>
                  <a:lnTo>
                    <a:pt x="97" y="931"/>
                  </a:lnTo>
                  <a:lnTo>
                    <a:pt x="96" y="930"/>
                  </a:lnTo>
                  <a:lnTo>
                    <a:pt x="96" y="929"/>
                  </a:lnTo>
                  <a:lnTo>
                    <a:pt x="96" y="929"/>
                  </a:lnTo>
                  <a:lnTo>
                    <a:pt x="94" y="928"/>
                  </a:lnTo>
                  <a:lnTo>
                    <a:pt x="92" y="927"/>
                  </a:lnTo>
                  <a:lnTo>
                    <a:pt x="92" y="926"/>
                  </a:lnTo>
                  <a:lnTo>
                    <a:pt x="92" y="925"/>
                  </a:lnTo>
                  <a:lnTo>
                    <a:pt x="92" y="921"/>
                  </a:lnTo>
                  <a:lnTo>
                    <a:pt x="92" y="919"/>
                  </a:lnTo>
                  <a:lnTo>
                    <a:pt x="92" y="918"/>
                  </a:lnTo>
                  <a:lnTo>
                    <a:pt x="91" y="917"/>
                  </a:lnTo>
                  <a:lnTo>
                    <a:pt x="89" y="914"/>
                  </a:lnTo>
                  <a:lnTo>
                    <a:pt x="88" y="912"/>
                  </a:lnTo>
                  <a:lnTo>
                    <a:pt x="88" y="911"/>
                  </a:lnTo>
                  <a:lnTo>
                    <a:pt x="87" y="909"/>
                  </a:lnTo>
                  <a:lnTo>
                    <a:pt x="86" y="902"/>
                  </a:lnTo>
                  <a:lnTo>
                    <a:pt x="85" y="898"/>
                  </a:lnTo>
                  <a:lnTo>
                    <a:pt x="85" y="897"/>
                  </a:lnTo>
                  <a:lnTo>
                    <a:pt x="85" y="896"/>
                  </a:lnTo>
                  <a:lnTo>
                    <a:pt x="85" y="895"/>
                  </a:lnTo>
                  <a:lnTo>
                    <a:pt x="85" y="894"/>
                  </a:lnTo>
                  <a:lnTo>
                    <a:pt x="84" y="894"/>
                  </a:lnTo>
                  <a:lnTo>
                    <a:pt x="83" y="894"/>
                  </a:lnTo>
                  <a:lnTo>
                    <a:pt x="82" y="894"/>
                  </a:lnTo>
                  <a:lnTo>
                    <a:pt x="82" y="894"/>
                  </a:lnTo>
                  <a:lnTo>
                    <a:pt x="81" y="893"/>
                  </a:lnTo>
                  <a:lnTo>
                    <a:pt x="79" y="890"/>
                  </a:lnTo>
                  <a:lnTo>
                    <a:pt x="78" y="888"/>
                  </a:lnTo>
                  <a:lnTo>
                    <a:pt x="78" y="887"/>
                  </a:lnTo>
                  <a:lnTo>
                    <a:pt x="73" y="885"/>
                  </a:lnTo>
                  <a:lnTo>
                    <a:pt x="71" y="884"/>
                  </a:lnTo>
                  <a:lnTo>
                    <a:pt x="71" y="883"/>
                  </a:lnTo>
                  <a:lnTo>
                    <a:pt x="71" y="883"/>
                  </a:lnTo>
                  <a:lnTo>
                    <a:pt x="71" y="881"/>
                  </a:lnTo>
                  <a:lnTo>
                    <a:pt x="71" y="880"/>
                  </a:lnTo>
                  <a:lnTo>
                    <a:pt x="71" y="879"/>
                  </a:lnTo>
                  <a:lnTo>
                    <a:pt x="71" y="877"/>
                  </a:lnTo>
                  <a:lnTo>
                    <a:pt x="71" y="871"/>
                  </a:lnTo>
                  <a:lnTo>
                    <a:pt x="71" y="866"/>
                  </a:lnTo>
                  <a:lnTo>
                    <a:pt x="71" y="865"/>
                  </a:lnTo>
                  <a:lnTo>
                    <a:pt x="70" y="862"/>
                  </a:lnTo>
                  <a:lnTo>
                    <a:pt x="68" y="853"/>
                  </a:lnTo>
                  <a:lnTo>
                    <a:pt x="67" y="845"/>
                  </a:lnTo>
                  <a:lnTo>
                    <a:pt x="67" y="844"/>
                  </a:lnTo>
                  <a:lnTo>
                    <a:pt x="66" y="841"/>
                  </a:lnTo>
                  <a:lnTo>
                    <a:pt x="63" y="831"/>
                  </a:lnTo>
                  <a:lnTo>
                    <a:pt x="61" y="824"/>
                  </a:lnTo>
                  <a:lnTo>
                    <a:pt x="61" y="823"/>
                  </a:lnTo>
                  <a:lnTo>
                    <a:pt x="61" y="822"/>
                  </a:lnTo>
                  <a:lnTo>
                    <a:pt x="61" y="819"/>
                  </a:lnTo>
                  <a:lnTo>
                    <a:pt x="61" y="817"/>
                  </a:lnTo>
                  <a:lnTo>
                    <a:pt x="61" y="816"/>
                  </a:lnTo>
                  <a:lnTo>
                    <a:pt x="61" y="816"/>
                  </a:lnTo>
                  <a:lnTo>
                    <a:pt x="58" y="814"/>
                  </a:lnTo>
                  <a:lnTo>
                    <a:pt x="57" y="813"/>
                  </a:lnTo>
                  <a:lnTo>
                    <a:pt x="57" y="812"/>
                  </a:lnTo>
                  <a:lnTo>
                    <a:pt x="54" y="806"/>
                  </a:lnTo>
                  <a:lnTo>
                    <a:pt x="53" y="803"/>
                  </a:lnTo>
                  <a:lnTo>
                    <a:pt x="53" y="802"/>
                  </a:lnTo>
                  <a:lnTo>
                    <a:pt x="48" y="795"/>
                  </a:lnTo>
                  <a:lnTo>
                    <a:pt x="46" y="792"/>
                  </a:lnTo>
                  <a:lnTo>
                    <a:pt x="46" y="791"/>
                  </a:lnTo>
                  <a:lnTo>
                    <a:pt x="46" y="791"/>
                  </a:lnTo>
                  <a:lnTo>
                    <a:pt x="44" y="790"/>
                  </a:lnTo>
                  <a:lnTo>
                    <a:pt x="43" y="789"/>
                  </a:lnTo>
                  <a:lnTo>
                    <a:pt x="43" y="788"/>
                  </a:lnTo>
                  <a:lnTo>
                    <a:pt x="42" y="788"/>
                  </a:lnTo>
                  <a:lnTo>
                    <a:pt x="41" y="788"/>
                  </a:lnTo>
                  <a:lnTo>
                    <a:pt x="40" y="788"/>
                  </a:lnTo>
                  <a:lnTo>
                    <a:pt x="40" y="788"/>
                  </a:lnTo>
                  <a:lnTo>
                    <a:pt x="37" y="787"/>
                  </a:lnTo>
                  <a:lnTo>
                    <a:pt x="32" y="784"/>
                  </a:lnTo>
                  <a:lnTo>
                    <a:pt x="29" y="782"/>
                  </a:lnTo>
                  <a:lnTo>
                    <a:pt x="29" y="781"/>
                  </a:lnTo>
                  <a:lnTo>
                    <a:pt x="27" y="780"/>
                  </a:lnTo>
                  <a:lnTo>
                    <a:pt x="22" y="776"/>
                  </a:lnTo>
                  <a:lnTo>
                    <a:pt x="18" y="774"/>
                  </a:lnTo>
                  <a:lnTo>
                    <a:pt x="18" y="773"/>
                  </a:lnTo>
                  <a:lnTo>
                    <a:pt x="18" y="773"/>
                  </a:lnTo>
                  <a:lnTo>
                    <a:pt x="15" y="772"/>
                  </a:lnTo>
                  <a:lnTo>
                    <a:pt x="14" y="771"/>
                  </a:lnTo>
                  <a:lnTo>
                    <a:pt x="14" y="770"/>
                  </a:lnTo>
                  <a:lnTo>
                    <a:pt x="12" y="764"/>
                  </a:lnTo>
                  <a:lnTo>
                    <a:pt x="11" y="760"/>
                  </a:lnTo>
                  <a:lnTo>
                    <a:pt x="11" y="759"/>
                  </a:lnTo>
                  <a:lnTo>
                    <a:pt x="9" y="753"/>
                  </a:lnTo>
                  <a:lnTo>
                    <a:pt x="8" y="750"/>
                  </a:lnTo>
                  <a:lnTo>
                    <a:pt x="8" y="749"/>
                  </a:lnTo>
                  <a:lnTo>
                    <a:pt x="7" y="747"/>
                  </a:lnTo>
                  <a:lnTo>
                    <a:pt x="5" y="740"/>
                  </a:lnTo>
                  <a:lnTo>
                    <a:pt x="4" y="736"/>
                  </a:lnTo>
                  <a:lnTo>
                    <a:pt x="4" y="735"/>
                  </a:lnTo>
                  <a:lnTo>
                    <a:pt x="3" y="734"/>
                  </a:lnTo>
                  <a:lnTo>
                    <a:pt x="2" y="731"/>
                  </a:lnTo>
                  <a:lnTo>
                    <a:pt x="0" y="729"/>
                  </a:lnTo>
                  <a:lnTo>
                    <a:pt x="0" y="728"/>
                  </a:lnTo>
                  <a:lnTo>
                    <a:pt x="2" y="728"/>
                  </a:lnTo>
                  <a:lnTo>
                    <a:pt x="3" y="728"/>
                  </a:lnTo>
                  <a:lnTo>
                    <a:pt x="4" y="728"/>
                  </a:lnTo>
                  <a:lnTo>
                    <a:pt x="6" y="728"/>
                  </a:lnTo>
                  <a:lnTo>
                    <a:pt x="7" y="728"/>
                  </a:lnTo>
                  <a:lnTo>
                    <a:pt x="8" y="728"/>
                  </a:lnTo>
                  <a:lnTo>
                    <a:pt x="11" y="728"/>
                  </a:lnTo>
                  <a:lnTo>
                    <a:pt x="13" y="728"/>
                  </a:lnTo>
                  <a:lnTo>
                    <a:pt x="14" y="728"/>
                  </a:lnTo>
                  <a:lnTo>
                    <a:pt x="15" y="728"/>
                  </a:lnTo>
                  <a:lnTo>
                    <a:pt x="18" y="728"/>
                  </a:lnTo>
                  <a:lnTo>
                    <a:pt x="21" y="728"/>
                  </a:lnTo>
                  <a:lnTo>
                    <a:pt x="22" y="728"/>
                  </a:lnTo>
                  <a:lnTo>
                    <a:pt x="22" y="728"/>
                  </a:lnTo>
                  <a:lnTo>
                    <a:pt x="22" y="728"/>
                  </a:lnTo>
                  <a:lnTo>
                    <a:pt x="22" y="727"/>
                  </a:lnTo>
                  <a:lnTo>
                    <a:pt x="22" y="725"/>
                  </a:lnTo>
                  <a:lnTo>
                    <a:pt x="22" y="724"/>
                  </a:lnTo>
                  <a:lnTo>
                    <a:pt x="22" y="723"/>
                  </a:lnTo>
                  <a:lnTo>
                    <a:pt x="22" y="720"/>
                  </a:lnTo>
                  <a:lnTo>
                    <a:pt x="22" y="718"/>
                  </a:lnTo>
                  <a:lnTo>
                    <a:pt x="22" y="717"/>
                  </a:lnTo>
                  <a:lnTo>
                    <a:pt x="22" y="716"/>
                  </a:lnTo>
                  <a:lnTo>
                    <a:pt x="22" y="713"/>
                  </a:lnTo>
                  <a:lnTo>
                    <a:pt x="22" y="711"/>
                  </a:lnTo>
                  <a:lnTo>
                    <a:pt x="22" y="710"/>
                  </a:lnTo>
                  <a:lnTo>
                    <a:pt x="22" y="709"/>
                  </a:lnTo>
                  <a:lnTo>
                    <a:pt x="22" y="707"/>
                  </a:lnTo>
                  <a:lnTo>
                    <a:pt x="22" y="706"/>
                  </a:lnTo>
                  <a:lnTo>
                    <a:pt x="23" y="706"/>
                  </a:lnTo>
                  <a:lnTo>
                    <a:pt x="26" y="706"/>
                  </a:lnTo>
                  <a:lnTo>
                    <a:pt x="28" y="706"/>
                  </a:lnTo>
                  <a:lnTo>
                    <a:pt x="29" y="706"/>
                  </a:lnTo>
                  <a:lnTo>
                    <a:pt x="31" y="706"/>
                  </a:lnTo>
                  <a:lnTo>
                    <a:pt x="37" y="705"/>
                  </a:lnTo>
                  <a:lnTo>
                    <a:pt x="42" y="704"/>
                  </a:lnTo>
                  <a:lnTo>
                    <a:pt x="43" y="703"/>
                  </a:lnTo>
                  <a:lnTo>
                    <a:pt x="48" y="703"/>
                  </a:lnTo>
                  <a:lnTo>
                    <a:pt x="64" y="701"/>
                  </a:lnTo>
                  <a:lnTo>
                    <a:pt x="77" y="700"/>
                  </a:lnTo>
                  <a:lnTo>
                    <a:pt x="78" y="699"/>
                  </a:lnTo>
                  <a:lnTo>
                    <a:pt x="79" y="699"/>
                  </a:lnTo>
                  <a:lnTo>
                    <a:pt x="90" y="699"/>
                  </a:lnTo>
                  <a:lnTo>
                    <a:pt x="128" y="696"/>
                  </a:lnTo>
                  <a:lnTo>
                    <a:pt x="157" y="694"/>
                  </a:lnTo>
                  <a:lnTo>
                    <a:pt x="159" y="693"/>
                  </a:lnTo>
                  <a:lnTo>
                    <a:pt x="163" y="693"/>
                  </a:lnTo>
                  <a:lnTo>
                    <a:pt x="176" y="691"/>
                  </a:lnTo>
                  <a:lnTo>
                    <a:pt x="187" y="689"/>
                  </a:lnTo>
                  <a:lnTo>
                    <a:pt x="188" y="688"/>
                  </a:lnTo>
                  <a:lnTo>
                    <a:pt x="189" y="688"/>
                  </a:lnTo>
                  <a:lnTo>
                    <a:pt x="190" y="688"/>
                  </a:lnTo>
                  <a:lnTo>
                    <a:pt x="191" y="688"/>
                  </a:lnTo>
                  <a:lnTo>
                    <a:pt x="191" y="687"/>
                  </a:lnTo>
                  <a:lnTo>
                    <a:pt x="191" y="686"/>
                  </a:lnTo>
                  <a:lnTo>
                    <a:pt x="191" y="685"/>
                  </a:lnTo>
                  <a:lnTo>
                    <a:pt x="192" y="684"/>
                  </a:lnTo>
                  <a:lnTo>
                    <a:pt x="193" y="683"/>
                  </a:lnTo>
                  <a:lnTo>
                    <a:pt x="194" y="682"/>
                  </a:lnTo>
                  <a:lnTo>
                    <a:pt x="194" y="680"/>
                  </a:lnTo>
                  <a:lnTo>
                    <a:pt x="196" y="674"/>
                  </a:lnTo>
                  <a:lnTo>
                    <a:pt x="197" y="668"/>
                  </a:lnTo>
                  <a:lnTo>
                    <a:pt x="198" y="667"/>
                  </a:lnTo>
                  <a:lnTo>
                    <a:pt x="198" y="666"/>
                  </a:lnTo>
                  <a:lnTo>
                    <a:pt x="198" y="665"/>
                  </a:lnTo>
                  <a:lnTo>
                    <a:pt x="198" y="664"/>
                  </a:lnTo>
                  <a:lnTo>
                    <a:pt x="200" y="664"/>
                  </a:lnTo>
                  <a:lnTo>
                    <a:pt x="208" y="663"/>
                  </a:lnTo>
                  <a:lnTo>
                    <a:pt x="214" y="662"/>
                  </a:lnTo>
                  <a:lnTo>
                    <a:pt x="215" y="661"/>
                  </a:lnTo>
                  <a:lnTo>
                    <a:pt x="219" y="660"/>
                  </a:lnTo>
                  <a:lnTo>
                    <a:pt x="232" y="657"/>
                  </a:lnTo>
                  <a:lnTo>
                    <a:pt x="243" y="654"/>
                  </a:lnTo>
                  <a:lnTo>
                    <a:pt x="244" y="653"/>
                  </a:lnTo>
                  <a:lnTo>
                    <a:pt x="248" y="652"/>
                  </a:lnTo>
                  <a:lnTo>
                    <a:pt x="261" y="649"/>
                  </a:lnTo>
                  <a:lnTo>
                    <a:pt x="271" y="647"/>
                  </a:lnTo>
                  <a:lnTo>
                    <a:pt x="272" y="646"/>
                  </a:lnTo>
                  <a:lnTo>
                    <a:pt x="273" y="646"/>
                  </a:lnTo>
                  <a:lnTo>
                    <a:pt x="274" y="646"/>
                  </a:lnTo>
                  <a:lnTo>
                    <a:pt x="275" y="646"/>
                  </a:lnTo>
                  <a:lnTo>
                    <a:pt x="276" y="645"/>
                  </a:lnTo>
                  <a:lnTo>
                    <a:pt x="277" y="644"/>
                  </a:lnTo>
                  <a:lnTo>
                    <a:pt x="279" y="643"/>
                  </a:lnTo>
                  <a:lnTo>
                    <a:pt x="281" y="642"/>
                  </a:lnTo>
                  <a:lnTo>
                    <a:pt x="282" y="641"/>
                  </a:lnTo>
                  <a:lnTo>
                    <a:pt x="283" y="640"/>
                  </a:lnTo>
                  <a:lnTo>
                    <a:pt x="283" y="640"/>
                  </a:lnTo>
                  <a:lnTo>
                    <a:pt x="283" y="638"/>
                  </a:lnTo>
                  <a:lnTo>
                    <a:pt x="283" y="636"/>
                  </a:lnTo>
                  <a:lnTo>
                    <a:pt x="283" y="635"/>
                  </a:lnTo>
                  <a:lnTo>
                    <a:pt x="283" y="632"/>
                  </a:lnTo>
                  <a:lnTo>
                    <a:pt x="283" y="630"/>
                  </a:lnTo>
                  <a:lnTo>
                    <a:pt x="283" y="629"/>
                  </a:lnTo>
                  <a:lnTo>
                    <a:pt x="284" y="625"/>
                  </a:lnTo>
                  <a:lnTo>
                    <a:pt x="285" y="623"/>
                  </a:lnTo>
                  <a:lnTo>
                    <a:pt x="286" y="622"/>
                  </a:lnTo>
                  <a:lnTo>
                    <a:pt x="286" y="621"/>
                  </a:lnTo>
                  <a:lnTo>
                    <a:pt x="286" y="620"/>
                  </a:lnTo>
                  <a:lnTo>
                    <a:pt x="286" y="618"/>
                  </a:lnTo>
                  <a:lnTo>
                    <a:pt x="287" y="618"/>
                  </a:lnTo>
                  <a:lnTo>
                    <a:pt x="288" y="618"/>
                  </a:lnTo>
                  <a:lnTo>
                    <a:pt x="289" y="618"/>
                  </a:lnTo>
                  <a:lnTo>
                    <a:pt x="291" y="618"/>
                  </a:lnTo>
                  <a:lnTo>
                    <a:pt x="292" y="618"/>
                  </a:lnTo>
                  <a:lnTo>
                    <a:pt x="293" y="618"/>
                  </a:lnTo>
                  <a:lnTo>
                    <a:pt x="295" y="618"/>
                  </a:lnTo>
                  <a:lnTo>
                    <a:pt x="302" y="618"/>
                  </a:lnTo>
                  <a:lnTo>
                    <a:pt x="306" y="618"/>
                  </a:lnTo>
                  <a:lnTo>
                    <a:pt x="307" y="618"/>
                  </a:lnTo>
                  <a:lnTo>
                    <a:pt x="308" y="618"/>
                  </a:lnTo>
                  <a:lnTo>
                    <a:pt x="313" y="618"/>
                  </a:lnTo>
                  <a:lnTo>
                    <a:pt x="317" y="618"/>
                  </a:lnTo>
                  <a:lnTo>
                    <a:pt x="318" y="618"/>
                  </a:lnTo>
                  <a:lnTo>
                    <a:pt x="319" y="618"/>
                  </a:lnTo>
                  <a:lnTo>
                    <a:pt x="320" y="618"/>
                  </a:lnTo>
                  <a:lnTo>
                    <a:pt x="321" y="618"/>
                  </a:lnTo>
                  <a:lnTo>
                    <a:pt x="321" y="618"/>
                  </a:lnTo>
                  <a:lnTo>
                    <a:pt x="321" y="616"/>
                  </a:lnTo>
                  <a:lnTo>
                    <a:pt x="321" y="615"/>
                  </a:lnTo>
                  <a:lnTo>
                    <a:pt x="321" y="614"/>
                  </a:lnTo>
                  <a:lnTo>
                    <a:pt x="321" y="611"/>
                  </a:lnTo>
                  <a:lnTo>
                    <a:pt x="321" y="609"/>
                  </a:lnTo>
                  <a:lnTo>
                    <a:pt x="321" y="608"/>
                  </a:lnTo>
                  <a:lnTo>
                    <a:pt x="321" y="607"/>
                  </a:lnTo>
                  <a:lnTo>
                    <a:pt x="321" y="604"/>
                  </a:lnTo>
                  <a:lnTo>
                    <a:pt x="321" y="602"/>
                  </a:lnTo>
                  <a:lnTo>
                    <a:pt x="321" y="600"/>
                  </a:lnTo>
                  <a:lnTo>
                    <a:pt x="321" y="599"/>
                  </a:lnTo>
                  <a:lnTo>
                    <a:pt x="321" y="598"/>
                  </a:lnTo>
                  <a:lnTo>
                    <a:pt x="321" y="597"/>
                  </a:lnTo>
                  <a:lnTo>
                    <a:pt x="323" y="597"/>
                  </a:lnTo>
                  <a:lnTo>
                    <a:pt x="324" y="597"/>
                  </a:lnTo>
                  <a:lnTo>
                    <a:pt x="325" y="597"/>
                  </a:lnTo>
                  <a:lnTo>
                    <a:pt x="326" y="597"/>
                  </a:lnTo>
                  <a:lnTo>
                    <a:pt x="327" y="597"/>
                  </a:lnTo>
                  <a:lnTo>
                    <a:pt x="328" y="597"/>
                  </a:lnTo>
                  <a:lnTo>
                    <a:pt x="329" y="597"/>
                  </a:lnTo>
                  <a:lnTo>
                    <a:pt x="335" y="595"/>
                  </a:lnTo>
                  <a:lnTo>
                    <a:pt x="338" y="594"/>
                  </a:lnTo>
                  <a:lnTo>
                    <a:pt x="339" y="593"/>
                  </a:lnTo>
                  <a:lnTo>
                    <a:pt x="340" y="593"/>
                  </a:lnTo>
                  <a:lnTo>
                    <a:pt x="345" y="593"/>
                  </a:lnTo>
                  <a:lnTo>
                    <a:pt x="348" y="593"/>
                  </a:lnTo>
                  <a:lnTo>
                    <a:pt x="349" y="593"/>
                  </a:lnTo>
                  <a:lnTo>
                    <a:pt x="350" y="592"/>
                  </a:lnTo>
                  <a:lnTo>
                    <a:pt x="352" y="591"/>
                  </a:lnTo>
                  <a:lnTo>
                    <a:pt x="353" y="590"/>
                  </a:lnTo>
                  <a:lnTo>
                    <a:pt x="355" y="589"/>
                  </a:lnTo>
                  <a:lnTo>
                    <a:pt x="356" y="588"/>
                  </a:lnTo>
                  <a:lnTo>
                    <a:pt x="357" y="587"/>
                  </a:lnTo>
                  <a:lnTo>
                    <a:pt x="358" y="585"/>
                  </a:lnTo>
                  <a:lnTo>
                    <a:pt x="359" y="584"/>
                  </a:lnTo>
                  <a:lnTo>
                    <a:pt x="360" y="582"/>
                  </a:lnTo>
                  <a:lnTo>
                    <a:pt x="361" y="581"/>
                  </a:lnTo>
                  <a:lnTo>
                    <a:pt x="364" y="576"/>
                  </a:lnTo>
                  <a:lnTo>
                    <a:pt x="366" y="573"/>
                  </a:lnTo>
                  <a:lnTo>
                    <a:pt x="367" y="572"/>
                  </a:lnTo>
                  <a:lnTo>
                    <a:pt x="371" y="565"/>
                  </a:lnTo>
                  <a:lnTo>
                    <a:pt x="373" y="562"/>
                  </a:lnTo>
                  <a:lnTo>
                    <a:pt x="374" y="561"/>
                  </a:lnTo>
                  <a:lnTo>
                    <a:pt x="376" y="560"/>
                  </a:lnTo>
                  <a:lnTo>
                    <a:pt x="377" y="559"/>
                  </a:lnTo>
                  <a:lnTo>
                    <a:pt x="378" y="558"/>
                  </a:lnTo>
                  <a:lnTo>
                    <a:pt x="378" y="558"/>
                  </a:lnTo>
                  <a:lnTo>
                    <a:pt x="379" y="558"/>
                  </a:lnTo>
                  <a:lnTo>
                    <a:pt x="380" y="558"/>
                  </a:lnTo>
                  <a:lnTo>
                    <a:pt x="381" y="558"/>
                  </a:lnTo>
                  <a:lnTo>
                    <a:pt x="385" y="557"/>
                  </a:lnTo>
                  <a:lnTo>
                    <a:pt x="387" y="556"/>
                  </a:lnTo>
                  <a:lnTo>
                    <a:pt x="389" y="555"/>
                  </a:lnTo>
                  <a:lnTo>
                    <a:pt x="392" y="555"/>
                  </a:lnTo>
                  <a:lnTo>
                    <a:pt x="394" y="555"/>
                  </a:lnTo>
                  <a:lnTo>
                    <a:pt x="395" y="555"/>
                  </a:lnTo>
                  <a:lnTo>
                    <a:pt x="397" y="553"/>
                  </a:lnTo>
                  <a:lnTo>
                    <a:pt x="398" y="552"/>
                  </a:lnTo>
                  <a:lnTo>
                    <a:pt x="399" y="551"/>
                  </a:lnTo>
                  <a:lnTo>
                    <a:pt x="399" y="550"/>
                  </a:lnTo>
                  <a:lnTo>
                    <a:pt x="399" y="549"/>
                  </a:lnTo>
                  <a:lnTo>
                    <a:pt x="399" y="547"/>
                  </a:lnTo>
                  <a:lnTo>
                    <a:pt x="399" y="546"/>
                  </a:lnTo>
                  <a:lnTo>
                    <a:pt x="399" y="543"/>
                  </a:lnTo>
                  <a:lnTo>
                    <a:pt x="399" y="541"/>
                  </a:lnTo>
                  <a:lnTo>
                    <a:pt x="399" y="540"/>
                  </a:lnTo>
                  <a:lnTo>
                    <a:pt x="399" y="538"/>
                  </a:lnTo>
                  <a:lnTo>
                    <a:pt x="400" y="532"/>
                  </a:lnTo>
                  <a:lnTo>
                    <a:pt x="401" y="527"/>
                  </a:lnTo>
                  <a:lnTo>
                    <a:pt x="402" y="526"/>
                  </a:lnTo>
                  <a:lnTo>
                    <a:pt x="403" y="524"/>
                  </a:lnTo>
                  <a:lnTo>
                    <a:pt x="406" y="518"/>
                  </a:lnTo>
                  <a:lnTo>
                    <a:pt x="409" y="514"/>
                  </a:lnTo>
                  <a:lnTo>
                    <a:pt x="410" y="513"/>
                  </a:lnTo>
                  <a:lnTo>
                    <a:pt x="410" y="510"/>
                  </a:lnTo>
                  <a:lnTo>
                    <a:pt x="410" y="509"/>
                  </a:lnTo>
                  <a:lnTo>
                    <a:pt x="410" y="508"/>
                  </a:lnTo>
                  <a:lnTo>
                    <a:pt x="410" y="508"/>
                  </a:lnTo>
                  <a:lnTo>
                    <a:pt x="411" y="508"/>
                  </a:lnTo>
                  <a:lnTo>
                    <a:pt x="412" y="508"/>
                  </a:lnTo>
                  <a:lnTo>
                    <a:pt x="413" y="508"/>
                  </a:lnTo>
                  <a:lnTo>
                    <a:pt x="414" y="508"/>
                  </a:lnTo>
                  <a:lnTo>
                    <a:pt x="419" y="507"/>
                  </a:lnTo>
                  <a:lnTo>
                    <a:pt x="422" y="506"/>
                  </a:lnTo>
                  <a:lnTo>
                    <a:pt x="423" y="505"/>
                  </a:lnTo>
                  <a:lnTo>
                    <a:pt x="424" y="505"/>
                  </a:lnTo>
                  <a:lnTo>
                    <a:pt x="428" y="505"/>
                  </a:lnTo>
                  <a:lnTo>
                    <a:pt x="430" y="505"/>
                  </a:lnTo>
                  <a:lnTo>
                    <a:pt x="431" y="505"/>
                  </a:lnTo>
                  <a:lnTo>
                    <a:pt x="431" y="504"/>
                  </a:lnTo>
                  <a:lnTo>
                    <a:pt x="431" y="503"/>
                  </a:lnTo>
                  <a:lnTo>
                    <a:pt x="431" y="502"/>
                  </a:lnTo>
                  <a:lnTo>
                    <a:pt x="431" y="502"/>
                  </a:lnTo>
                  <a:lnTo>
                    <a:pt x="432" y="500"/>
                  </a:lnTo>
                  <a:lnTo>
                    <a:pt x="433" y="499"/>
                  </a:lnTo>
                  <a:lnTo>
                    <a:pt x="434" y="498"/>
                  </a:lnTo>
                  <a:lnTo>
                    <a:pt x="438" y="497"/>
                  </a:lnTo>
                  <a:lnTo>
                    <a:pt x="440" y="496"/>
                  </a:lnTo>
                  <a:lnTo>
                    <a:pt x="441" y="495"/>
                  </a:lnTo>
                  <a:lnTo>
                    <a:pt x="442" y="490"/>
                  </a:lnTo>
                  <a:lnTo>
                    <a:pt x="443" y="488"/>
                  </a:lnTo>
                  <a:lnTo>
                    <a:pt x="445" y="487"/>
                  </a:lnTo>
                  <a:lnTo>
                    <a:pt x="446" y="487"/>
                  </a:lnTo>
                  <a:lnTo>
                    <a:pt x="447" y="487"/>
                  </a:lnTo>
                  <a:lnTo>
                    <a:pt x="448" y="487"/>
                  </a:lnTo>
                  <a:lnTo>
                    <a:pt x="447" y="483"/>
                  </a:lnTo>
                  <a:lnTo>
                    <a:pt x="446" y="468"/>
                  </a:lnTo>
                  <a:lnTo>
                    <a:pt x="445" y="456"/>
                  </a:lnTo>
                  <a:lnTo>
                    <a:pt x="445" y="455"/>
                  </a:lnTo>
                  <a:lnTo>
                    <a:pt x="445" y="449"/>
                  </a:lnTo>
                  <a:lnTo>
                    <a:pt x="445" y="428"/>
                  </a:lnTo>
                  <a:lnTo>
                    <a:pt x="445" y="411"/>
                  </a:lnTo>
                  <a:lnTo>
                    <a:pt x="445" y="410"/>
                  </a:lnTo>
                  <a:lnTo>
                    <a:pt x="445" y="402"/>
                  </a:lnTo>
                  <a:lnTo>
                    <a:pt x="445" y="377"/>
                  </a:lnTo>
                  <a:lnTo>
                    <a:pt x="445" y="358"/>
                  </a:lnTo>
                  <a:lnTo>
                    <a:pt x="445" y="357"/>
                  </a:lnTo>
                  <a:lnTo>
                    <a:pt x="443" y="353"/>
                  </a:lnTo>
                  <a:lnTo>
                    <a:pt x="442" y="340"/>
                  </a:lnTo>
                  <a:lnTo>
                    <a:pt x="441" y="329"/>
                  </a:lnTo>
                  <a:lnTo>
                    <a:pt x="441" y="328"/>
                  </a:lnTo>
                  <a:lnTo>
                    <a:pt x="441" y="325"/>
                  </a:lnTo>
                  <a:lnTo>
                    <a:pt x="441" y="323"/>
                  </a:lnTo>
                  <a:lnTo>
                    <a:pt x="441" y="322"/>
                  </a:lnTo>
                  <a:lnTo>
                    <a:pt x="440" y="322"/>
                  </a:lnTo>
                  <a:lnTo>
                    <a:pt x="438" y="322"/>
                  </a:lnTo>
                  <a:lnTo>
                    <a:pt x="437" y="322"/>
                  </a:lnTo>
                  <a:lnTo>
                    <a:pt x="437" y="322"/>
                  </a:lnTo>
                  <a:lnTo>
                    <a:pt x="436" y="322"/>
                  </a:lnTo>
                  <a:lnTo>
                    <a:pt x="435" y="322"/>
                  </a:lnTo>
                  <a:lnTo>
                    <a:pt x="434" y="322"/>
                  </a:lnTo>
                  <a:lnTo>
                    <a:pt x="434" y="322"/>
                  </a:lnTo>
                  <a:lnTo>
                    <a:pt x="433" y="322"/>
                  </a:lnTo>
                  <a:lnTo>
                    <a:pt x="432" y="322"/>
                  </a:lnTo>
                  <a:lnTo>
                    <a:pt x="427" y="322"/>
                  </a:lnTo>
                  <a:lnTo>
                    <a:pt x="423" y="322"/>
                  </a:lnTo>
                  <a:lnTo>
                    <a:pt x="423" y="322"/>
                  </a:lnTo>
                  <a:lnTo>
                    <a:pt x="422" y="322"/>
                  </a:lnTo>
                  <a:lnTo>
                    <a:pt x="420" y="322"/>
                  </a:lnTo>
                  <a:lnTo>
                    <a:pt x="414" y="322"/>
                  </a:lnTo>
                  <a:lnTo>
                    <a:pt x="410" y="322"/>
                  </a:lnTo>
                  <a:lnTo>
                    <a:pt x="410" y="322"/>
                  </a:lnTo>
                  <a:lnTo>
                    <a:pt x="410" y="322"/>
                  </a:lnTo>
                  <a:lnTo>
                    <a:pt x="410" y="321"/>
                  </a:lnTo>
                  <a:lnTo>
                    <a:pt x="410" y="318"/>
                  </a:lnTo>
                  <a:lnTo>
                    <a:pt x="410" y="315"/>
                  </a:lnTo>
                  <a:lnTo>
                    <a:pt x="410" y="314"/>
                  </a:lnTo>
                  <a:lnTo>
                    <a:pt x="409" y="313"/>
                  </a:lnTo>
                  <a:lnTo>
                    <a:pt x="406" y="310"/>
                  </a:lnTo>
                  <a:lnTo>
                    <a:pt x="405" y="308"/>
                  </a:lnTo>
                  <a:lnTo>
                    <a:pt x="405" y="307"/>
                  </a:lnTo>
                  <a:lnTo>
                    <a:pt x="403" y="304"/>
                  </a:lnTo>
                  <a:lnTo>
                    <a:pt x="402" y="302"/>
                  </a:lnTo>
                  <a:lnTo>
                    <a:pt x="402" y="301"/>
                  </a:lnTo>
                  <a:lnTo>
                    <a:pt x="402" y="298"/>
                  </a:lnTo>
                  <a:lnTo>
                    <a:pt x="402" y="297"/>
                  </a:lnTo>
                  <a:lnTo>
                    <a:pt x="402" y="296"/>
                  </a:lnTo>
                  <a:lnTo>
                    <a:pt x="401" y="296"/>
                  </a:lnTo>
                  <a:lnTo>
                    <a:pt x="400" y="296"/>
                  </a:lnTo>
                  <a:lnTo>
                    <a:pt x="399" y="296"/>
                  </a:lnTo>
                  <a:lnTo>
                    <a:pt x="399" y="296"/>
                  </a:lnTo>
                  <a:lnTo>
                    <a:pt x="396" y="295"/>
                  </a:lnTo>
                  <a:lnTo>
                    <a:pt x="395" y="294"/>
                  </a:lnTo>
                  <a:lnTo>
                    <a:pt x="395" y="293"/>
                  </a:lnTo>
                  <a:lnTo>
                    <a:pt x="393" y="292"/>
                  </a:lnTo>
                  <a:lnTo>
                    <a:pt x="387" y="289"/>
                  </a:lnTo>
                  <a:lnTo>
                    <a:pt x="384" y="287"/>
                  </a:lnTo>
                  <a:lnTo>
                    <a:pt x="384" y="286"/>
                  </a:lnTo>
                  <a:lnTo>
                    <a:pt x="375" y="283"/>
                  </a:lnTo>
                  <a:lnTo>
                    <a:pt x="371" y="280"/>
                  </a:lnTo>
                  <a:lnTo>
                    <a:pt x="371" y="279"/>
                  </a:lnTo>
                  <a:lnTo>
                    <a:pt x="371" y="277"/>
                  </a:lnTo>
                  <a:lnTo>
                    <a:pt x="371" y="276"/>
                  </a:lnTo>
                  <a:lnTo>
                    <a:pt x="371" y="275"/>
                  </a:lnTo>
                  <a:lnTo>
                    <a:pt x="371" y="274"/>
                  </a:lnTo>
                  <a:lnTo>
                    <a:pt x="371" y="273"/>
                  </a:lnTo>
                  <a:lnTo>
                    <a:pt x="371" y="272"/>
                  </a:lnTo>
                  <a:lnTo>
                    <a:pt x="371" y="271"/>
                  </a:lnTo>
                  <a:lnTo>
                    <a:pt x="371" y="266"/>
                  </a:lnTo>
                  <a:lnTo>
                    <a:pt x="371" y="262"/>
                  </a:lnTo>
                  <a:lnTo>
                    <a:pt x="371" y="261"/>
                  </a:lnTo>
                  <a:lnTo>
                    <a:pt x="369" y="258"/>
                  </a:lnTo>
                  <a:lnTo>
                    <a:pt x="368" y="249"/>
                  </a:lnTo>
                  <a:lnTo>
                    <a:pt x="367" y="241"/>
                  </a:lnTo>
                  <a:lnTo>
                    <a:pt x="367" y="240"/>
                  </a:lnTo>
                  <a:lnTo>
                    <a:pt x="366" y="237"/>
                  </a:lnTo>
                  <a:lnTo>
                    <a:pt x="364" y="225"/>
                  </a:lnTo>
                  <a:lnTo>
                    <a:pt x="363" y="217"/>
                  </a:lnTo>
                  <a:lnTo>
                    <a:pt x="363" y="216"/>
                  </a:lnTo>
                  <a:lnTo>
                    <a:pt x="363" y="215"/>
                  </a:lnTo>
                  <a:lnTo>
                    <a:pt x="363" y="212"/>
                  </a:lnTo>
                  <a:lnTo>
                    <a:pt x="363" y="209"/>
                  </a:lnTo>
                  <a:lnTo>
                    <a:pt x="363" y="208"/>
                  </a:lnTo>
                  <a:lnTo>
                    <a:pt x="362" y="208"/>
                  </a:lnTo>
                  <a:lnTo>
                    <a:pt x="361" y="208"/>
                  </a:lnTo>
                  <a:lnTo>
                    <a:pt x="360" y="208"/>
                  </a:lnTo>
                  <a:lnTo>
                    <a:pt x="360" y="208"/>
                  </a:lnTo>
                  <a:lnTo>
                    <a:pt x="359" y="208"/>
                  </a:lnTo>
                  <a:lnTo>
                    <a:pt x="358" y="208"/>
                  </a:lnTo>
                  <a:lnTo>
                    <a:pt x="355" y="208"/>
                  </a:lnTo>
                  <a:lnTo>
                    <a:pt x="353" y="208"/>
                  </a:lnTo>
                  <a:lnTo>
                    <a:pt x="353" y="208"/>
                  </a:lnTo>
                  <a:lnTo>
                    <a:pt x="352" y="208"/>
                  </a:lnTo>
                  <a:lnTo>
                    <a:pt x="349" y="208"/>
                  </a:lnTo>
                  <a:lnTo>
                    <a:pt x="343" y="208"/>
                  </a:lnTo>
                  <a:lnTo>
                    <a:pt x="339" y="208"/>
                  </a:lnTo>
                  <a:lnTo>
                    <a:pt x="339" y="208"/>
                  </a:lnTo>
                  <a:lnTo>
                    <a:pt x="338" y="208"/>
                  </a:lnTo>
                  <a:lnTo>
                    <a:pt x="336" y="208"/>
                  </a:lnTo>
                  <a:lnTo>
                    <a:pt x="329" y="208"/>
                  </a:lnTo>
                  <a:lnTo>
                    <a:pt x="325" y="208"/>
                  </a:lnTo>
                  <a:lnTo>
                    <a:pt x="325" y="208"/>
                  </a:lnTo>
                  <a:lnTo>
                    <a:pt x="324" y="208"/>
                  </a:lnTo>
                  <a:lnTo>
                    <a:pt x="322" y="208"/>
                  </a:lnTo>
                  <a:lnTo>
                    <a:pt x="321" y="208"/>
                  </a:lnTo>
                  <a:lnTo>
                    <a:pt x="321" y="208"/>
                  </a:lnTo>
                  <a:lnTo>
                    <a:pt x="319" y="207"/>
                  </a:lnTo>
                  <a:lnTo>
                    <a:pt x="318" y="206"/>
                  </a:lnTo>
                  <a:lnTo>
                    <a:pt x="318" y="205"/>
                  </a:lnTo>
                  <a:lnTo>
                    <a:pt x="318" y="204"/>
                  </a:lnTo>
                  <a:lnTo>
                    <a:pt x="318" y="201"/>
                  </a:lnTo>
                  <a:lnTo>
                    <a:pt x="318" y="199"/>
                  </a:lnTo>
                  <a:lnTo>
                    <a:pt x="318" y="198"/>
                  </a:lnTo>
                  <a:lnTo>
                    <a:pt x="317" y="196"/>
                  </a:lnTo>
                  <a:lnTo>
                    <a:pt x="316" y="189"/>
                  </a:lnTo>
                  <a:lnTo>
                    <a:pt x="315" y="185"/>
                  </a:lnTo>
                  <a:lnTo>
                    <a:pt x="315" y="184"/>
                  </a:lnTo>
                  <a:lnTo>
                    <a:pt x="315" y="181"/>
                  </a:lnTo>
                  <a:lnTo>
                    <a:pt x="315" y="171"/>
                  </a:lnTo>
                  <a:lnTo>
                    <a:pt x="315" y="164"/>
                  </a:lnTo>
                  <a:lnTo>
                    <a:pt x="315" y="163"/>
                  </a:lnTo>
                  <a:lnTo>
                    <a:pt x="315" y="162"/>
                  </a:lnTo>
                  <a:lnTo>
                    <a:pt x="315" y="159"/>
                  </a:lnTo>
                  <a:lnTo>
                    <a:pt x="315" y="157"/>
                  </a:lnTo>
                  <a:lnTo>
                    <a:pt x="315" y="155"/>
                  </a:lnTo>
                  <a:lnTo>
                    <a:pt x="315" y="154"/>
                  </a:lnTo>
                  <a:lnTo>
                    <a:pt x="315" y="153"/>
                  </a:lnTo>
                  <a:lnTo>
                    <a:pt x="315" y="152"/>
                  </a:lnTo>
                  <a:lnTo>
                    <a:pt x="316" y="150"/>
                  </a:lnTo>
                  <a:lnTo>
                    <a:pt x="317" y="149"/>
                  </a:lnTo>
                  <a:lnTo>
                    <a:pt x="318" y="148"/>
                  </a:lnTo>
                  <a:lnTo>
                    <a:pt x="318" y="147"/>
                  </a:lnTo>
                  <a:lnTo>
                    <a:pt x="318" y="142"/>
                  </a:lnTo>
                  <a:lnTo>
                    <a:pt x="318" y="139"/>
                  </a:lnTo>
                  <a:lnTo>
                    <a:pt x="318" y="137"/>
                  </a:lnTo>
                  <a:lnTo>
                    <a:pt x="318" y="135"/>
                  </a:lnTo>
                  <a:lnTo>
                    <a:pt x="319" y="129"/>
                  </a:lnTo>
                  <a:lnTo>
                    <a:pt x="320" y="125"/>
                  </a:lnTo>
                  <a:lnTo>
                    <a:pt x="321" y="124"/>
                  </a:lnTo>
                  <a:lnTo>
                    <a:pt x="321" y="124"/>
                  </a:lnTo>
                  <a:lnTo>
                    <a:pt x="323" y="124"/>
                  </a:lnTo>
                  <a:lnTo>
                    <a:pt x="324" y="124"/>
                  </a:lnTo>
                  <a:lnTo>
                    <a:pt x="325" y="124"/>
                  </a:lnTo>
                  <a:lnTo>
                    <a:pt x="326" y="124"/>
                  </a:lnTo>
                  <a:lnTo>
                    <a:pt x="331" y="123"/>
                  </a:lnTo>
                  <a:lnTo>
                    <a:pt x="335" y="122"/>
                  </a:lnTo>
                  <a:lnTo>
                    <a:pt x="336" y="120"/>
                  </a:lnTo>
                  <a:lnTo>
                    <a:pt x="338" y="120"/>
                  </a:lnTo>
                  <a:lnTo>
                    <a:pt x="345" y="118"/>
                  </a:lnTo>
                  <a:lnTo>
                    <a:pt x="352" y="117"/>
                  </a:lnTo>
                  <a:lnTo>
                    <a:pt x="353" y="116"/>
                  </a:lnTo>
                  <a:lnTo>
                    <a:pt x="355" y="116"/>
                  </a:lnTo>
                  <a:lnTo>
                    <a:pt x="363" y="113"/>
                  </a:lnTo>
                  <a:lnTo>
                    <a:pt x="369" y="111"/>
                  </a:lnTo>
                  <a:lnTo>
                    <a:pt x="371" y="110"/>
                  </a:lnTo>
                  <a:lnTo>
                    <a:pt x="372" y="110"/>
                  </a:lnTo>
                  <a:lnTo>
                    <a:pt x="375" y="110"/>
                  </a:lnTo>
                  <a:lnTo>
                    <a:pt x="377" y="110"/>
                  </a:lnTo>
                  <a:lnTo>
                    <a:pt x="378" y="110"/>
                  </a:lnTo>
                  <a:lnTo>
                    <a:pt x="378" y="110"/>
                  </a:lnTo>
                  <a:lnTo>
                    <a:pt x="378" y="108"/>
                  </a:lnTo>
                  <a:lnTo>
                    <a:pt x="378" y="107"/>
                  </a:lnTo>
                  <a:lnTo>
                    <a:pt x="378" y="106"/>
                  </a:lnTo>
                  <a:lnTo>
                    <a:pt x="378" y="102"/>
                  </a:lnTo>
                  <a:lnTo>
                    <a:pt x="378" y="100"/>
                  </a:lnTo>
                  <a:lnTo>
                    <a:pt x="378" y="99"/>
                  </a:lnTo>
                  <a:lnTo>
                    <a:pt x="378" y="98"/>
                  </a:lnTo>
                  <a:lnTo>
                    <a:pt x="378" y="95"/>
                  </a:lnTo>
                  <a:lnTo>
                    <a:pt x="378" y="93"/>
                  </a:lnTo>
                  <a:lnTo>
                    <a:pt x="378" y="92"/>
                  </a:lnTo>
                  <a:lnTo>
                    <a:pt x="378" y="91"/>
                  </a:lnTo>
                  <a:lnTo>
                    <a:pt x="378" y="90"/>
                  </a:lnTo>
                  <a:lnTo>
                    <a:pt x="378" y="89"/>
                  </a:lnTo>
                  <a:lnTo>
                    <a:pt x="379" y="89"/>
                  </a:lnTo>
                  <a:lnTo>
                    <a:pt x="384" y="89"/>
                  </a:lnTo>
                  <a:lnTo>
                    <a:pt x="387" y="89"/>
                  </a:lnTo>
                  <a:lnTo>
                    <a:pt x="389" y="89"/>
                  </a:lnTo>
                  <a:lnTo>
                    <a:pt x="392" y="89"/>
                  </a:lnTo>
                  <a:lnTo>
                    <a:pt x="401" y="89"/>
                  </a:lnTo>
                  <a:lnTo>
                    <a:pt x="409" y="89"/>
                  </a:lnTo>
                  <a:lnTo>
                    <a:pt x="410" y="89"/>
                  </a:lnTo>
                  <a:lnTo>
                    <a:pt x="416" y="89"/>
                  </a:lnTo>
                  <a:lnTo>
                    <a:pt x="435" y="87"/>
                  </a:lnTo>
                  <a:lnTo>
                    <a:pt x="451" y="86"/>
                  </a:lnTo>
                  <a:lnTo>
                    <a:pt x="452" y="84"/>
                  </a:lnTo>
                  <a:lnTo>
                    <a:pt x="458" y="84"/>
                  </a:lnTo>
                  <a:lnTo>
                    <a:pt x="479" y="84"/>
                  </a:lnTo>
                  <a:lnTo>
                    <a:pt x="496" y="84"/>
                  </a:lnTo>
                  <a:lnTo>
                    <a:pt x="497" y="84"/>
                  </a:lnTo>
                  <a:lnTo>
                    <a:pt x="498" y="84"/>
                  </a:lnTo>
                  <a:lnTo>
                    <a:pt x="504" y="84"/>
                  </a:lnTo>
                  <a:lnTo>
                    <a:pt x="507" y="84"/>
                  </a:lnTo>
                  <a:lnTo>
                    <a:pt x="508" y="84"/>
                  </a:lnTo>
                  <a:lnTo>
                    <a:pt x="509" y="83"/>
                  </a:lnTo>
                  <a:lnTo>
                    <a:pt x="510" y="82"/>
                  </a:lnTo>
                  <a:lnTo>
                    <a:pt x="511" y="81"/>
                  </a:lnTo>
                  <a:lnTo>
                    <a:pt x="513" y="81"/>
                  </a:lnTo>
                  <a:lnTo>
                    <a:pt x="514" y="81"/>
                  </a:lnTo>
                  <a:lnTo>
                    <a:pt x="515" y="81"/>
                  </a:lnTo>
                  <a:lnTo>
                    <a:pt x="519" y="77"/>
                  </a:lnTo>
                  <a:lnTo>
                    <a:pt x="521" y="75"/>
                  </a:lnTo>
                  <a:lnTo>
                    <a:pt x="522" y="74"/>
                  </a:lnTo>
                  <a:lnTo>
                    <a:pt x="523" y="74"/>
                  </a:lnTo>
                  <a:lnTo>
                    <a:pt x="528" y="73"/>
                  </a:lnTo>
                  <a:lnTo>
                    <a:pt x="531" y="72"/>
                  </a:lnTo>
                  <a:lnTo>
                    <a:pt x="532" y="71"/>
                  </a:lnTo>
                  <a:lnTo>
                    <a:pt x="534" y="70"/>
                  </a:lnTo>
                  <a:lnTo>
                    <a:pt x="535" y="69"/>
                  </a:lnTo>
                  <a:lnTo>
                    <a:pt x="537" y="68"/>
                  </a:lnTo>
                  <a:lnTo>
                    <a:pt x="537" y="68"/>
                  </a:lnTo>
                  <a:lnTo>
                    <a:pt x="537" y="65"/>
                  </a:lnTo>
                  <a:lnTo>
                    <a:pt x="537" y="64"/>
                  </a:lnTo>
                  <a:lnTo>
                    <a:pt x="537" y="63"/>
                  </a:lnTo>
                  <a:lnTo>
                    <a:pt x="537" y="62"/>
                  </a:lnTo>
                  <a:lnTo>
                    <a:pt x="537" y="57"/>
                  </a:lnTo>
                  <a:lnTo>
                    <a:pt x="537" y="54"/>
                  </a:lnTo>
                  <a:lnTo>
                    <a:pt x="537" y="53"/>
                  </a:lnTo>
                  <a:lnTo>
                    <a:pt x="538" y="50"/>
                  </a:lnTo>
                  <a:lnTo>
                    <a:pt x="539" y="47"/>
                  </a:lnTo>
                  <a:lnTo>
                    <a:pt x="540" y="46"/>
                  </a:lnTo>
                  <a:lnTo>
                    <a:pt x="540" y="46"/>
                  </a:lnTo>
                  <a:lnTo>
                    <a:pt x="544" y="44"/>
                  </a:lnTo>
                  <a:lnTo>
                    <a:pt x="546" y="43"/>
                  </a:lnTo>
                  <a:lnTo>
                    <a:pt x="547" y="42"/>
                  </a:lnTo>
                  <a:lnTo>
                    <a:pt x="550" y="42"/>
                  </a:lnTo>
                  <a:lnTo>
                    <a:pt x="552" y="42"/>
                  </a:lnTo>
                  <a:lnTo>
                    <a:pt x="553" y="42"/>
                  </a:lnTo>
                  <a:lnTo>
                    <a:pt x="558" y="41"/>
                  </a:lnTo>
                  <a:lnTo>
                    <a:pt x="560" y="40"/>
                  </a:lnTo>
                  <a:lnTo>
                    <a:pt x="561" y="39"/>
                  </a:lnTo>
                  <a:lnTo>
                    <a:pt x="565" y="38"/>
                  </a:lnTo>
                  <a:lnTo>
                    <a:pt x="567" y="37"/>
                  </a:lnTo>
                  <a:lnTo>
                    <a:pt x="568" y="36"/>
                  </a:lnTo>
                  <a:lnTo>
                    <a:pt x="568" y="36"/>
                  </a:lnTo>
                  <a:lnTo>
                    <a:pt x="568" y="34"/>
                  </a:lnTo>
                  <a:lnTo>
                    <a:pt x="568" y="33"/>
                  </a:lnTo>
                  <a:lnTo>
                    <a:pt x="568" y="31"/>
                  </a:lnTo>
                  <a:lnTo>
                    <a:pt x="568" y="30"/>
                  </a:lnTo>
                  <a:lnTo>
                    <a:pt x="568" y="29"/>
                  </a:lnTo>
                  <a:lnTo>
                    <a:pt x="568" y="28"/>
                  </a:lnTo>
                  <a:lnTo>
                    <a:pt x="569" y="24"/>
                  </a:lnTo>
                  <a:lnTo>
                    <a:pt x="570" y="22"/>
                  </a:lnTo>
                  <a:lnTo>
                    <a:pt x="571" y="21"/>
                  </a:lnTo>
                  <a:lnTo>
                    <a:pt x="571" y="18"/>
                  </a:lnTo>
                  <a:lnTo>
                    <a:pt x="571" y="16"/>
                  </a:lnTo>
                  <a:lnTo>
                    <a:pt x="571" y="15"/>
                  </a:lnTo>
                  <a:lnTo>
                    <a:pt x="572" y="12"/>
                  </a:lnTo>
                  <a:lnTo>
                    <a:pt x="574" y="11"/>
                  </a:lnTo>
                  <a:lnTo>
                    <a:pt x="575" y="10"/>
                  </a:lnTo>
                  <a:lnTo>
                    <a:pt x="577" y="10"/>
                  </a:lnTo>
                  <a:lnTo>
                    <a:pt x="578" y="10"/>
                  </a:lnTo>
                  <a:lnTo>
                    <a:pt x="579" y="10"/>
                  </a:lnTo>
                  <a:lnTo>
                    <a:pt x="582" y="10"/>
                  </a:lnTo>
                  <a:lnTo>
                    <a:pt x="584" y="10"/>
                  </a:lnTo>
                  <a:lnTo>
                    <a:pt x="585" y="10"/>
                  </a:lnTo>
                  <a:lnTo>
                    <a:pt x="587" y="10"/>
                  </a:lnTo>
                  <a:lnTo>
                    <a:pt x="596" y="7"/>
                  </a:lnTo>
                  <a:lnTo>
                    <a:pt x="602" y="5"/>
                  </a:lnTo>
                  <a:lnTo>
                    <a:pt x="603" y="4"/>
                  </a:lnTo>
                  <a:lnTo>
                    <a:pt x="608" y="4"/>
                  </a:lnTo>
                  <a:lnTo>
                    <a:pt x="624" y="4"/>
                  </a:lnTo>
                  <a:lnTo>
                    <a:pt x="637" y="4"/>
                  </a:lnTo>
                  <a:lnTo>
                    <a:pt x="638" y="4"/>
                  </a:lnTo>
                  <a:lnTo>
                    <a:pt x="640" y="4"/>
                  </a:lnTo>
                  <a:lnTo>
                    <a:pt x="646" y="2"/>
                  </a:lnTo>
                  <a:lnTo>
                    <a:pt x="652" y="1"/>
                  </a:lnTo>
                  <a:lnTo>
                    <a:pt x="653" y="0"/>
                  </a:lnTo>
                  <a:lnTo>
                    <a:pt x="653" y="1"/>
                  </a:lnTo>
                  <a:lnTo>
                    <a:pt x="653" y="3"/>
                  </a:lnTo>
                  <a:lnTo>
                    <a:pt x="653" y="4"/>
                  </a:lnTo>
                  <a:lnTo>
                    <a:pt x="653" y="4"/>
                  </a:lnTo>
                  <a:lnTo>
                    <a:pt x="653" y="5"/>
                  </a:lnTo>
                  <a:lnTo>
                    <a:pt x="653" y="6"/>
                  </a:lnTo>
                  <a:lnTo>
                    <a:pt x="653" y="7"/>
                  </a:lnTo>
                  <a:lnTo>
                    <a:pt x="653" y="7"/>
                  </a:lnTo>
                  <a:lnTo>
                    <a:pt x="653" y="8"/>
                  </a:lnTo>
                  <a:lnTo>
                    <a:pt x="653" y="9"/>
                  </a:lnTo>
                  <a:lnTo>
                    <a:pt x="653" y="12"/>
                  </a:lnTo>
                  <a:lnTo>
                    <a:pt x="653" y="15"/>
                  </a:lnTo>
                  <a:lnTo>
                    <a:pt x="653" y="15"/>
                  </a:lnTo>
                  <a:lnTo>
                    <a:pt x="653" y="16"/>
                  </a:lnTo>
                  <a:lnTo>
                    <a:pt x="653" y="19"/>
                  </a:lnTo>
                  <a:lnTo>
                    <a:pt x="653" y="21"/>
                  </a:lnTo>
                  <a:lnTo>
                    <a:pt x="653" y="21"/>
                  </a:lnTo>
                  <a:lnTo>
                    <a:pt x="653" y="21"/>
                  </a:lnTo>
                  <a:lnTo>
                    <a:pt x="653" y="22"/>
                  </a:lnTo>
                  <a:lnTo>
                    <a:pt x="653" y="24"/>
                  </a:lnTo>
                  <a:lnTo>
                    <a:pt x="653" y="25"/>
                  </a:lnTo>
                  <a:lnTo>
                    <a:pt x="653" y="25"/>
                  </a:lnTo>
                  <a:lnTo>
                    <a:pt x="656" y="25"/>
                  </a:lnTo>
                  <a:lnTo>
                    <a:pt x="658" y="25"/>
                  </a:lnTo>
                  <a:lnTo>
                    <a:pt x="659" y="25"/>
                  </a:lnTo>
                  <a:lnTo>
                    <a:pt x="661" y="26"/>
                  </a:lnTo>
                  <a:lnTo>
                    <a:pt x="669" y="29"/>
                  </a:lnTo>
                  <a:lnTo>
                    <a:pt x="675" y="31"/>
                  </a:lnTo>
                  <a:lnTo>
                    <a:pt x="676" y="31"/>
                  </a:lnTo>
                  <a:lnTo>
                    <a:pt x="678" y="33"/>
                  </a:lnTo>
                  <a:lnTo>
                    <a:pt x="685" y="35"/>
                  </a:lnTo>
                  <a:lnTo>
                    <a:pt x="689" y="36"/>
                  </a:lnTo>
                  <a:lnTo>
                    <a:pt x="690" y="36"/>
                  </a:lnTo>
                  <a:lnTo>
                    <a:pt x="692" y="36"/>
                  </a:lnTo>
                  <a:lnTo>
                    <a:pt x="693" y="36"/>
                  </a:lnTo>
                  <a:lnTo>
                    <a:pt x="694" y="36"/>
                  </a:lnTo>
                  <a:lnTo>
                    <a:pt x="694" y="37"/>
                  </a:lnTo>
                  <a:lnTo>
                    <a:pt x="694" y="38"/>
                  </a:lnTo>
                  <a:lnTo>
                    <a:pt x="694" y="39"/>
                  </a:lnTo>
                  <a:lnTo>
                    <a:pt x="694" y="39"/>
                  </a:lnTo>
                  <a:lnTo>
                    <a:pt x="694" y="40"/>
                  </a:lnTo>
                  <a:lnTo>
                    <a:pt x="694" y="41"/>
                  </a:lnTo>
                  <a:lnTo>
                    <a:pt x="694" y="42"/>
                  </a:lnTo>
                  <a:lnTo>
                    <a:pt x="694" y="42"/>
                  </a:lnTo>
                  <a:lnTo>
                    <a:pt x="694" y="43"/>
                  </a:lnTo>
                  <a:lnTo>
                    <a:pt x="694" y="44"/>
                  </a:lnTo>
                  <a:lnTo>
                    <a:pt x="694" y="50"/>
                  </a:lnTo>
                  <a:lnTo>
                    <a:pt x="694" y="53"/>
                  </a:lnTo>
                  <a:lnTo>
                    <a:pt x="694" y="53"/>
                  </a:lnTo>
                  <a:lnTo>
                    <a:pt x="694" y="54"/>
                  </a:lnTo>
                  <a:lnTo>
                    <a:pt x="694" y="55"/>
                  </a:lnTo>
                  <a:lnTo>
                    <a:pt x="694" y="60"/>
                  </a:lnTo>
                  <a:lnTo>
                    <a:pt x="694" y="63"/>
                  </a:lnTo>
                  <a:lnTo>
                    <a:pt x="694" y="63"/>
                  </a:lnTo>
                  <a:lnTo>
                    <a:pt x="694" y="64"/>
                  </a:lnTo>
                  <a:lnTo>
                    <a:pt x="694" y="66"/>
                  </a:lnTo>
                  <a:lnTo>
                    <a:pt x="694" y="68"/>
                  </a:lnTo>
                  <a:lnTo>
                    <a:pt x="694" y="68"/>
                  </a:lnTo>
                  <a:lnTo>
                    <a:pt x="697" y="68"/>
                  </a:lnTo>
                  <a:lnTo>
                    <a:pt x="699" y="68"/>
                  </a:lnTo>
                  <a:lnTo>
                    <a:pt x="700" y="68"/>
                  </a:lnTo>
                  <a:lnTo>
                    <a:pt x="703" y="69"/>
                  </a:lnTo>
                  <a:lnTo>
                    <a:pt x="709" y="70"/>
                  </a:lnTo>
                  <a:lnTo>
                    <a:pt x="714" y="71"/>
                  </a:lnTo>
                  <a:lnTo>
                    <a:pt x="715" y="71"/>
                  </a:lnTo>
                  <a:lnTo>
                    <a:pt x="719" y="72"/>
                  </a:lnTo>
                  <a:lnTo>
                    <a:pt x="734" y="73"/>
                  </a:lnTo>
                  <a:lnTo>
                    <a:pt x="746" y="74"/>
                  </a:lnTo>
                  <a:lnTo>
                    <a:pt x="747" y="74"/>
                  </a:lnTo>
                  <a:lnTo>
                    <a:pt x="751" y="75"/>
                  </a:lnTo>
                  <a:lnTo>
                    <a:pt x="764" y="77"/>
                  </a:lnTo>
                  <a:lnTo>
                    <a:pt x="773" y="78"/>
                  </a:lnTo>
                  <a:lnTo>
                    <a:pt x="774" y="78"/>
                  </a:lnTo>
                  <a:lnTo>
                    <a:pt x="775" y="78"/>
                  </a:lnTo>
                  <a:lnTo>
                    <a:pt x="779" y="78"/>
                  </a:lnTo>
                  <a:lnTo>
                    <a:pt x="781" y="78"/>
                  </a:lnTo>
                  <a:lnTo>
                    <a:pt x="782" y="78"/>
                  </a:lnTo>
                  <a:lnTo>
                    <a:pt x="782" y="79"/>
                  </a:lnTo>
                  <a:lnTo>
                    <a:pt x="782" y="80"/>
                  </a:lnTo>
                  <a:lnTo>
                    <a:pt x="782" y="81"/>
                  </a:lnTo>
                  <a:lnTo>
                    <a:pt x="782" y="81"/>
                  </a:lnTo>
                  <a:lnTo>
                    <a:pt x="782" y="82"/>
                  </a:lnTo>
                  <a:lnTo>
                    <a:pt x="782" y="83"/>
                  </a:lnTo>
                  <a:lnTo>
                    <a:pt x="782" y="84"/>
                  </a:lnTo>
                  <a:lnTo>
                    <a:pt x="782" y="84"/>
                  </a:lnTo>
                  <a:lnTo>
                    <a:pt x="782" y="86"/>
                  </a:lnTo>
                  <a:lnTo>
                    <a:pt x="782" y="87"/>
                  </a:lnTo>
                  <a:lnTo>
                    <a:pt x="782" y="90"/>
                  </a:lnTo>
                  <a:lnTo>
                    <a:pt x="782" y="92"/>
                  </a:lnTo>
                  <a:lnTo>
                    <a:pt x="782" y="92"/>
                  </a:lnTo>
                  <a:lnTo>
                    <a:pt x="782" y="93"/>
                  </a:lnTo>
                  <a:lnTo>
                    <a:pt x="782" y="94"/>
                  </a:lnTo>
                  <a:lnTo>
                    <a:pt x="782" y="97"/>
                  </a:lnTo>
                  <a:lnTo>
                    <a:pt x="782" y="99"/>
                  </a:lnTo>
                  <a:lnTo>
                    <a:pt x="782" y="99"/>
                  </a:lnTo>
                  <a:lnTo>
                    <a:pt x="782" y="99"/>
                  </a:lnTo>
                  <a:lnTo>
                    <a:pt x="783" y="101"/>
                  </a:lnTo>
                  <a:lnTo>
                    <a:pt x="784" y="102"/>
                  </a:lnTo>
                  <a:lnTo>
                    <a:pt x="785" y="102"/>
                  </a:lnTo>
                  <a:lnTo>
                    <a:pt x="786" y="102"/>
                  </a:lnTo>
                  <a:lnTo>
                    <a:pt x="791" y="102"/>
                  </a:lnTo>
                  <a:lnTo>
                    <a:pt x="794" y="102"/>
                  </a:lnTo>
                  <a:lnTo>
                    <a:pt x="796" y="102"/>
                  </a:lnTo>
                  <a:lnTo>
                    <a:pt x="798" y="104"/>
                  </a:lnTo>
                  <a:lnTo>
                    <a:pt x="806" y="105"/>
                  </a:lnTo>
                  <a:lnTo>
                    <a:pt x="812" y="106"/>
                  </a:lnTo>
                  <a:lnTo>
                    <a:pt x="814" y="106"/>
                  </a:lnTo>
                  <a:lnTo>
                    <a:pt x="816" y="107"/>
                  </a:lnTo>
                  <a:lnTo>
                    <a:pt x="824" y="109"/>
                  </a:lnTo>
                  <a:lnTo>
                    <a:pt x="830" y="110"/>
                  </a:lnTo>
                  <a:lnTo>
                    <a:pt x="832" y="110"/>
                  </a:lnTo>
                  <a:lnTo>
                    <a:pt x="835" y="110"/>
                  </a:lnTo>
                  <a:lnTo>
                    <a:pt x="837" y="110"/>
                  </a:lnTo>
                  <a:lnTo>
                    <a:pt x="838" y="110"/>
                  </a:lnTo>
                  <a:lnTo>
                    <a:pt x="838" y="111"/>
                  </a:lnTo>
                  <a:lnTo>
                    <a:pt x="838" y="112"/>
                  </a:lnTo>
                  <a:lnTo>
                    <a:pt x="838" y="113"/>
                  </a:lnTo>
                  <a:lnTo>
                    <a:pt x="838" y="113"/>
                  </a:lnTo>
                  <a:lnTo>
                    <a:pt x="838" y="114"/>
                  </a:lnTo>
                  <a:lnTo>
                    <a:pt x="838" y="115"/>
                  </a:lnTo>
                  <a:lnTo>
                    <a:pt x="838" y="116"/>
                  </a:lnTo>
                  <a:lnTo>
                    <a:pt x="838" y="116"/>
                  </a:lnTo>
                  <a:lnTo>
                    <a:pt x="838" y="117"/>
                  </a:lnTo>
                  <a:lnTo>
                    <a:pt x="838" y="118"/>
                  </a:lnTo>
                  <a:lnTo>
                    <a:pt x="838" y="122"/>
                  </a:lnTo>
                  <a:lnTo>
                    <a:pt x="838" y="124"/>
                  </a:lnTo>
                  <a:lnTo>
                    <a:pt x="838" y="124"/>
                  </a:lnTo>
                  <a:lnTo>
                    <a:pt x="840" y="129"/>
                  </a:lnTo>
                  <a:lnTo>
                    <a:pt x="841" y="131"/>
                  </a:lnTo>
                  <a:lnTo>
                    <a:pt x="842" y="131"/>
                  </a:lnTo>
                  <a:lnTo>
                    <a:pt x="842" y="132"/>
                  </a:lnTo>
                  <a:lnTo>
                    <a:pt x="842" y="133"/>
                  </a:lnTo>
                  <a:lnTo>
                    <a:pt x="842" y="134"/>
                  </a:lnTo>
                  <a:lnTo>
                    <a:pt x="842" y="134"/>
                  </a:lnTo>
                  <a:lnTo>
                    <a:pt x="843" y="136"/>
                  </a:lnTo>
                  <a:lnTo>
                    <a:pt x="844" y="137"/>
                  </a:lnTo>
                  <a:lnTo>
                    <a:pt x="845" y="137"/>
                  </a:lnTo>
                  <a:lnTo>
                    <a:pt x="846" y="141"/>
                  </a:lnTo>
                  <a:lnTo>
                    <a:pt x="847" y="142"/>
                  </a:lnTo>
                  <a:lnTo>
                    <a:pt x="848" y="142"/>
                  </a:lnTo>
                  <a:lnTo>
                    <a:pt x="849" y="144"/>
                  </a:lnTo>
                  <a:lnTo>
                    <a:pt x="855" y="149"/>
                  </a:lnTo>
                  <a:lnTo>
                    <a:pt x="858" y="152"/>
                  </a:lnTo>
                  <a:lnTo>
                    <a:pt x="859" y="152"/>
                  </a:lnTo>
                  <a:lnTo>
                    <a:pt x="860" y="154"/>
                  </a:lnTo>
                  <a:lnTo>
                    <a:pt x="865" y="160"/>
                  </a:lnTo>
                  <a:lnTo>
                    <a:pt x="869" y="163"/>
                  </a:lnTo>
                  <a:lnTo>
                    <a:pt x="870" y="163"/>
                  </a:lnTo>
                  <a:lnTo>
                    <a:pt x="872" y="165"/>
                  </a:lnTo>
                  <a:lnTo>
                    <a:pt x="873" y="166"/>
                  </a:lnTo>
                  <a:lnTo>
                    <a:pt x="874" y="166"/>
                  </a:lnTo>
                  <a:lnTo>
                    <a:pt x="874" y="167"/>
                  </a:lnTo>
                  <a:lnTo>
                    <a:pt x="874" y="168"/>
                  </a:lnTo>
                  <a:lnTo>
                    <a:pt x="874" y="169"/>
                  </a:lnTo>
                  <a:lnTo>
                    <a:pt x="874" y="169"/>
                  </a:lnTo>
                  <a:lnTo>
                    <a:pt x="874" y="170"/>
                  </a:lnTo>
                  <a:lnTo>
                    <a:pt x="874" y="171"/>
                  </a:lnTo>
                  <a:lnTo>
                    <a:pt x="875" y="177"/>
                  </a:lnTo>
                  <a:lnTo>
                    <a:pt x="876" y="180"/>
                  </a:lnTo>
                  <a:lnTo>
                    <a:pt x="877" y="180"/>
                  </a:lnTo>
                  <a:lnTo>
                    <a:pt x="877" y="181"/>
                  </a:lnTo>
                  <a:lnTo>
                    <a:pt x="877" y="183"/>
                  </a:lnTo>
                  <a:lnTo>
                    <a:pt x="878" y="191"/>
                  </a:lnTo>
                  <a:lnTo>
                    <a:pt x="879" y="198"/>
                  </a:lnTo>
                  <a:lnTo>
                    <a:pt x="880" y="198"/>
                  </a:lnTo>
                  <a:lnTo>
                    <a:pt x="880" y="199"/>
                  </a:lnTo>
                  <a:lnTo>
                    <a:pt x="880" y="201"/>
                  </a:lnTo>
                  <a:lnTo>
                    <a:pt x="882" y="209"/>
                  </a:lnTo>
                  <a:lnTo>
                    <a:pt x="883" y="216"/>
                  </a:lnTo>
                  <a:lnTo>
                    <a:pt x="884" y="216"/>
                  </a:lnTo>
                  <a:lnTo>
                    <a:pt x="885" y="220"/>
                  </a:lnTo>
                  <a:lnTo>
                    <a:pt x="886" y="222"/>
                  </a:lnTo>
                  <a:lnTo>
                    <a:pt x="888" y="222"/>
                  </a:lnTo>
                  <a:lnTo>
                    <a:pt x="888" y="223"/>
                  </a:lnTo>
                  <a:lnTo>
                    <a:pt x="888" y="225"/>
                  </a:lnTo>
                  <a:lnTo>
                    <a:pt x="888" y="234"/>
                  </a:lnTo>
                  <a:lnTo>
                    <a:pt x="888" y="240"/>
                  </a:lnTo>
                  <a:lnTo>
                    <a:pt x="888" y="240"/>
                  </a:lnTo>
                  <a:lnTo>
                    <a:pt x="888" y="241"/>
                  </a:lnTo>
                  <a:lnTo>
                    <a:pt x="888" y="246"/>
                  </a:lnTo>
                  <a:lnTo>
                    <a:pt x="888" y="258"/>
                  </a:lnTo>
                  <a:lnTo>
                    <a:pt x="888" y="269"/>
                  </a:lnTo>
                  <a:lnTo>
                    <a:pt x="888" y="269"/>
                  </a:lnTo>
                  <a:lnTo>
                    <a:pt x="888" y="270"/>
                  </a:lnTo>
                  <a:lnTo>
                    <a:pt x="888" y="276"/>
                  </a:lnTo>
                  <a:lnTo>
                    <a:pt x="888" y="295"/>
                  </a:lnTo>
                  <a:lnTo>
                    <a:pt x="888" y="311"/>
                  </a:lnTo>
                  <a:lnTo>
                    <a:pt x="888" y="311"/>
                  </a:lnTo>
                  <a:lnTo>
                    <a:pt x="888" y="313"/>
                  </a:lnTo>
                  <a:lnTo>
                    <a:pt x="888" y="321"/>
                  </a:lnTo>
                  <a:lnTo>
                    <a:pt x="889" y="347"/>
                  </a:lnTo>
                  <a:lnTo>
                    <a:pt x="890" y="366"/>
                  </a:lnTo>
                  <a:lnTo>
                    <a:pt x="891" y="367"/>
                  </a:lnTo>
                  <a:lnTo>
                    <a:pt x="891" y="368"/>
                  </a:lnTo>
                  <a:lnTo>
                    <a:pt x="891" y="372"/>
                  </a:lnTo>
                  <a:lnTo>
                    <a:pt x="891" y="381"/>
                  </a:lnTo>
                  <a:lnTo>
                    <a:pt x="891" y="389"/>
                  </a:lnTo>
                  <a:lnTo>
                    <a:pt x="891" y="389"/>
                  </a:lnTo>
                  <a:lnTo>
                    <a:pt x="891" y="389"/>
                  </a:lnTo>
                  <a:lnTo>
                    <a:pt x="892" y="389"/>
                  </a:lnTo>
                  <a:lnTo>
                    <a:pt x="895" y="389"/>
                  </a:lnTo>
                  <a:lnTo>
                    <a:pt x="897" y="389"/>
                  </a:lnTo>
                  <a:lnTo>
                    <a:pt x="898" y="389"/>
                  </a:lnTo>
                  <a:lnTo>
                    <a:pt x="899" y="389"/>
                  </a:lnTo>
                  <a:lnTo>
                    <a:pt x="902" y="389"/>
                  </a:lnTo>
                  <a:lnTo>
                    <a:pt x="904" y="389"/>
                  </a:lnTo>
                  <a:lnTo>
                    <a:pt x="906" y="389"/>
                  </a:lnTo>
                  <a:lnTo>
                    <a:pt x="909" y="389"/>
                  </a:lnTo>
                  <a:lnTo>
                    <a:pt x="911" y="389"/>
                  </a:lnTo>
                  <a:lnTo>
                    <a:pt x="912" y="389"/>
                  </a:lnTo>
                  <a:lnTo>
                    <a:pt x="914" y="389"/>
                  </a:lnTo>
                  <a:lnTo>
                    <a:pt x="915" y="389"/>
                  </a:lnTo>
                  <a:lnTo>
                    <a:pt x="916" y="389"/>
                  </a:lnTo>
                  <a:lnTo>
                    <a:pt x="916" y="390"/>
                  </a:lnTo>
                  <a:lnTo>
                    <a:pt x="916" y="392"/>
                  </a:lnTo>
                  <a:lnTo>
                    <a:pt x="916" y="398"/>
                  </a:lnTo>
                  <a:lnTo>
                    <a:pt x="916" y="402"/>
                  </a:lnTo>
                  <a:lnTo>
                    <a:pt x="916" y="402"/>
                  </a:lnTo>
                  <a:lnTo>
                    <a:pt x="916" y="403"/>
                  </a:lnTo>
                  <a:lnTo>
                    <a:pt x="916" y="407"/>
                  </a:lnTo>
                  <a:lnTo>
                    <a:pt x="916" y="418"/>
                  </a:lnTo>
                  <a:lnTo>
                    <a:pt x="916" y="428"/>
                  </a:lnTo>
                  <a:lnTo>
                    <a:pt x="916" y="428"/>
                  </a:lnTo>
                  <a:lnTo>
                    <a:pt x="916" y="429"/>
                  </a:lnTo>
                  <a:lnTo>
                    <a:pt x="916" y="436"/>
                  </a:lnTo>
                  <a:lnTo>
                    <a:pt x="917" y="458"/>
                  </a:lnTo>
                  <a:lnTo>
                    <a:pt x="918" y="476"/>
                  </a:lnTo>
                  <a:lnTo>
                    <a:pt x="919" y="476"/>
                  </a:lnTo>
                  <a:lnTo>
                    <a:pt x="919" y="478"/>
                  </a:lnTo>
                  <a:lnTo>
                    <a:pt x="919" y="485"/>
                  </a:lnTo>
                  <a:lnTo>
                    <a:pt x="920" y="510"/>
                  </a:lnTo>
                  <a:lnTo>
                    <a:pt x="921" y="529"/>
                  </a:lnTo>
                  <a:lnTo>
                    <a:pt x="922" y="529"/>
                  </a:lnTo>
                  <a:lnTo>
                    <a:pt x="922" y="531"/>
                  </a:lnTo>
                  <a:lnTo>
                    <a:pt x="922" y="532"/>
                  </a:lnTo>
                  <a:lnTo>
                    <a:pt x="922" y="537"/>
                  </a:lnTo>
                  <a:lnTo>
                    <a:pt x="922" y="540"/>
                  </a:lnTo>
                  <a:lnTo>
                    <a:pt x="922" y="540"/>
                  </a:lnTo>
                  <a:lnTo>
                    <a:pt x="925" y="540"/>
                  </a:lnTo>
                  <a:lnTo>
                    <a:pt x="926" y="540"/>
                  </a:lnTo>
                  <a:lnTo>
                    <a:pt x="927" y="540"/>
                  </a:lnTo>
                  <a:lnTo>
                    <a:pt x="928" y="540"/>
                  </a:lnTo>
                  <a:lnTo>
                    <a:pt x="929" y="540"/>
                  </a:lnTo>
                  <a:lnTo>
                    <a:pt x="930" y="540"/>
                  </a:lnTo>
                  <a:lnTo>
                    <a:pt x="931" y="540"/>
                  </a:lnTo>
                  <a:lnTo>
                    <a:pt x="934" y="540"/>
                  </a:lnTo>
                  <a:lnTo>
                    <a:pt x="936" y="540"/>
                  </a:lnTo>
                  <a:lnTo>
                    <a:pt x="937" y="540"/>
                  </a:lnTo>
                  <a:lnTo>
                    <a:pt x="940" y="540"/>
                  </a:lnTo>
                  <a:lnTo>
                    <a:pt x="943" y="540"/>
                  </a:lnTo>
                  <a:lnTo>
                    <a:pt x="944" y="540"/>
                  </a:lnTo>
                  <a:lnTo>
                    <a:pt x="946" y="540"/>
                  </a:lnTo>
                  <a:lnTo>
                    <a:pt x="947" y="540"/>
                  </a:lnTo>
                  <a:lnTo>
                    <a:pt x="948" y="540"/>
                  </a:lnTo>
                  <a:lnTo>
                    <a:pt x="948" y="541"/>
                  </a:lnTo>
                  <a:lnTo>
                    <a:pt x="948" y="543"/>
                  </a:lnTo>
                  <a:lnTo>
                    <a:pt x="948" y="550"/>
                  </a:lnTo>
                  <a:lnTo>
                    <a:pt x="948" y="555"/>
                  </a:lnTo>
                  <a:lnTo>
                    <a:pt x="948" y="555"/>
                  </a:lnTo>
                  <a:lnTo>
                    <a:pt x="948" y="556"/>
                  </a:lnTo>
                  <a:lnTo>
                    <a:pt x="948" y="559"/>
                  </a:lnTo>
                  <a:lnTo>
                    <a:pt x="949" y="569"/>
                  </a:lnTo>
                  <a:lnTo>
                    <a:pt x="950" y="576"/>
                  </a:lnTo>
                  <a:lnTo>
                    <a:pt x="951" y="576"/>
                  </a:lnTo>
                  <a:lnTo>
                    <a:pt x="951" y="577"/>
                  </a:lnTo>
                  <a:lnTo>
                    <a:pt x="951" y="582"/>
                  </a:lnTo>
                  <a:lnTo>
                    <a:pt x="952" y="598"/>
                  </a:lnTo>
                  <a:lnTo>
                    <a:pt x="953" y="611"/>
                  </a:lnTo>
                  <a:lnTo>
                    <a:pt x="954" y="611"/>
                  </a:lnTo>
                  <a:lnTo>
                    <a:pt x="954" y="612"/>
                  </a:lnTo>
                  <a:lnTo>
                    <a:pt x="955" y="620"/>
                  </a:lnTo>
                  <a:lnTo>
                    <a:pt x="960" y="645"/>
                  </a:lnTo>
                  <a:lnTo>
                    <a:pt x="964" y="664"/>
                  </a:lnTo>
                  <a:lnTo>
                    <a:pt x="965" y="664"/>
                  </a:lnTo>
                  <a:lnTo>
                    <a:pt x="965" y="665"/>
                  </a:lnTo>
                  <a:lnTo>
                    <a:pt x="965" y="668"/>
                  </a:lnTo>
                  <a:lnTo>
                    <a:pt x="967" y="678"/>
                  </a:lnTo>
                  <a:lnTo>
                    <a:pt x="968" y="685"/>
                  </a:lnTo>
                  <a:lnTo>
                    <a:pt x="969" y="685"/>
                  </a:lnTo>
                  <a:lnTo>
                    <a:pt x="969" y="685"/>
                  </a:lnTo>
                  <a:lnTo>
                    <a:pt x="972" y="685"/>
                  </a:lnTo>
                  <a:lnTo>
                    <a:pt x="974" y="685"/>
                  </a:lnTo>
                  <a:lnTo>
                    <a:pt x="975" y="685"/>
                  </a:lnTo>
                  <a:lnTo>
                    <a:pt x="976" y="685"/>
                  </a:lnTo>
                  <a:lnTo>
                    <a:pt x="980" y="685"/>
                  </a:lnTo>
                  <a:lnTo>
                    <a:pt x="982" y="685"/>
                  </a:lnTo>
                  <a:lnTo>
                    <a:pt x="983" y="685"/>
                  </a:lnTo>
                  <a:lnTo>
                    <a:pt x="984" y="685"/>
                  </a:lnTo>
                  <a:lnTo>
                    <a:pt x="987" y="685"/>
                  </a:lnTo>
                  <a:lnTo>
                    <a:pt x="989" y="685"/>
                  </a:lnTo>
                  <a:lnTo>
                    <a:pt x="990" y="685"/>
                  </a:lnTo>
                  <a:lnTo>
                    <a:pt x="990" y="685"/>
                  </a:lnTo>
                  <a:lnTo>
                    <a:pt x="991" y="687"/>
                  </a:lnTo>
                  <a:lnTo>
                    <a:pt x="992" y="688"/>
                  </a:lnTo>
                  <a:lnTo>
                    <a:pt x="993" y="688"/>
                  </a:lnTo>
                  <a:lnTo>
                    <a:pt x="993" y="689"/>
                  </a:lnTo>
                  <a:lnTo>
                    <a:pt x="993" y="691"/>
                  </a:lnTo>
                  <a:lnTo>
                    <a:pt x="993" y="696"/>
                  </a:lnTo>
                  <a:lnTo>
                    <a:pt x="993" y="699"/>
                  </a:lnTo>
                  <a:lnTo>
                    <a:pt x="993" y="699"/>
                  </a:lnTo>
                  <a:lnTo>
                    <a:pt x="993" y="700"/>
                  </a:lnTo>
                  <a:lnTo>
                    <a:pt x="993" y="701"/>
                  </a:lnTo>
                  <a:lnTo>
                    <a:pt x="994" y="706"/>
                  </a:lnTo>
                  <a:lnTo>
                    <a:pt x="995" y="710"/>
                  </a:lnTo>
                  <a:lnTo>
                    <a:pt x="996" y="710"/>
                  </a:lnTo>
                  <a:lnTo>
                    <a:pt x="997" y="713"/>
                  </a:lnTo>
                  <a:lnTo>
                    <a:pt x="1001" y="719"/>
                  </a:lnTo>
                  <a:lnTo>
                    <a:pt x="1003" y="724"/>
                  </a:lnTo>
                  <a:lnTo>
                    <a:pt x="1004" y="724"/>
                  </a:lnTo>
                  <a:lnTo>
                    <a:pt x="1005" y="727"/>
                  </a:lnTo>
                  <a:lnTo>
                    <a:pt x="1006" y="728"/>
                  </a:lnTo>
                  <a:lnTo>
                    <a:pt x="1007" y="728"/>
                  </a:lnTo>
                  <a:lnTo>
                    <a:pt x="1007" y="729"/>
                  </a:lnTo>
                  <a:lnTo>
                    <a:pt x="1007" y="730"/>
                  </a:lnTo>
                  <a:lnTo>
                    <a:pt x="1007" y="733"/>
                  </a:lnTo>
                  <a:lnTo>
                    <a:pt x="1007" y="735"/>
                  </a:lnTo>
                  <a:lnTo>
                    <a:pt x="1007" y="735"/>
                  </a:lnTo>
                  <a:lnTo>
                    <a:pt x="1007" y="736"/>
                  </a:lnTo>
                  <a:lnTo>
                    <a:pt x="1007" y="739"/>
                  </a:lnTo>
                  <a:lnTo>
                    <a:pt x="1007" y="741"/>
                  </a:lnTo>
                  <a:lnTo>
                    <a:pt x="1007" y="741"/>
                  </a:lnTo>
                  <a:lnTo>
                    <a:pt x="1007" y="742"/>
                  </a:lnTo>
                  <a:lnTo>
                    <a:pt x="1007" y="745"/>
                  </a:lnTo>
                  <a:lnTo>
                    <a:pt x="1009" y="753"/>
                  </a:lnTo>
                  <a:lnTo>
                    <a:pt x="1010" y="759"/>
                  </a:lnTo>
                  <a:lnTo>
                    <a:pt x="1011" y="759"/>
                  </a:lnTo>
                  <a:lnTo>
                    <a:pt x="1011" y="760"/>
                  </a:lnTo>
                  <a:lnTo>
                    <a:pt x="1011" y="764"/>
                  </a:lnTo>
                  <a:lnTo>
                    <a:pt x="1011" y="773"/>
                  </a:lnTo>
                  <a:lnTo>
                    <a:pt x="1011" y="781"/>
                  </a:lnTo>
                  <a:lnTo>
                    <a:pt x="1011" y="781"/>
                  </a:lnTo>
                  <a:lnTo>
                    <a:pt x="1012" y="783"/>
                  </a:lnTo>
                  <a:lnTo>
                    <a:pt x="1013" y="784"/>
                  </a:lnTo>
                  <a:lnTo>
                    <a:pt x="1014" y="784"/>
                  </a:lnTo>
                  <a:lnTo>
                    <a:pt x="1014" y="784"/>
                  </a:lnTo>
                  <a:lnTo>
                    <a:pt x="1015" y="784"/>
                  </a:lnTo>
                  <a:lnTo>
                    <a:pt x="1017" y="784"/>
                  </a:lnTo>
                  <a:lnTo>
                    <a:pt x="1018" y="784"/>
                  </a:lnTo>
                  <a:lnTo>
                    <a:pt x="1019" y="784"/>
                  </a:lnTo>
                  <a:lnTo>
                    <a:pt x="1022" y="784"/>
                  </a:lnTo>
                  <a:lnTo>
                    <a:pt x="1024" y="784"/>
                  </a:lnTo>
                  <a:lnTo>
                    <a:pt x="1025" y="784"/>
                  </a:lnTo>
                  <a:lnTo>
                    <a:pt x="1026" y="784"/>
                  </a:lnTo>
                  <a:lnTo>
                    <a:pt x="1029" y="784"/>
                  </a:lnTo>
                  <a:lnTo>
                    <a:pt x="1031" y="784"/>
                  </a:lnTo>
                  <a:lnTo>
                    <a:pt x="1032" y="784"/>
                  </a:lnTo>
                  <a:lnTo>
                    <a:pt x="1033" y="784"/>
                  </a:lnTo>
                  <a:lnTo>
                    <a:pt x="1034" y="784"/>
                  </a:lnTo>
                  <a:lnTo>
                    <a:pt x="1036" y="784"/>
                  </a:lnTo>
                  <a:lnTo>
                    <a:pt x="1036" y="785"/>
                  </a:lnTo>
                  <a:lnTo>
                    <a:pt x="1036" y="787"/>
                  </a:lnTo>
                  <a:lnTo>
                    <a:pt x="1036" y="788"/>
                  </a:lnTo>
                  <a:lnTo>
                    <a:pt x="1036" y="788"/>
                  </a:lnTo>
                  <a:lnTo>
                    <a:pt x="1036" y="789"/>
                  </a:lnTo>
                  <a:lnTo>
                    <a:pt x="1036" y="790"/>
                  </a:lnTo>
                  <a:lnTo>
                    <a:pt x="1036" y="791"/>
                  </a:lnTo>
                  <a:lnTo>
                    <a:pt x="1036" y="791"/>
                  </a:lnTo>
                  <a:lnTo>
                    <a:pt x="1036" y="792"/>
                  </a:lnTo>
                  <a:lnTo>
                    <a:pt x="1036" y="794"/>
                  </a:lnTo>
                  <a:lnTo>
                    <a:pt x="1037" y="801"/>
                  </a:lnTo>
                  <a:lnTo>
                    <a:pt x="1038" y="805"/>
                  </a:lnTo>
                  <a:lnTo>
                    <a:pt x="1039" y="805"/>
                  </a:lnTo>
                  <a:lnTo>
                    <a:pt x="1039" y="806"/>
                  </a:lnTo>
                  <a:lnTo>
                    <a:pt x="1039" y="807"/>
                  </a:lnTo>
                  <a:lnTo>
                    <a:pt x="1039" y="812"/>
                  </a:lnTo>
                  <a:lnTo>
                    <a:pt x="1039" y="816"/>
                  </a:lnTo>
                  <a:lnTo>
                    <a:pt x="1039" y="816"/>
                  </a:lnTo>
                  <a:lnTo>
                    <a:pt x="1041" y="816"/>
                  </a:lnTo>
                  <a:lnTo>
                    <a:pt x="1042" y="816"/>
                  </a:lnTo>
                  <a:lnTo>
                    <a:pt x="1043" y="816"/>
                  </a:lnTo>
                  <a:lnTo>
                    <a:pt x="1043" y="817"/>
                  </a:lnTo>
                  <a:lnTo>
                    <a:pt x="1043" y="818"/>
                  </a:lnTo>
                  <a:lnTo>
                    <a:pt x="1043" y="821"/>
                  </a:lnTo>
                  <a:lnTo>
                    <a:pt x="1043" y="823"/>
                  </a:lnTo>
                  <a:lnTo>
                    <a:pt x="1043" y="823"/>
                  </a:lnTo>
                  <a:lnTo>
                    <a:pt x="1044" y="828"/>
                  </a:lnTo>
                  <a:lnTo>
                    <a:pt x="1045" y="830"/>
                  </a:lnTo>
                  <a:lnTo>
                    <a:pt x="1046" y="830"/>
                  </a:lnTo>
                  <a:lnTo>
                    <a:pt x="1047" y="834"/>
                  </a:lnTo>
                  <a:lnTo>
                    <a:pt x="1050" y="840"/>
                  </a:lnTo>
                  <a:lnTo>
                    <a:pt x="1052" y="844"/>
                  </a:lnTo>
                  <a:lnTo>
                    <a:pt x="1054" y="844"/>
                  </a:lnTo>
                  <a:lnTo>
                    <a:pt x="1057" y="854"/>
                  </a:lnTo>
                  <a:lnTo>
                    <a:pt x="1059" y="858"/>
                  </a:lnTo>
                  <a:lnTo>
                    <a:pt x="1060" y="858"/>
                  </a:lnTo>
                  <a:lnTo>
                    <a:pt x="1062" y="861"/>
                  </a:lnTo>
                  <a:lnTo>
                    <a:pt x="1063" y="862"/>
                  </a:lnTo>
                  <a:lnTo>
                    <a:pt x="1064" y="862"/>
                  </a:lnTo>
                  <a:lnTo>
                    <a:pt x="1064" y="863"/>
                  </a:lnTo>
                  <a:lnTo>
                    <a:pt x="1064" y="866"/>
                  </a:lnTo>
                  <a:lnTo>
                    <a:pt x="1064" y="869"/>
                  </a:lnTo>
                  <a:lnTo>
                    <a:pt x="1064" y="869"/>
                  </a:lnTo>
                  <a:lnTo>
                    <a:pt x="1064" y="870"/>
                  </a:lnTo>
                  <a:lnTo>
                    <a:pt x="1064" y="872"/>
                  </a:lnTo>
                  <a:lnTo>
                    <a:pt x="1064" y="880"/>
                  </a:lnTo>
                  <a:lnTo>
                    <a:pt x="1064" y="887"/>
                  </a:lnTo>
                  <a:lnTo>
                    <a:pt x="1064" y="887"/>
                  </a:lnTo>
                  <a:lnTo>
                    <a:pt x="1064" y="888"/>
                  </a:lnTo>
                  <a:lnTo>
                    <a:pt x="1064" y="892"/>
                  </a:lnTo>
                  <a:lnTo>
                    <a:pt x="1064" y="907"/>
                  </a:lnTo>
                  <a:lnTo>
                    <a:pt x="1064" y="918"/>
                  </a:lnTo>
                  <a:lnTo>
                    <a:pt x="1064" y="918"/>
                  </a:lnTo>
                  <a:lnTo>
                    <a:pt x="1064" y="919"/>
                  </a:lnTo>
                  <a:lnTo>
                    <a:pt x="1064" y="925"/>
                  </a:lnTo>
                  <a:lnTo>
                    <a:pt x="1065" y="941"/>
                  </a:lnTo>
                  <a:lnTo>
                    <a:pt x="1066" y="953"/>
                  </a:lnTo>
                  <a:lnTo>
                    <a:pt x="1067" y="953"/>
                  </a:lnTo>
                  <a:lnTo>
                    <a:pt x="1067" y="954"/>
                  </a:lnTo>
                  <a:lnTo>
                    <a:pt x="1067" y="955"/>
                  </a:lnTo>
                  <a:lnTo>
                    <a:pt x="1067" y="959"/>
                  </a:lnTo>
                  <a:lnTo>
                    <a:pt x="1067" y="961"/>
                  </a:lnTo>
                  <a:lnTo>
                    <a:pt x="1067" y="961"/>
                  </a:lnTo>
                  <a:lnTo>
                    <a:pt x="1068" y="962"/>
                  </a:lnTo>
                  <a:lnTo>
                    <a:pt x="1071" y="963"/>
                  </a:lnTo>
                  <a:lnTo>
                    <a:pt x="1074" y="964"/>
                  </a:lnTo>
                  <a:lnTo>
                    <a:pt x="1075" y="964"/>
                  </a:lnTo>
                  <a:lnTo>
                    <a:pt x="1078" y="964"/>
                  </a:lnTo>
                  <a:lnTo>
                    <a:pt x="1080" y="964"/>
                  </a:lnTo>
                  <a:lnTo>
                    <a:pt x="1081" y="964"/>
                  </a:lnTo>
                  <a:lnTo>
                    <a:pt x="1082" y="965"/>
                  </a:lnTo>
                  <a:lnTo>
                    <a:pt x="1085" y="967"/>
                  </a:lnTo>
                  <a:lnTo>
                    <a:pt x="1087" y="968"/>
                  </a:lnTo>
                  <a:lnTo>
                    <a:pt x="1088" y="968"/>
                  </a:lnTo>
                  <a:lnTo>
                    <a:pt x="1089" y="969"/>
                  </a:lnTo>
                  <a:lnTo>
                    <a:pt x="1093" y="970"/>
                  </a:lnTo>
                  <a:lnTo>
                    <a:pt x="1095" y="971"/>
                  </a:lnTo>
                  <a:lnTo>
                    <a:pt x="1096" y="971"/>
                  </a:lnTo>
                  <a:lnTo>
                    <a:pt x="1096" y="971"/>
                  </a:lnTo>
                  <a:lnTo>
                    <a:pt x="1096" y="972"/>
                  </a:lnTo>
                  <a:lnTo>
                    <a:pt x="1096" y="976"/>
                  </a:lnTo>
                  <a:lnTo>
                    <a:pt x="1096" y="985"/>
                  </a:lnTo>
                  <a:lnTo>
                    <a:pt x="1096" y="992"/>
                  </a:lnTo>
                  <a:lnTo>
                    <a:pt x="1096" y="992"/>
                  </a:lnTo>
                  <a:lnTo>
                    <a:pt x="1096" y="994"/>
                  </a:lnTo>
                  <a:lnTo>
                    <a:pt x="1096" y="999"/>
                  </a:lnTo>
                  <a:lnTo>
                    <a:pt x="1096" y="1015"/>
                  </a:lnTo>
                  <a:lnTo>
                    <a:pt x="1096" y="1027"/>
                  </a:lnTo>
                  <a:lnTo>
                    <a:pt x="1096" y="1027"/>
                  </a:lnTo>
                  <a:lnTo>
                    <a:pt x="1096" y="1030"/>
                  </a:lnTo>
                  <a:lnTo>
                    <a:pt x="1096" y="1039"/>
                  </a:lnTo>
                  <a:lnTo>
                    <a:pt x="1096" y="1072"/>
                  </a:lnTo>
                  <a:lnTo>
                    <a:pt x="1096" y="1097"/>
                  </a:lnTo>
                  <a:lnTo>
                    <a:pt x="1096" y="1098"/>
                  </a:lnTo>
                  <a:lnTo>
                    <a:pt x="1096" y="1101"/>
                  </a:lnTo>
                  <a:lnTo>
                    <a:pt x="1096" y="1111"/>
                  </a:lnTo>
                  <a:lnTo>
                    <a:pt x="1096" y="1147"/>
                  </a:lnTo>
                  <a:lnTo>
                    <a:pt x="1096" y="1175"/>
                  </a:lnTo>
                  <a:lnTo>
                    <a:pt x="1096" y="1176"/>
                  </a:lnTo>
                  <a:lnTo>
                    <a:pt x="1096" y="1177"/>
                  </a:lnTo>
                  <a:lnTo>
                    <a:pt x="1096" y="1179"/>
                  </a:lnTo>
                  <a:lnTo>
                    <a:pt x="1096" y="1187"/>
                  </a:lnTo>
                  <a:lnTo>
                    <a:pt x="1096" y="1194"/>
                  </a:lnTo>
                  <a:lnTo>
                    <a:pt x="1096" y="1194"/>
                  </a:lnTo>
                  <a:lnTo>
                    <a:pt x="1096" y="1194"/>
                  </a:lnTo>
                  <a:lnTo>
                    <a:pt x="1096" y="1195"/>
                  </a:lnTo>
                  <a:lnTo>
                    <a:pt x="1096" y="1196"/>
                  </a:lnTo>
                  <a:lnTo>
                    <a:pt x="1096" y="1197"/>
                  </a:lnTo>
                  <a:lnTo>
                    <a:pt x="1096" y="1197"/>
                  </a:lnTo>
                  <a:lnTo>
                    <a:pt x="1095" y="1198"/>
                  </a:lnTo>
                  <a:lnTo>
                    <a:pt x="1093" y="1202"/>
                  </a:lnTo>
                  <a:lnTo>
                    <a:pt x="1092" y="1204"/>
                  </a:lnTo>
                  <a:lnTo>
                    <a:pt x="1092" y="1204"/>
                  </a:lnTo>
                  <a:lnTo>
                    <a:pt x="1092" y="1205"/>
                  </a:lnTo>
                  <a:lnTo>
                    <a:pt x="1092" y="1207"/>
                  </a:lnTo>
                  <a:lnTo>
                    <a:pt x="1092" y="1212"/>
                  </a:lnTo>
                  <a:lnTo>
                    <a:pt x="1092" y="1215"/>
                  </a:lnTo>
                  <a:lnTo>
                    <a:pt x="1092" y="1215"/>
                  </a:lnTo>
                  <a:lnTo>
                    <a:pt x="1092" y="1215"/>
                  </a:lnTo>
                  <a:lnTo>
                    <a:pt x="1091" y="1215"/>
                  </a:lnTo>
                  <a:lnTo>
                    <a:pt x="1089" y="1215"/>
                  </a:lnTo>
                  <a:lnTo>
                    <a:pt x="1088" y="1215"/>
                  </a:lnTo>
                  <a:lnTo>
                    <a:pt x="1088" y="1215"/>
                  </a:lnTo>
                  <a:lnTo>
                    <a:pt x="1087" y="1215"/>
                  </a:lnTo>
                  <a:lnTo>
                    <a:pt x="1086" y="1215"/>
                  </a:lnTo>
                  <a:lnTo>
                    <a:pt x="1085" y="1215"/>
                  </a:lnTo>
                  <a:lnTo>
                    <a:pt x="1085" y="1215"/>
                  </a:lnTo>
                  <a:lnTo>
                    <a:pt x="1084" y="1216"/>
                  </a:lnTo>
                  <a:lnTo>
                    <a:pt x="1080" y="1217"/>
                  </a:lnTo>
                  <a:lnTo>
                    <a:pt x="1078" y="1218"/>
                  </a:lnTo>
                  <a:lnTo>
                    <a:pt x="1078" y="1218"/>
                  </a:lnTo>
                  <a:lnTo>
                    <a:pt x="1077" y="1218"/>
                  </a:lnTo>
                  <a:lnTo>
                    <a:pt x="1076" y="1218"/>
                  </a:lnTo>
                  <a:lnTo>
                    <a:pt x="1073" y="1218"/>
                  </a:lnTo>
                  <a:lnTo>
                    <a:pt x="1070" y="1218"/>
                  </a:lnTo>
                  <a:lnTo>
                    <a:pt x="1070" y="1218"/>
                  </a:lnTo>
                  <a:lnTo>
                    <a:pt x="1069" y="1218"/>
                  </a:lnTo>
                  <a:lnTo>
                    <a:pt x="1068" y="1218"/>
                  </a:lnTo>
                  <a:lnTo>
                    <a:pt x="1067" y="1218"/>
                  </a:lnTo>
                  <a:lnTo>
                    <a:pt x="1067" y="1218"/>
                  </a:lnTo>
                  <a:lnTo>
                    <a:pt x="1067" y="1219"/>
                  </a:lnTo>
                  <a:lnTo>
                    <a:pt x="1067" y="1221"/>
                  </a:lnTo>
                  <a:lnTo>
                    <a:pt x="1067" y="1222"/>
                  </a:lnTo>
                  <a:lnTo>
                    <a:pt x="1067" y="1222"/>
                  </a:lnTo>
                  <a:lnTo>
                    <a:pt x="1066" y="1222"/>
                  </a:lnTo>
                  <a:lnTo>
                    <a:pt x="1065" y="1222"/>
                  </a:lnTo>
                  <a:lnTo>
                    <a:pt x="1064" y="1222"/>
                  </a:lnTo>
                  <a:lnTo>
                    <a:pt x="1064" y="1222"/>
                  </a:lnTo>
                  <a:lnTo>
                    <a:pt x="1063" y="1223"/>
                  </a:lnTo>
                  <a:lnTo>
                    <a:pt x="1061" y="1225"/>
                  </a:lnTo>
                  <a:lnTo>
                    <a:pt x="1060" y="1226"/>
                  </a:lnTo>
                  <a:lnTo>
                    <a:pt x="1060" y="1226"/>
                  </a:lnTo>
                  <a:lnTo>
                    <a:pt x="1059" y="1227"/>
                  </a:lnTo>
                  <a:lnTo>
                    <a:pt x="1058" y="1228"/>
                  </a:lnTo>
                  <a:lnTo>
                    <a:pt x="1057" y="1229"/>
                  </a:lnTo>
                  <a:lnTo>
                    <a:pt x="1057" y="1229"/>
                  </a:lnTo>
                  <a:lnTo>
                    <a:pt x="1056" y="1230"/>
                  </a:lnTo>
                  <a:lnTo>
                    <a:pt x="1055" y="1232"/>
                  </a:lnTo>
                  <a:lnTo>
                    <a:pt x="1054" y="1233"/>
                  </a:lnTo>
                  <a:lnTo>
                    <a:pt x="1054" y="1233"/>
                  </a:lnTo>
                  <a:lnTo>
                    <a:pt x="1052" y="1233"/>
                  </a:lnTo>
                  <a:lnTo>
                    <a:pt x="1050" y="1233"/>
                  </a:lnTo>
                  <a:lnTo>
                    <a:pt x="1049" y="1233"/>
                  </a:lnTo>
                  <a:lnTo>
                    <a:pt x="1049" y="1233"/>
                  </a:lnTo>
                  <a:lnTo>
                    <a:pt x="1047" y="1234"/>
                  </a:lnTo>
                  <a:lnTo>
                    <a:pt x="1042" y="1235"/>
                  </a:lnTo>
                  <a:lnTo>
                    <a:pt x="1039" y="1236"/>
                  </a:lnTo>
                  <a:lnTo>
                    <a:pt x="1039" y="1236"/>
                  </a:lnTo>
                  <a:lnTo>
                    <a:pt x="1038" y="1236"/>
                  </a:lnTo>
                  <a:lnTo>
                    <a:pt x="1036" y="1236"/>
                  </a:lnTo>
                  <a:lnTo>
                    <a:pt x="1029" y="1236"/>
                  </a:lnTo>
                  <a:lnTo>
                    <a:pt x="1025" y="1236"/>
                  </a:lnTo>
                  <a:lnTo>
                    <a:pt x="1025" y="1236"/>
                  </a:lnTo>
                  <a:lnTo>
                    <a:pt x="1025" y="1236"/>
                  </a:lnTo>
                  <a:lnTo>
                    <a:pt x="1024" y="1237"/>
                  </a:lnTo>
                  <a:lnTo>
                    <a:pt x="1023" y="1241"/>
                  </a:lnTo>
                  <a:lnTo>
                    <a:pt x="1022" y="1244"/>
                  </a:lnTo>
                  <a:lnTo>
                    <a:pt x="1022" y="1244"/>
                  </a:lnTo>
                  <a:lnTo>
                    <a:pt x="1022" y="1245"/>
                  </a:lnTo>
                  <a:lnTo>
                    <a:pt x="1022" y="1248"/>
                  </a:lnTo>
                  <a:lnTo>
                    <a:pt x="1022" y="1250"/>
                  </a:lnTo>
                  <a:lnTo>
                    <a:pt x="1022" y="1250"/>
                  </a:lnTo>
                  <a:lnTo>
                    <a:pt x="1021" y="1251"/>
                  </a:lnTo>
                  <a:lnTo>
                    <a:pt x="1019" y="1255"/>
                  </a:lnTo>
                  <a:lnTo>
                    <a:pt x="1018" y="1257"/>
                  </a:lnTo>
                  <a:lnTo>
                    <a:pt x="1018" y="1257"/>
                  </a:lnTo>
                  <a:lnTo>
                    <a:pt x="1017" y="1258"/>
                  </a:lnTo>
                  <a:lnTo>
                    <a:pt x="1015" y="1263"/>
                  </a:lnTo>
                  <a:lnTo>
                    <a:pt x="1014" y="1265"/>
                  </a:lnTo>
                  <a:lnTo>
                    <a:pt x="1014" y="1265"/>
                  </a:lnTo>
                  <a:lnTo>
                    <a:pt x="1014" y="1265"/>
                  </a:lnTo>
                  <a:lnTo>
                    <a:pt x="1011" y="1266"/>
                  </a:lnTo>
                  <a:lnTo>
                    <a:pt x="1003" y="1267"/>
                  </a:lnTo>
                  <a:lnTo>
                    <a:pt x="996" y="1268"/>
                  </a:lnTo>
                  <a:lnTo>
                    <a:pt x="996" y="1268"/>
                  </a:lnTo>
                  <a:lnTo>
                    <a:pt x="991" y="1269"/>
                  </a:lnTo>
                  <a:lnTo>
                    <a:pt x="978" y="1270"/>
                  </a:lnTo>
                  <a:lnTo>
                    <a:pt x="969" y="1271"/>
                  </a:lnTo>
                  <a:lnTo>
                    <a:pt x="969" y="1271"/>
                  </a:lnTo>
                  <a:lnTo>
                    <a:pt x="964" y="1272"/>
                  </a:lnTo>
                  <a:lnTo>
                    <a:pt x="951" y="1274"/>
                  </a:lnTo>
                  <a:lnTo>
                    <a:pt x="940" y="1275"/>
                  </a:lnTo>
                  <a:lnTo>
                    <a:pt x="940" y="1275"/>
                  </a:lnTo>
                  <a:lnTo>
                    <a:pt x="939" y="1275"/>
                  </a:lnTo>
                  <a:lnTo>
                    <a:pt x="938" y="1275"/>
                  </a:lnTo>
                  <a:lnTo>
                    <a:pt x="935" y="1275"/>
                  </a:lnTo>
                  <a:lnTo>
                    <a:pt x="933" y="1275"/>
                  </a:lnTo>
                  <a:lnTo>
                    <a:pt x="933" y="1275"/>
                  </a:lnTo>
                  <a:lnTo>
                    <a:pt x="932" y="1276"/>
                  </a:lnTo>
                  <a:lnTo>
                    <a:pt x="931" y="1277"/>
                  </a:lnTo>
                  <a:lnTo>
                    <a:pt x="930" y="1279"/>
                  </a:lnTo>
                  <a:lnTo>
                    <a:pt x="930" y="1279"/>
                  </a:lnTo>
                  <a:lnTo>
                    <a:pt x="930" y="1280"/>
                  </a:lnTo>
                  <a:lnTo>
                    <a:pt x="930" y="1281"/>
                  </a:lnTo>
                  <a:lnTo>
                    <a:pt x="930" y="1282"/>
                  </a:lnTo>
                  <a:lnTo>
                    <a:pt x="930" y="1282"/>
                  </a:lnTo>
                  <a:lnTo>
                    <a:pt x="930" y="1282"/>
                  </a:lnTo>
                  <a:lnTo>
                    <a:pt x="930" y="1283"/>
                  </a:lnTo>
                  <a:lnTo>
                    <a:pt x="930" y="1285"/>
                  </a:lnTo>
                  <a:lnTo>
                    <a:pt x="930" y="1286"/>
                  </a:lnTo>
                  <a:lnTo>
                    <a:pt x="930" y="1286"/>
                  </a:lnTo>
                  <a:lnTo>
                    <a:pt x="929" y="1287"/>
                  </a:lnTo>
                  <a:lnTo>
                    <a:pt x="928" y="1290"/>
                  </a:lnTo>
                  <a:lnTo>
                    <a:pt x="927" y="1292"/>
                  </a:lnTo>
                  <a:lnTo>
                    <a:pt x="927" y="1292"/>
                  </a:lnTo>
                  <a:lnTo>
                    <a:pt x="926" y="1294"/>
                  </a:lnTo>
                  <a:lnTo>
                    <a:pt x="923" y="1300"/>
                  </a:lnTo>
                  <a:lnTo>
                    <a:pt x="922" y="1303"/>
                  </a:lnTo>
                  <a:lnTo>
                    <a:pt x="922" y="1303"/>
                  </a:lnTo>
                  <a:lnTo>
                    <a:pt x="922" y="1303"/>
                  </a:lnTo>
                  <a:lnTo>
                    <a:pt x="922" y="1303"/>
                  </a:lnTo>
                  <a:lnTo>
                    <a:pt x="921" y="1303"/>
                  </a:lnTo>
                  <a:lnTo>
                    <a:pt x="918" y="1303"/>
                  </a:lnTo>
                  <a:lnTo>
                    <a:pt x="916" y="1303"/>
                  </a:lnTo>
                  <a:lnTo>
                    <a:pt x="916" y="1303"/>
                  </a:lnTo>
                  <a:lnTo>
                    <a:pt x="914" y="1304"/>
                  </a:lnTo>
                  <a:lnTo>
                    <a:pt x="909" y="1306"/>
                  </a:lnTo>
                  <a:lnTo>
                    <a:pt x="906" y="1307"/>
                  </a:lnTo>
                  <a:lnTo>
                    <a:pt x="906" y="1307"/>
                  </a:lnTo>
                  <a:lnTo>
                    <a:pt x="904" y="1307"/>
                  </a:lnTo>
                  <a:lnTo>
                    <a:pt x="903" y="1307"/>
                  </a:lnTo>
                  <a:lnTo>
                    <a:pt x="898" y="1307"/>
                  </a:lnTo>
                  <a:lnTo>
                    <a:pt x="895" y="1307"/>
                  </a:lnTo>
                  <a:lnTo>
                    <a:pt x="895" y="1307"/>
                  </a:lnTo>
                  <a:lnTo>
                    <a:pt x="894" y="1307"/>
                  </a:lnTo>
                  <a:lnTo>
                    <a:pt x="892" y="1307"/>
                  </a:lnTo>
                  <a:lnTo>
                    <a:pt x="891" y="1307"/>
                  </a:lnTo>
                  <a:lnTo>
                    <a:pt x="891" y="1307"/>
                  </a:lnTo>
                  <a:lnTo>
                    <a:pt x="891" y="1308"/>
                  </a:lnTo>
                  <a:lnTo>
                    <a:pt x="891" y="1309"/>
                  </a:lnTo>
                  <a:lnTo>
                    <a:pt x="891" y="1310"/>
                  </a:lnTo>
                  <a:lnTo>
                    <a:pt x="891" y="1310"/>
                  </a:lnTo>
                  <a:lnTo>
                    <a:pt x="890" y="1311"/>
                  </a:lnTo>
                  <a:lnTo>
                    <a:pt x="886" y="1312"/>
                  </a:lnTo>
                  <a:lnTo>
                    <a:pt x="884" y="1314"/>
                  </a:lnTo>
                  <a:lnTo>
                    <a:pt x="884" y="1314"/>
                  </a:lnTo>
                  <a:lnTo>
                    <a:pt x="883" y="1315"/>
                  </a:lnTo>
                  <a:lnTo>
                    <a:pt x="882" y="1316"/>
                  </a:lnTo>
                  <a:lnTo>
                    <a:pt x="879" y="1319"/>
                  </a:lnTo>
                  <a:lnTo>
                    <a:pt x="877" y="1321"/>
                  </a:lnTo>
                  <a:lnTo>
                    <a:pt x="877" y="1321"/>
                  </a:lnTo>
                  <a:lnTo>
                    <a:pt x="876" y="1322"/>
                  </a:lnTo>
                  <a:lnTo>
                    <a:pt x="875" y="1323"/>
                  </a:lnTo>
                  <a:lnTo>
                    <a:pt x="872" y="1326"/>
                  </a:lnTo>
                  <a:lnTo>
                    <a:pt x="870" y="1328"/>
                  </a:lnTo>
                  <a:lnTo>
                    <a:pt x="870" y="1328"/>
                  </a:lnTo>
                  <a:lnTo>
                    <a:pt x="870" y="1328"/>
                  </a:lnTo>
                  <a:lnTo>
                    <a:pt x="869" y="1329"/>
                  </a:lnTo>
                  <a:lnTo>
                    <a:pt x="867" y="1330"/>
                  </a:lnTo>
                  <a:lnTo>
                    <a:pt x="866" y="1332"/>
                  </a:lnTo>
                  <a:lnTo>
                    <a:pt x="866" y="1332"/>
                  </a:lnTo>
                  <a:lnTo>
                    <a:pt x="865" y="1332"/>
                  </a:lnTo>
                  <a:lnTo>
                    <a:pt x="864" y="1332"/>
                  </a:lnTo>
                  <a:lnTo>
                    <a:pt x="863" y="1332"/>
                  </a:lnTo>
                  <a:lnTo>
                    <a:pt x="863" y="1332"/>
                  </a:lnTo>
                  <a:lnTo>
                    <a:pt x="862" y="1333"/>
                  </a:lnTo>
                  <a:lnTo>
                    <a:pt x="858" y="1334"/>
                  </a:lnTo>
                  <a:lnTo>
                    <a:pt x="856" y="1335"/>
                  </a:lnTo>
                  <a:lnTo>
                    <a:pt x="856" y="1335"/>
                  </a:lnTo>
                  <a:lnTo>
                    <a:pt x="855" y="1335"/>
                  </a:lnTo>
                  <a:lnTo>
                    <a:pt x="854" y="1335"/>
                  </a:lnTo>
                  <a:lnTo>
                    <a:pt x="851" y="1335"/>
                  </a:lnTo>
                  <a:lnTo>
                    <a:pt x="848" y="1335"/>
                  </a:lnTo>
                  <a:lnTo>
                    <a:pt x="848" y="1335"/>
                  </a:lnTo>
                  <a:lnTo>
                    <a:pt x="848" y="1335"/>
                  </a:lnTo>
                  <a:lnTo>
                    <a:pt x="848" y="1336"/>
                  </a:lnTo>
                  <a:lnTo>
                    <a:pt x="848" y="1338"/>
                  </a:lnTo>
                  <a:lnTo>
                    <a:pt x="848" y="1339"/>
                  </a:lnTo>
                  <a:lnTo>
                    <a:pt x="848" y="1339"/>
                  </a:lnTo>
                  <a:lnTo>
                    <a:pt x="847" y="1340"/>
                  </a:lnTo>
                  <a:lnTo>
                    <a:pt x="846" y="1341"/>
                  </a:lnTo>
                  <a:lnTo>
                    <a:pt x="845" y="1342"/>
                  </a:lnTo>
                  <a:lnTo>
                    <a:pt x="845" y="1342"/>
                  </a:lnTo>
                  <a:lnTo>
                    <a:pt x="845" y="1343"/>
                  </a:lnTo>
                  <a:lnTo>
                    <a:pt x="845" y="1344"/>
                  </a:lnTo>
                  <a:lnTo>
                    <a:pt x="845" y="1347"/>
                  </a:lnTo>
                  <a:lnTo>
                    <a:pt x="845" y="1350"/>
                  </a:lnTo>
                  <a:lnTo>
                    <a:pt x="845" y="1350"/>
                  </a:lnTo>
                  <a:lnTo>
                    <a:pt x="844" y="1351"/>
                  </a:lnTo>
                  <a:lnTo>
                    <a:pt x="843" y="1354"/>
                  </a:lnTo>
                  <a:lnTo>
                    <a:pt x="842" y="1356"/>
                  </a:lnTo>
                  <a:lnTo>
                    <a:pt x="842" y="1356"/>
                  </a:lnTo>
                  <a:lnTo>
                    <a:pt x="842" y="1356"/>
                  </a:lnTo>
                  <a:lnTo>
                    <a:pt x="841" y="1357"/>
                  </a:lnTo>
                  <a:lnTo>
                    <a:pt x="839" y="1359"/>
                  </a:lnTo>
                  <a:lnTo>
                    <a:pt x="838" y="1360"/>
                  </a:lnTo>
                  <a:lnTo>
                    <a:pt x="838" y="1360"/>
                  </a:lnTo>
                  <a:lnTo>
                    <a:pt x="838" y="1361"/>
                  </a:lnTo>
                  <a:lnTo>
                    <a:pt x="838" y="1362"/>
                  </a:lnTo>
                  <a:lnTo>
                    <a:pt x="838" y="1363"/>
                  </a:lnTo>
                  <a:lnTo>
                    <a:pt x="838" y="1363"/>
                  </a:lnTo>
                  <a:lnTo>
                    <a:pt x="837" y="1364"/>
                  </a:lnTo>
                  <a:lnTo>
                    <a:pt x="834" y="1365"/>
                  </a:lnTo>
                  <a:lnTo>
                    <a:pt x="832" y="1366"/>
                  </a:lnTo>
                  <a:lnTo>
                    <a:pt x="832" y="1366"/>
                  </a:lnTo>
                  <a:lnTo>
                    <a:pt x="830" y="1368"/>
                  </a:lnTo>
                  <a:lnTo>
                    <a:pt x="828" y="1372"/>
                  </a:lnTo>
                  <a:lnTo>
                    <a:pt x="827" y="1374"/>
                  </a:lnTo>
                  <a:lnTo>
                    <a:pt x="827" y="1374"/>
                  </a:lnTo>
                  <a:lnTo>
                    <a:pt x="827" y="1374"/>
                  </a:lnTo>
                  <a:lnTo>
                    <a:pt x="826" y="1375"/>
                  </a:lnTo>
                  <a:lnTo>
                    <a:pt x="823" y="1376"/>
                  </a:lnTo>
                  <a:lnTo>
                    <a:pt x="821" y="1377"/>
                  </a:lnTo>
                  <a:lnTo>
                    <a:pt x="821" y="1377"/>
                  </a:lnTo>
                  <a:lnTo>
                    <a:pt x="820" y="1378"/>
                  </a:lnTo>
                  <a:lnTo>
                    <a:pt x="816" y="1380"/>
                  </a:lnTo>
                  <a:lnTo>
                    <a:pt x="814" y="1381"/>
                  </a:lnTo>
                  <a:lnTo>
                    <a:pt x="814" y="1381"/>
                  </a:lnTo>
                  <a:lnTo>
                    <a:pt x="812" y="1382"/>
                  </a:lnTo>
                  <a:lnTo>
                    <a:pt x="806" y="1386"/>
                  </a:lnTo>
                  <a:lnTo>
                    <a:pt x="803" y="1388"/>
                  </a:lnTo>
                  <a:lnTo>
                    <a:pt x="803" y="1388"/>
                  </a:lnTo>
                  <a:lnTo>
                    <a:pt x="802" y="1389"/>
                  </a:lnTo>
                  <a:lnTo>
                    <a:pt x="801" y="1391"/>
                  </a:lnTo>
                  <a:lnTo>
                    <a:pt x="800" y="1392"/>
                  </a:lnTo>
                  <a:lnTo>
                    <a:pt x="800" y="1392"/>
                  </a:lnTo>
                  <a:lnTo>
                    <a:pt x="800" y="1392"/>
                  </a:lnTo>
                  <a:lnTo>
                    <a:pt x="800" y="1393"/>
                  </a:lnTo>
                  <a:lnTo>
                    <a:pt x="800" y="1394"/>
                  </a:lnTo>
                  <a:lnTo>
                    <a:pt x="800" y="1395"/>
                  </a:lnTo>
                  <a:lnTo>
                    <a:pt x="800" y="1395"/>
                  </a:lnTo>
                  <a:lnTo>
                    <a:pt x="799" y="1397"/>
                  </a:lnTo>
                  <a:lnTo>
                    <a:pt x="797" y="1403"/>
                  </a:lnTo>
                  <a:lnTo>
                    <a:pt x="796" y="1406"/>
                  </a:lnTo>
                  <a:lnTo>
                    <a:pt x="796" y="1406"/>
                  </a:lnTo>
                  <a:lnTo>
                    <a:pt x="794" y="1409"/>
                  </a:lnTo>
                  <a:lnTo>
                    <a:pt x="793" y="1417"/>
                  </a:lnTo>
                  <a:lnTo>
                    <a:pt x="792" y="1424"/>
                  </a:lnTo>
                  <a:lnTo>
                    <a:pt x="792" y="1424"/>
                  </a:lnTo>
                  <a:lnTo>
                    <a:pt x="791" y="1425"/>
                  </a:lnTo>
                  <a:lnTo>
                    <a:pt x="790" y="1427"/>
                  </a:lnTo>
                  <a:lnTo>
                    <a:pt x="787" y="1434"/>
                  </a:lnTo>
                  <a:lnTo>
                    <a:pt x="785" y="1441"/>
                  </a:lnTo>
                  <a:lnTo>
                    <a:pt x="785" y="1441"/>
                  </a:lnTo>
                  <a:lnTo>
                    <a:pt x="785" y="1442"/>
                  </a:lnTo>
                  <a:lnTo>
                    <a:pt x="785" y="1443"/>
                  </a:lnTo>
                  <a:lnTo>
                    <a:pt x="785" y="1446"/>
                  </a:lnTo>
                  <a:lnTo>
                    <a:pt x="785" y="1448"/>
                  </a:lnTo>
                  <a:lnTo>
                    <a:pt x="785" y="1448"/>
                  </a:lnTo>
                  <a:lnTo>
                    <a:pt x="785" y="1448"/>
                  </a:lnTo>
                  <a:lnTo>
                    <a:pt x="784" y="1449"/>
                  </a:lnTo>
                  <a:lnTo>
                    <a:pt x="781" y="1450"/>
                  </a:lnTo>
                  <a:lnTo>
                    <a:pt x="779" y="1451"/>
                  </a:lnTo>
                  <a:lnTo>
                    <a:pt x="779" y="1451"/>
                  </a:lnTo>
                  <a:lnTo>
                    <a:pt x="778" y="1452"/>
                  </a:lnTo>
                  <a:lnTo>
                    <a:pt x="773" y="1454"/>
                  </a:lnTo>
                  <a:lnTo>
                    <a:pt x="771" y="1455"/>
                  </a:lnTo>
                  <a:lnTo>
                    <a:pt x="771" y="1455"/>
                  </a:lnTo>
                  <a:lnTo>
                    <a:pt x="770" y="1457"/>
                  </a:lnTo>
                  <a:lnTo>
                    <a:pt x="764" y="1460"/>
                  </a:lnTo>
                  <a:lnTo>
                    <a:pt x="761" y="1462"/>
                  </a:lnTo>
                  <a:lnTo>
                    <a:pt x="761" y="1462"/>
                  </a:lnTo>
                  <a:lnTo>
                    <a:pt x="761" y="1462"/>
                  </a:lnTo>
                  <a:lnTo>
                    <a:pt x="760" y="1462"/>
                  </a:lnTo>
                  <a:lnTo>
                    <a:pt x="759" y="1462"/>
                  </a:lnTo>
                  <a:lnTo>
                    <a:pt x="757" y="1462"/>
                  </a:lnTo>
                  <a:lnTo>
                    <a:pt x="757" y="1462"/>
                  </a:lnTo>
                  <a:lnTo>
                    <a:pt x="756" y="1462"/>
                  </a:lnTo>
                  <a:lnTo>
                    <a:pt x="754" y="1462"/>
                  </a:lnTo>
                  <a:lnTo>
                    <a:pt x="753" y="1462"/>
                  </a:lnTo>
                  <a:lnTo>
                    <a:pt x="753" y="1462"/>
                  </a:lnTo>
                  <a:lnTo>
                    <a:pt x="752" y="1462"/>
                  </a:lnTo>
                  <a:lnTo>
                    <a:pt x="749" y="1462"/>
                  </a:lnTo>
                  <a:lnTo>
                    <a:pt x="747" y="1462"/>
                  </a:lnTo>
                  <a:lnTo>
                    <a:pt x="747" y="1462"/>
                  </a:lnTo>
                  <a:lnTo>
                    <a:pt x="746" y="1462"/>
                  </a:lnTo>
                  <a:lnTo>
                    <a:pt x="745" y="1462"/>
                  </a:lnTo>
                  <a:lnTo>
                    <a:pt x="742" y="1462"/>
                  </a:lnTo>
                  <a:lnTo>
                    <a:pt x="740" y="1462"/>
                  </a:lnTo>
                  <a:lnTo>
                    <a:pt x="740" y="1462"/>
                  </a:lnTo>
                  <a:lnTo>
                    <a:pt x="740" y="1462"/>
                  </a:lnTo>
                  <a:lnTo>
                    <a:pt x="738" y="1462"/>
                  </a:lnTo>
                  <a:lnTo>
                    <a:pt x="737" y="1462"/>
                  </a:lnTo>
                  <a:lnTo>
                    <a:pt x="734" y="1462"/>
                  </a:lnTo>
                  <a:lnTo>
                    <a:pt x="732" y="1462"/>
                  </a:lnTo>
                  <a:lnTo>
                    <a:pt x="732" y="1462"/>
                  </a:lnTo>
                  <a:lnTo>
                    <a:pt x="731" y="1462"/>
                  </a:lnTo>
                  <a:lnTo>
                    <a:pt x="729" y="1462"/>
                  </a:lnTo>
                  <a:lnTo>
                    <a:pt x="723" y="1461"/>
                  </a:lnTo>
                  <a:lnTo>
                    <a:pt x="718" y="1460"/>
                  </a:lnTo>
                  <a:lnTo>
                    <a:pt x="718" y="1459"/>
                  </a:lnTo>
                  <a:lnTo>
                    <a:pt x="717" y="1459"/>
                  </a:lnTo>
                  <a:lnTo>
                    <a:pt x="714" y="1459"/>
                  </a:lnTo>
                  <a:lnTo>
                    <a:pt x="703" y="1458"/>
                  </a:lnTo>
                  <a:lnTo>
                    <a:pt x="694" y="1457"/>
                  </a:lnTo>
                  <a:lnTo>
                    <a:pt x="694" y="1455"/>
                  </a:lnTo>
                  <a:lnTo>
                    <a:pt x="693" y="1455"/>
                  </a:lnTo>
                  <a:lnTo>
                    <a:pt x="690" y="1454"/>
                  </a:lnTo>
                  <a:lnTo>
                    <a:pt x="678" y="1451"/>
                  </a:lnTo>
                  <a:lnTo>
                    <a:pt x="670" y="1449"/>
                  </a:lnTo>
                  <a:lnTo>
                    <a:pt x="670" y="1448"/>
                  </a:lnTo>
                  <a:lnTo>
                    <a:pt x="669" y="1448"/>
                  </a:lnTo>
                  <a:lnTo>
                    <a:pt x="666" y="1448"/>
                  </a:lnTo>
                  <a:lnTo>
                    <a:pt x="663" y="1448"/>
                  </a:lnTo>
                  <a:lnTo>
                    <a:pt x="663" y="1448"/>
                  </a:lnTo>
                  <a:lnTo>
                    <a:pt x="663" y="1447"/>
                  </a:lnTo>
                  <a:lnTo>
                    <a:pt x="663" y="1446"/>
                  </a:lnTo>
                  <a:lnTo>
                    <a:pt x="663" y="1445"/>
                  </a:lnTo>
                  <a:lnTo>
                    <a:pt x="663" y="1443"/>
                  </a:lnTo>
                  <a:lnTo>
                    <a:pt x="663" y="1442"/>
                  </a:lnTo>
                  <a:lnTo>
                    <a:pt x="663" y="1441"/>
                  </a:lnTo>
                  <a:lnTo>
                    <a:pt x="663" y="1437"/>
                  </a:lnTo>
                  <a:lnTo>
                    <a:pt x="663" y="1435"/>
                  </a:lnTo>
                  <a:lnTo>
                    <a:pt x="663" y="1434"/>
                  </a:lnTo>
                  <a:lnTo>
                    <a:pt x="663" y="1433"/>
                  </a:lnTo>
                  <a:lnTo>
                    <a:pt x="663" y="1430"/>
                  </a:lnTo>
                  <a:lnTo>
                    <a:pt x="663" y="1428"/>
                  </a:lnTo>
                  <a:lnTo>
                    <a:pt x="663" y="1427"/>
                  </a:lnTo>
                  <a:lnTo>
                    <a:pt x="663" y="1427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77" name="Freeform 23">
              <a:extLst>
                <a:ext uri="{FF2B5EF4-FFF2-40B4-BE49-F238E27FC236}">
                  <a16:creationId xmlns:a16="http://schemas.microsoft.com/office/drawing/2014/main" id="{00000000-0008-0000-1A00-00004D000000}"/>
                </a:ext>
              </a:extLst>
            </xdr:cNvPr>
            <xdr:cNvSpPr>
              <a:spLocks/>
            </xdr:cNvSpPr>
          </xdr:nvSpPr>
          <xdr:spPr bwMode="auto">
            <a:xfrm>
              <a:off x="7357" y="5734"/>
              <a:ext cx="1500" cy="2100"/>
            </a:xfrm>
            <a:custGeom>
              <a:avLst/>
              <a:gdLst>
                <a:gd name="T0" fmla="*/ 362 w 1031"/>
                <a:gd name="T1" fmla="*/ 1374 h 1464"/>
                <a:gd name="T2" fmla="*/ 416 w 1031"/>
                <a:gd name="T3" fmla="*/ 1323 h 1464"/>
                <a:gd name="T4" fmla="*/ 359 w 1031"/>
                <a:gd name="T5" fmla="*/ 1308 h 1464"/>
                <a:gd name="T6" fmla="*/ 317 w 1031"/>
                <a:gd name="T7" fmla="*/ 1284 h 1464"/>
                <a:gd name="T8" fmla="*/ 239 w 1031"/>
                <a:gd name="T9" fmla="*/ 1262 h 1464"/>
                <a:gd name="T10" fmla="*/ 218 w 1031"/>
                <a:gd name="T11" fmla="*/ 1172 h 1464"/>
                <a:gd name="T12" fmla="*/ 155 w 1031"/>
                <a:gd name="T13" fmla="*/ 1189 h 1464"/>
                <a:gd name="T14" fmla="*/ 101 w 1031"/>
                <a:gd name="T15" fmla="*/ 1228 h 1464"/>
                <a:gd name="T16" fmla="*/ 74 w 1031"/>
                <a:gd name="T17" fmla="*/ 1206 h 1464"/>
                <a:gd name="T18" fmla="*/ 28 w 1031"/>
                <a:gd name="T19" fmla="*/ 1178 h 1464"/>
                <a:gd name="T20" fmla="*/ 45 w 1031"/>
                <a:gd name="T21" fmla="*/ 899 h 1464"/>
                <a:gd name="T22" fmla="*/ 87 w 1031"/>
                <a:gd name="T23" fmla="*/ 727 h 1464"/>
                <a:gd name="T24" fmla="*/ 73 w 1031"/>
                <a:gd name="T25" fmla="*/ 634 h 1464"/>
                <a:gd name="T26" fmla="*/ 95 w 1031"/>
                <a:gd name="T27" fmla="*/ 555 h 1464"/>
                <a:gd name="T28" fmla="*/ 64 w 1031"/>
                <a:gd name="T29" fmla="*/ 468 h 1464"/>
                <a:gd name="T30" fmla="*/ 3 w 1031"/>
                <a:gd name="T31" fmla="*/ 434 h 1464"/>
                <a:gd name="T32" fmla="*/ 42 w 1031"/>
                <a:gd name="T33" fmla="*/ 391 h 1464"/>
                <a:gd name="T34" fmla="*/ 96 w 1031"/>
                <a:gd name="T35" fmla="*/ 423 h 1464"/>
                <a:gd name="T36" fmla="*/ 126 w 1031"/>
                <a:gd name="T37" fmla="*/ 331 h 1464"/>
                <a:gd name="T38" fmla="*/ 153 w 1031"/>
                <a:gd name="T39" fmla="*/ 191 h 1464"/>
                <a:gd name="T40" fmla="*/ 183 w 1031"/>
                <a:gd name="T41" fmla="*/ 109 h 1464"/>
                <a:gd name="T42" fmla="*/ 295 w 1031"/>
                <a:gd name="T43" fmla="*/ 81 h 1464"/>
                <a:gd name="T44" fmla="*/ 379 w 1031"/>
                <a:gd name="T45" fmla="*/ 53 h 1464"/>
                <a:gd name="T46" fmla="*/ 456 w 1031"/>
                <a:gd name="T47" fmla="*/ 77 h 1464"/>
                <a:gd name="T48" fmla="*/ 514 w 1031"/>
                <a:gd name="T49" fmla="*/ 50 h 1464"/>
                <a:gd name="T50" fmla="*/ 502 w 1031"/>
                <a:gd name="T51" fmla="*/ 21 h 1464"/>
                <a:gd name="T52" fmla="*/ 616 w 1031"/>
                <a:gd name="T53" fmla="*/ 0 h 1464"/>
                <a:gd name="T54" fmla="*/ 642 w 1031"/>
                <a:gd name="T55" fmla="*/ 24 h 1464"/>
                <a:gd name="T56" fmla="*/ 708 w 1031"/>
                <a:gd name="T57" fmla="*/ 42 h 1464"/>
                <a:gd name="T58" fmla="*/ 727 w 1031"/>
                <a:gd name="T59" fmla="*/ 72 h 1464"/>
                <a:gd name="T60" fmla="*/ 797 w 1031"/>
                <a:gd name="T61" fmla="*/ 106 h 1464"/>
                <a:gd name="T62" fmla="*/ 824 w 1031"/>
                <a:gd name="T63" fmla="*/ 131 h 1464"/>
                <a:gd name="T64" fmla="*/ 848 w 1031"/>
                <a:gd name="T65" fmla="*/ 212 h 1464"/>
                <a:gd name="T66" fmla="*/ 827 w 1031"/>
                <a:gd name="T67" fmla="*/ 299 h 1464"/>
                <a:gd name="T68" fmla="*/ 833 w 1031"/>
                <a:gd name="T69" fmla="*/ 373 h 1464"/>
                <a:gd name="T70" fmla="*/ 795 w 1031"/>
                <a:gd name="T71" fmla="*/ 383 h 1464"/>
                <a:gd name="T72" fmla="*/ 808 w 1031"/>
                <a:gd name="T73" fmla="*/ 539 h 1464"/>
                <a:gd name="T74" fmla="*/ 847 w 1031"/>
                <a:gd name="T75" fmla="*/ 600 h 1464"/>
                <a:gd name="T76" fmla="*/ 848 w 1031"/>
                <a:gd name="T77" fmla="*/ 654 h 1464"/>
                <a:gd name="T78" fmla="*/ 835 w 1031"/>
                <a:gd name="T79" fmla="*/ 708 h 1464"/>
                <a:gd name="T80" fmla="*/ 856 w 1031"/>
                <a:gd name="T81" fmla="*/ 730 h 1464"/>
                <a:gd name="T82" fmla="*/ 880 w 1031"/>
                <a:gd name="T83" fmla="*/ 749 h 1464"/>
                <a:gd name="T84" fmla="*/ 912 w 1031"/>
                <a:gd name="T85" fmla="*/ 775 h 1464"/>
                <a:gd name="T86" fmla="*/ 933 w 1031"/>
                <a:gd name="T87" fmla="*/ 825 h 1464"/>
                <a:gd name="T88" fmla="*/ 968 w 1031"/>
                <a:gd name="T89" fmla="*/ 882 h 1464"/>
                <a:gd name="T90" fmla="*/ 982 w 1031"/>
                <a:gd name="T91" fmla="*/ 949 h 1464"/>
                <a:gd name="T92" fmla="*/ 1013 w 1031"/>
                <a:gd name="T93" fmla="*/ 998 h 1464"/>
                <a:gd name="T94" fmla="*/ 1019 w 1031"/>
                <a:gd name="T95" fmla="*/ 1041 h 1464"/>
                <a:gd name="T96" fmla="*/ 1004 w 1031"/>
                <a:gd name="T97" fmla="*/ 1087 h 1464"/>
                <a:gd name="T98" fmla="*/ 1028 w 1031"/>
                <a:gd name="T99" fmla="*/ 1178 h 1464"/>
                <a:gd name="T100" fmla="*/ 1022 w 1031"/>
                <a:gd name="T101" fmla="*/ 1301 h 1464"/>
                <a:gd name="T102" fmla="*/ 1004 w 1031"/>
                <a:gd name="T103" fmla="*/ 1345 h 1464"/>
                <a:gd name="T104" fmla="*/ 856 w 1031"/>
                <a:gd name="T105" fmla="*/ 1368 h 1464"/>
                <a:gd name="T106" fmla="*/ 845 w 1031"/>
                <a:gd name="T107" fmla="*/ 1397 h 1464"/>
                <a:gd name="T108" fmla="*/ 817 w 1031"/>
                <a:gd name="T109" fmla="*/ 1422 h 1464"/>
                <a:gd name="T110" fmla="*/ 754 w 1031"/>
                <a:gd name="T111" fmla="*/ 1399 h 1464"/>
                <a:gd name="T112" fmla="*/ 701 w 1031"/>
                <a:gd name="T113" fmla="*/ 1373 h 1464"/>
                <a:gd name="T114" fmla="*/ 670 w 1031"/>
                <a:gd name="T115" fmla="*/ 1385 h 1464"/>
                <a:gd name="T116" fmla="*/ 637 w 1031"/>
                <a:gd name="T117" fmla="*/ 1408 h 1464"/>
                <a:gd name="T118" fmla="*/ 573 w 1031"/>
                <a:gd name="T119" fmla="*/ 1447 h 1464"/>
                <a:gd name="T120" fmla="*/ 485 w 1031"/>
                <a:gd name="T121" fmla="*/ 1464 h 1464"/>
                <a:gd name="T122" fmla="*/ 428 w 1031"/>
                <a:gd name="T123" fmla="*/ 1422 h 14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031" h="1464">
                  <a:moveTo>
                    <a:pt x="360" y="1422"/>
                  </a:moveTo>
                  <a:lnTo>
                    <a:pt x="359" y="1422"/>
                  </a:lnTo>
                  <a:lnTo>
                    <a:pt x="358" y="1422"/>
                  </a:lnTo>
                  <a:lnTo>
                    <a:pt x="354" y="1422"/>
                  </a:lnTo>
                  <a:lnTo>
                    <a:pt x="352" y="1422"/>
                  </a:lnTo>
                  <a:lnTo>
                    <a:pt x="352" y="1422"/>
                  </a:lnTo>
                  <a:lnTo>
                    <a:pt x="352" y="1421"/>
                  </a:lnTo>
                  <a:lnTo>
                    <a:pt x="352" y="1420"/>
                  </a:lnTo>
                  <a:lnTo>
                    <a:pt x="352" y="1419"/>
                  </a:lnTo>
                  <a:lnTo>
                    <a:pt x="352" y="1417"/>
                  </a:lnTo>
                  <a:lnTo>
                    <a:pt x="352" y="1414"/>
                  </a:lnTo>
                  <a:lnTo>
                    <a:pt x="352" y="1412"/>
                  </a:lnTo>
                  <a:lnTo>
                    <a:pt x="352" y="1411"/>
                  </a:lnTo>
                  <a:lnTo>
                    <a:pt x="352" y="1409"/>
                  </a:lnTo>
                  <a:lnTo>
                    <a:pt x="352" y="1403"/>
                  </a:lnTo>
                  <a:lnTo>
                    <a:pt x="352" y="1398"/>
                  </a:lnTo>
                  <a:lnTo>
                    <a:pt x="352" y="1397"/>
                  </a:lnTo>
                  <a:lnTo>
                    <a:pt x="352" y="1395"/>
                  </a:lnTo>
                  <a:lnTo>
                    <a:pt x="353" y="1389"/>
                  </a:lnTo>
                  <a:lnTo>
                    <a:pt x="354" y="1385"/>
                  </a:lnTo>
                  <a:lnTo>
                    <a:pt x="355" y="1384"/>
                  </a:lnTo>
                  <a:lnTo>
                    <a:pt x="355" y="1383"/>
                  </a:lnTo>
                  <a:lnTo>
                    <a:pt x="355" y="1379"/>
                  </a:lnTo>
                  <a:lnTo>
                    <a:pt x="355" y="1377"/>
                  </a:lnTo>
                  <a:lnTo>
                    <a:pt x="355" y="1376"/>
                  </a:lnTo>
                  <a:lnTo>
                    <a:pt x="355" y="1376"/>
                  </a:lnTo>
                  <a:lnTo>
                    <a:pt x="358" y="1376"/>
                  </a:lnTo>
                  <a:lnTo>
                    <a:pt x="359" y="1376"/>
                  </a:lnTo>
                  <a:lnTo>
                    <a:pt x="360" y="1376"/>
                  </a:lnTo>
                  <a:lnTo>
                    <a:pt x="361" y="1375"/>
                  </a:lnTo>
                  <a:lnTo>
                    <a:pt x="362" y="1374"/>
                  </a:lnTo>
                  <a:lnTo>
                    <a:pt x="363" y="1373"/>
                  </a:lnTo>
                  <a:lnTo>
                    <a:pt x="364" y="1373"/>
                  </a:lnTo>
                  <a:lnTo>
                    <a:pt x="367" y="1373"/>
                  </a:lnTo>
                  <a:lnTo>
                    <a:pt x="369" y="1373"/>
                  </a:lnTo>
                  <a:lnTo>
                    <a:pt x="370" y="1373"/>
                  </a:lnTo>
                  <a:lnTo>
                    <a:pt x="376" y="1373"/>
                  </a:lnTo>
                  <a:lnTo>
                    <a:pt x="391" y="1371"/>
                  </a:lnTo>
                  <a:lnTo>
                    <a:pt x="404" y="1370"/>
                  </a:lnTo>
                  <a:lnTo>
                    <a:pt x="405" y="1369"/>
                  </a:lnTo>
                  <a:lnTo>
                    <a:pt x="406" y="1369"/>
                  </a:lnTo>
                  <a:lnTo>
                    <a:pt x="411" y="1368"/>
                  </a:lnTo>
                  <a:lnTo>
                    <a:pt x="415" y="1367"/>
                  </a:lnTo>
                  <a:lnTo>
                    <a:pt x="416" y="1366"/>
                  </a:lnTo>
                  <a:lnTo>
                    <a:pt x="416" y="1364"/>
                  </a:lnTo>
                  <a:lnTo>
                    <a:pt x="416" y="1363"/>
                  </a:lnTo>
                  <a:lnTo>
                    <a:pt x="416" y="1362"/>
                  </a:lnTo>
                  <a:lnTo>
                    <a:pt x="416" y="1361"/>
                  </a:lnTo>
                  <a:lnTo>
                    <a:pt x="416" y="1358"/>
                  </a:lnTo>
                  <a:lnTo>
                    <a:pt x="416" y="1356"/>
                  </a:lnTo>
                  <a:lnTo>
                    <a:pt x="416" y="1355"/>
                  </a:lnTo>
                  <a:lnTo>
                    <a:pt x="416" y="1353"/>
                  </a:lnTo>
                  <a:lnTo>
                    <a:pt x="416" y="1346"/>
                  </a:lnTo>
                  <a:lnTo>
                    <a:pt x="416" y="1342"/>
                  </a:lnTo>
                  <a:lnTo>
                    <a:pt x="416" y="1341"/>
                  </a:lnTo>
                  <a:lnTo>
                    <a:pt x="416" y="1339"/>
                  </a:lnTo>
                  <a:lnTo>
                    <a:pt x="416" y="1333"/>
                  </a:lnTo>
                  <a:lnTo>
                    <a:pt x="416" y="1327"/>
                  </a:lnTo>
                  <a:lnTo>
                    <a:pt x="416" y="1326"/>
                  </a:lnTo>
                  <a:lnTo>
                    <a:pt x="416" y="1325"/>
                  </a:lnTo>
                  <a:lnTo>
                    <a:pt x="416" y="1324"/>
                  </a:lnTo>
                  <a:lnTo>
                    <a:pt x="416" y="1323"/>
                  </a:lnTo>
                  <a:lnTo>
                    <a:pt x="415" y="1323"/>
                  </a:lnTo>
                  <a:lnTo>
                    <a:pt x="414" y="1323"/>
                  </a:lnTo>
                  <a:lnTo>
                    <a:pt x="413" y="1323"/>
                  </a:lnTo>
                  <a:lnTo>
                    <a:pt x="413" y="1323"/>
                  </a:lnTo>
                  <a:lnTo>
                    <a:pt x="411" y="1323"/>
                  </a:lnTo>
                  <a:lnTo>
                    <a:pt x="410" y="1323"/>
                  </a:lnTo>
                  <a:lnTo>
                    <a:pt x="407" y="1323"/>
                  </a:lnTo>
                  <a:lnTo>
                    <a:pt x="405" y="1323"/>
                  </a:lnTo>
                  <a:lnTo>
                    <a:pt x="405" y="1323"/>
                  </a:lnTo>
                  <a:lnTo>
                    <a:pt x="404" y="1323"/>
                  </a:lnTo>
                  <a:lnTo>
                    <a:pt x="401" y="1323"/>
                  </a:lnTo>
                  <a:lnTo>
                    <a:pt x="391" y="1323"/>
                  </a:lnTo>
                  <a:lnTo>
                    <a:pt x="384" y="1323"/>
                  </a:lnTo>
                  <a:lnTo>
                    <a:pt x="384" y="1323"/>
                  </a:lnTo>
                  <a:lnTo>
                    <a:pt x="383" y="1323"/>
                  </a:lnTo>
                  <a:lnTo>
                    <a:pt x="381" y="1323"/>
                  </a:lnTo>
                  <a:lnTo>
                    <a:pt x="372" y="1323"/>
                  </a:lnTo>
                  <a:lnTo>
                    <a:pt x="366" y="1323"/>
                  </a:lnTo>
                  <a:lnTo>
                    <a:pt x="366" y="1323"/>
                  </a:lnTo>
                  <a:lnTo>
                    <a:pt x="365" y="1323"/>
                  </a:lnTo>
                  <a:lnTo>
                    <a:pt x="364" y="1323"/>
                  </a:lnTo>
                  <a:lnTo>
                    <a:pt x="363" y="1323"/>
                  </a:lnTo>
                  <a:lnTo>
                    <a:pt x="363" y="1323"/>
                  </a:lnTo>
                  <a:lnTo>
                    <a:pt x="361" y="1322"/>
                  </a:lnTo>
                  <a:lnTo>
                    <a:pt x="360" y="1321"/>
                  </a:lnTo>
                  <a:lnTo>
                    <a:pt x="360" y="1320"/>
                  </a:lnTo>
                  <a:lnTo>
                    <a:pt x="360" y="1319"/>
                  </a:lnTo>
                  <a:lnTo>
                    <a:pt x="360" y="1314"/>
                  </a:lnTo>
                  <a:lnTo>
                    <a:pt x="360" y="1310"/>
                  </a:lnTo>
                  <a:lnTo>
                    <a:pt x="360" y="1309"/>
                  </a:lnTo>
                  <a:lnTo>
                    <a:pt x="359" y="1308"/>
                  </a:lnTo>
                  <a:lnTo>
                    <a:pt x="356" y="1305"/>
                  </a:lnTo>
                  <a:lnTo>
                    <a:pt x="355" y="1303"/>
                  </a:lnTo>
                  <a:lnTo>
                    <a:pt x="355" y="1302"/>
                  </a:lnTo>
                  <a:lnTo>
                    <a:pt x="353" y="1301"/>
                  </a:lnTo>
                  <a:lnTo>
                    <a:pt x="352" y="1300"/>
                  </a:lnTo>
                  <a:lnTo>
                    <a:pt x="352" y="1299"/>
                  </a:lnTo>
                  <a:lnTo>
                    <a:pt x="352" y="1297"/>
                  </a:lnTo>
                  <a:lnTo>
                    <a:pt x="352" y="1296"/>
                  </a:lnTo>
                  <a:lnTo>
                    <a:pt x="352" y="1295"/>
                  </a:lnTo>
                  <a:lnTo>
                    <a:pt x="351" y="1295"/>
                  </a:lnTo>
                  <a:lnTo>
                    <a:pt x="350" y="1295"/>
                  </a:lnTo>
                  <a:lnTo>
                    <a:pt x="347" y="1295"/>
                  </a:lnTo>
                  <a:lnTo>
                    <a:pt x="345" y="1295"/>
                  </a:lnTo>
                  <a:lnTo>
                    <a:pt x="345" y="1295"/>
                  </a:lnTo>
                  <a:lnTo>
                    <a:pt x="343" y="1294"/>
                  </a:lnTo>
                  <a:lnTo>
                    <a:pt x="342" y="1292"/>
                  </a:lnTo>
                  <a:lnTo>
                    <a:pt x="342" y="1291"/>
                  </a:lnTo>
                  <a:lnTo>
                    <a:pt x="341" y="1291"/>
                  </a:lnTo>
                  <a:lnTo>
                    <a:pt x="340" y="1291"/>
                  </a:lnTo>
                  <a:lnTo>
                    <a:pt x="334" y="1290"/>
                  </a:lnTo>
                  <a:lnTo>
                    <a:pt x="331" y="1289"/>
                  </a:lnTo>
                  <a:lnTo>
                    <a:pt x="331" y="1288"/>
                  </a:lnTo>
                  <a:lnTo>
                    <a:pt x="330" y="1288"/>
                  </a:lnTo>
                  <a:lnTo>
                    <a:pt x="329" y="1288"/>
                  </a:lnTo>
                  <a:lnTo>
                    <a:pt x="324" y="1286"/>
                  </a:lnTo>
                  <a:lnTo>
                    <a:pt x="321" y="1285"/>
                  </a:lnTo>
                  <a:lnTo>
                    <a:pt x="321" y="1284"/>
                  </a:lnTo>
                  <a:lnTo>
                    <a:pt x="319" y="1284"/>
                  </a:lnTo>
                  <a:lnTo>
                    <a:pt x="318" y="1284"/>
                  </a:lnTo>
                  <a:lnTo>
                    <a:pt x="317" y="1284"/>
                  </a:lnTo>
                  <a:lnTo>
                    <a:pt x="317" y="1284"/>
                  </a:lnTo>
                  <a:lnTo>
                    <a:pt x="316" y="1284"/>
                  </a:lnTo>
                  <a:lnTo>
                    <a:pt x="315" y="1284"/>
                  </a:lnTo>
                  <a:lnTo>
                    <a:pt x="312" y="1284"/>
                  </a:lnTo>
                  <a:lnTo>
                    <a:pt x="310" y="1284"/>
                  </a:lnTo>
                  <a:lnTo>
                    <a:pt x="310" y="1284"/>
                  </a:lnTo>
                  <a:lnTo>
                    <a:pt x="309" y="1284"/>
                  </a:lnTo>
                  <a:lnTo>
                    <a:pt x="308" y="1284"/>
                  </a:lnTo>
                  <a:lnTo>
                    <a:pt x="303" y="1284"/>
                  </a:lnTo>
                  <a:lnTo>
                    <a:pt x="299" y="1284"/>
                  </a:lnTo>
                  <a:lnTo>
                    <a:pt x="299" y="1284"/>
                  </a:lnTo>
                  <a:lnTo>
                    <a:pt x="298" y="1284"/>
                  </a:lnTo>
                  <a:lnTo>
                    <a:pt x="294" y="1284"/>
                  </a:lnTo>
                  <a:lnTo>
                    <a:pt x="281" y="1283"/>
                  </a:lnTo>
                  <a:lnTo>
                    <a:pt x="271" y="1282"/>
                  </a:lnTo>
                  <a:lnTo>
                    <a:pt x="271" y="1281"/>
                  </a:lnTo>
                  <a:lnTo>
                    <a:pt x="270" y="1281"/>
                  </a:lnTo>
                  <a:lnTo>
                    <a:pt x="267" y="1281"/>
                  </a:lnTo>
                  <a:lnTo>
                    <a:pt x="255" y="1280"/>
                  </a:lnTo>
                  <a:lnTo>
                    <a:pt x="247" y="1279"/>
                  </a:lnTo>
                  <a:lnTo>
                    <a:pt x="247" y="1278"/>
                  </a:lnTo>
                  <a:lnTo>
                    <a:pt x="245" y="1278"/>
                  </a:lnTo>
                  <a:lnTo>
                    <a:pt x="244" y="1278"/>
                  </a:lnTo>
                  <a:lnTo>
                    <a:pt x="241" y="1278"/>
                  </a:lnTo>
                  <a:lnTo>
                    <a:pt x="239" y="1278"/>
                  </a:lnTo>
                  <a:lnTo>
                    <a:pt x="239" y="1278"/>
                  </a:lnTo>
                  <a:lnTo>
                    <a:pt x="239" y="1277"/>
                  </a:lnTo>
                  <a:lnTo>
                    <a:pt x="239" y="1273"/>
                  </a:lnTo>
                  <a:lnTo>
                    <a:pt x="239" y="1271"/>
                  </a:lnTo>
                  <a:lnTo>
                    <a:pt x="239" y="1270"/>
                  </a:lnTo>
                  <a:lnTo>
                    <a:pt x="239" y="1268"/>
                  </a:lnTo>
                  <a:lnTo>
                    <a:pt x="239" y="1262"/>
                  </a:lnTo>
                  <a:lnTo>
                    <a:pt x="239" y="1257"/>
                  </a:lnTo>
                  <a:lnTo>
                    <a:pt x="239" y="1256"/>
                  </a:lnTo>
                  <a:lnTo>
                    <a:pt x="238" y="1252"/>
                  </a:lnTo>
                  <a:lnTo>
                    <a:pt x="237" y="1239"/>
                  </a:lnTo>
                  <a:lnTo>
                    <a:pt x="236" y="1229"/>
                  </a:lnTo>
                  <a:lnTo>
                    <a:pt x="236" y="1228"/>
                  </a:lnTo>
                  <a:lnTo>
                    <a:pt x="236" y="1224"/>
                  </a:lnTo>
                  <a:lnTo>
                    <a:pt x="236" y="1209"/>
                  </a:lnTo>
                  <a:lnTo>
                    <a:pt x="236" y="1197"/>
                  </a:lnTo>
                  <a:lnTo>
                    <a:pt x="236" y="1196"/>
                  </a:lnTo>
                  <a:lnTo>
                    <a:pt x="236" y="1195"/>
                  </a:lnTo>
                  <a:lnTo>
                    <a:pt x="236" y="1192"/>
                  </a:lnTo>
                  <a:lnTo>
                    <a:pt x="236" y="1190"/>
                  </a:lnTo>
                  <a:lnTo>
                    <a:pt x="236" y="1189"/>
                  </a:lnTo>
                  <a:lnTo>
                    <a:pt x="235" y="1189"/>
                  </a:lnTo>
                  <a:lnTo>
                    <a:pt x="234" y="1189"/>
                  </a:lnTo>
                  <a:lnTo>
                    <a:pt x="233" y="1189"/>
                  </a:lnTo>
                  <a:lnTo>
                    <a:pt x="233" y="1189"/>
                  </a:lnTo>
                  <a:lnTo>
                    <a:pt x="233" y="1188"/>
                  </a:lnTo>
                  <a:lnTo>
                    <a:pt x="233" y="1186"/>
                  </a:lnTo>
                  <a:lnTo>
                    <a:pt x="233" y="1185"/>
                  </a:lnTo>
                  <a:lnTo>
                    <a:pt x="228" y="1184"/>
                  </a:lnTo>
                  <a:lnTo>
                    <a:pt x="225" y="1183"/>
                  </a:lnTo>
                  <a:lnTo>
                    <a:pt x="225" y="1182"/>
                  </a:lnTo>
                  <a:lnTo>
                    <a:pt x="223" y="1181"/>
                  </a:lnTo>
                  <a:lnTo>
                    <a:pt x="220" y="1178"/>
                  </a:lnTo>
                  <a:lnTo>
                    <a:pt x="218" y="1176"/>
                  </a:lnTo>
                  <a:lnTo>
                    <a:pt x="218" y="1175"/>
                  </a:lnTo>
                  <a:lnTo>
                    <a:pt x="218" y="1174"/>
                  </a:lnTo>
                  <a:lnTo>
                    <a:pt x="218" y="1173"/>
                  </a:lnTo>
                  <a:lnTo>
                    <a:pt x="218" y="1172"/>
                  </a:lnTo>
                  <a:lnTo>
                    <a:pt x="217" y="1172"/>
                  </a:lnTo>
                  <a:lnTo>
                    <a:pt x="214" y="1172"/>
                  </a:lnTo>
                  <a:lnTo>
                    <a:pt x="212" y="1172"/>
                  </a:lnTo>
                  <a:lnTo>
                    <a:pt x="212" y="1172"/>
                  </a:lnTo>
                  <a:lnTo>
                    <a:pt x="211" y="1172"/>
                  </a:lnTo>
                  <a:lnTo>
                    <a:pt x="210" y="1172"/>
                  </a:lnTo>
                  <a:lnTo>
                    <a:pt x="206" y="1172"/>
                  </a:lnTo>
                  <a:lnTo>
                    <a:pt x="204" y="1172"/>
                  </a:lnTo>
                  <a:lnTo>
                    <a:pt x="204" y="1172"/>
                  </a:lnTo>
                  <a:lnTo>
                    <a:pt x="203" y="1172"/>
                  </a:lnTo>
                  <a:lnTo>
                    <a:pt x="201" y="1172"/>
                  </a:lnTo>
                  <a:lnTo>
                    <a:pt x="193" y="1172"/>
                  </a:lnTo>
                  <a:lnTo>
                    <a:pt x="186" y="1172"/>
                  </a:lnTo>
                  <a:lnTo>
                    <a:pt x="186" y="1172"/>
                  </a:lnTo>
                  <a:lnTo>
                    <a:pt x="185" y="1172"/>
                  </a:lnTo>
                  <a:lnTo>
                    <a:pt x="182" y="1172"/>
                  </a:lnTo>
                  <a:lnTo>
                    <a:pt x="173" y="1172"/>
                  </a:lnTo>
                  <a:lnTo>
                    <a:pt x="165" y="1172"/>
                  </a:lnTo>
                  <a:lnTo>
                    <a:pt x="165" y="1172"/>
                  </a:lnTo>
                  <a:lnTo>
                    <a:pt x="164" y="1172"/>
                  </a:lnTo>
                  <a:lnTo>
                    <a:pt x="163" y="1172"/>
                  </a:lnTo>
                  <a:lnTo>
                    <a:pt x="162" y="1172"/>
                  </a:lnTo>
                  <a:lnTo>
                    <a:pt x="162" y="1172"/>
                  </a:lnTo>
                  <a:lnTo>
                    <a:pt x="161" y="1173"/>
                  </a:lnTo>
                  <a:lnTo>
                    <a:pt x="160" y="1176"/>
                  </a:lnTo>
                  <a:lnTo>
                    <a:pt x="159" y="1178"/>
                  </a:lnTo>
                  <a:lnTo>
                    <a:pt x="159" y="1178"/>
                  </a:lnTo>
                  <a:lnTo>
                    <a:pt x="158" y="1180"/>
                  </a:lnTo>
                  <a:lnTo>
                    <a:pt x="156" y="1185"/>
                  </a:lnTo>
                  <a:lnTo>
                    <a:pt x="155" y="1189"/>
                  </a:lnTo>
                  <a:lnTo>
                    <a:pt x="155" y="1189"/>
                  </a:lnTo>
                  <a:lnTo>
                    <a:pt x="153" y="1190"/>
                  </a:lnTo>
                  <a:lnTo>
                    <a:pt x="150" y="1198"/>
                  </a:lnTo>
                  <a:lnTo>
                    <a:pt x="148" y="1203"/>
                  </a:lnTo>
                  <a:lnTo>
                    <a:pt x="148" y="1203"/>
                  </a:lnTo>
                  <a:lnTo>
                    <a:pt x="147" y="1207"/>
                  </a:lnTo>
                  <a:lnTo>
                    <a:pt x="145" y="1213"/>
                  </a:lnTo>
                  <a:lnTo>
                    <a:pt x="144" y="1217"/>
                  </a:lnTo>
                  <a:lnTo>
                    <a:pt x="144" y="1217"/>
                  </a:lnTo>
                  <a:lnTo>
                    <a:pt x="143" y="1218"/>
                  </a:lnTo>
                  <a:lnTo>
                    <a:pt x="142" y="1223"/>
                  </a:lnTo>
                  <a:lnTo>
                    <a:pt x="141" y="1225"/>
                  </a:lnTo>
                  <a:lnTo>
                    <a:pt x="141" y="1225"/>
                  </a:lnTo>
                  <a:lnTo>
                    <a:pt x="140" y="1225"/>
                  </a:lnTo>
                  <a:lnTo>
                    <a:pt x="139" y="1225"/>
                  </a:lnTo>
                  <a:lnTo>
                    <a:pt x="138" y="1225"/>
                  </a:lnTo>
                  <a:lnTo>
                    <a:pt x="138" y="1225"/>
                  </a:lnTo>
                  <a:lnTo>
                    <a:pt x="137" y="1225"/>
                  </a:lnTo>
                  <a:lnTo>
                    <a:pt x="136" y="1225"/>
                  </a:lnTo>
                  <a:lnTo>
                    <a:pt x="130" y="1225"/>
                  </a:lnTo>
                  <a:lnTo>
                    <a:pt x="127" y="1225"/>
                  </a:lnTo>
                  <a:lnTo>
                    <a:pt x="127" y="1225"/>
                  </a:lnTo>
                  <a:lnTo>
                    <a:pt x="125" y="1226"/>
                  </a:lnTo>
                  <a:lnTo>
                    <a:pt x="120" y="1227"/>
                  </a:lnTo>
                  <a:lnTo>
                    <a:pt x="116" y="1228"/>
                  </a:lnTo>
                  <a:lnTo>
                    <a:pt x="116" y="1228"/>
                  </a:lnTo>
                  <a:lnTo>
                    <a:pt x="115" y="1228"/>
                  </a:lnTo>
                  <a:lnTo>
                    <a:pt x="113" y="1228"/>
                  </a:lnTo>
                  <a:lnTo>
                    <a:pt x="107" y="1228"/>
                  </a:lnTo>
                  <a:lnTo>
                    <a:pt x="102" y="1228"/>
                  </a:lnTo>
                  <a:lnTo>
                    <a:pt x="102" y="1228"/>
                  </a:lnTo>
                  <a:lnTo>
                    <a:pt x="101" y="1228"/>
                  </a:lnTo>
                  <a:lnTo>
                    <a:pt x="100" y="1228"/>
                  </a:lnTo>
                  <a:lnTo>
                    <a:pt x="99" y="1228"/>
                  </a:lnTo>
                  <a:lnTo>
                    <a:pt x="99" y="1228"/>
                  </a:lnTo>
                  <a:lnTo>
                    <a:pt x="97" y="1228"/>
                  </a:lnTo>
                  <a:lnTo>
                    <a:pt x="96" y="1228"/>
                  </a:lnTo>
                  <a:lnTo>
                    <a:pt x="95" y="1228"/>
                  </a:lnTo>
                  <a:lnTo>
                    <a:pt x="95" y="1228"/>
                  </a:lnTo>
                  <a:lnTo>
                    <a:pt x="94" y="1228"/>
                  </a:lnTo>
                  <a:lnTo>
                    <a:pt x="92" y="1228"/>
                  </a:lnTo>
                  <a:lnTo>
                    <a:pt x="91" y="1228"/>
                  </a:lnTo>
                  <a:lnTo>
                    <a:pt x="91" y="1228"/>
                  </a:lnTo>
                  <a:lnTo>
                    <a:pt x="87" y="1227"/>
                  </a:lnTo>
                  <a:lnTo>
                    <a:pt x="85" y="1226"/>
                  </a:lnTo>
                  <a:lnTo>
                    <a:pt x="85" y="1225"/>
                  </a:lnTo>
                  <a:lnTo>
                    <a:pt x="84" y="1225"/>
                  </a:lnTo>
                  <a:lnTo>
                    <a:pt x="83" y="1225"/>
                  </a:lnTo>
                  <a:lnTo>
                    <a:pt x="79" y="1225"/>
                  </a:lnTo>
                  <a:lnTo>
                    <a:pt x="77" y="1225"/>
                  </a:lnTo>
                  <a:lnTo>
                    <a:pt x="77" y="1225"/>
                  </a:lnTo>
                  <a:lnTo>
                    <a:pt x="76" y="1225"/>
                  </a:lnTo>
                  <a:lnTo>
                    <a:pt x="75" y="1225"/>
                  </a:lnTo>
                  <a:lnTo>
                    <a:pt x="74" y="1225"/>
                  </a:lnTo>
                  <a:lnTo>
                    <a:pt x="74" y="1225"/>
                  </a:lnTo>
                  <a:lnTo>
                    <a:pt x="74" y="1223"/>
                  </a:lnTo>
                  <a:lnTo>
                    <a:pt x="74" y="1221"/>
                  </a:lnTo>
                  <a:lnTo>
                    <a:pt x="74" y="1220"/>
                  </a:lnTo>
                  <a:lnTo>
                    <a:pt x="74" y="1217"/>
                  </a:lnTo>
                  <a:lnTo>
                    <a:pt x="74" y="1215"/>
                  </a:lnTo>
                  <a:lnTo>
                    <a:pt x="74" y="1214"/>
                  </a:lnTo>
                  <a:lnTo>
                    <a:pt x="74" y="1212"/>
                  </a:lnTo>
                  <a:lnTo>
                    <a:pt x="74" y="1206"/>
                  </a:lnTo>
                  <a:lnTo>
                    <a:pt x="74" y="1200"/>
                  </a:lnTo>
                  <a:lnTo>
                    <a:pt x="74" y="1199"/>
                  </a:lnTo>
                  <a:lnTo>
                    <a:pt x="74" y="1197"/>
                  </a:lnTo>
                  <a:lnTo>
                    <a:pt x="74" y="1191"/>
                  </a:lnTo>
                  <a:lnTo>
                    <a:pt x="74" y="1186"/>
                  </a:lnTo>
                  <a:lnTo>
                    <a:pt x="74" y="1185"/>
                  </a:lnTo>
                  <a:lnTo>
                    <a:pt x="74" y="1184"/>
                  </a:lnTo>
                  <a:lnTo>
                    <a:pt x="74" y="1181"/>
                  </a:lnTo>
                  <a:lnTo>
                    <a:pt x="74" y="1179"/>
                  </a:lnTo>
                  <a:lnTo>
                    <a:pt x="74" y="1178"/>
                  </a:lnTo>
                  <a:lnTo>
                    <a:pt x="73" y="1178"/>
                  </a:lnTo>
                  <a:lnTo>
                    <a:pt x="71" y="1178"/>
                  </a:lnTo>
                  <a:lnTo>
                    <a:pt x="70" y="1178"/>
                  </a:lnTo>
                  <a:lnTo>
                    <a:pt x="70" y="1178"/>
                  </a:lnTo>
                  <a:lnTo>
                    <a:pt x="69" y="1178"/>
                  </a:lnTo>
                  <a:lnTo>
                    <a:pt x="66" y="1178"/>
                  </a:lnTo>
                  <a:lnTo>
                    <a:pt x="64" y="1178"/>
                  </a:lnTo>
                  <a:lnTo>
                    <a:pt x="64" y="1178"/>
                  </a:lnTo>
                  <a:lnTo>
                    <a:pt x="63" y="1178"/>
                  </a:lnTo>
                  <a:lnTo>
                    <a:pt x="60" y="1178"/>
                  </a:lnTo>
                  <a:lnTo>
                    <a:pt x="54" y="1178"/>
                  </a:lnTo>
                  <a:lnTo>
                    <a:pt x="49" y="1178"/>
                  </a:lnTo>
                  <a:lnTo>
                    <a:pt x="49" y="1178"/>
                  </a:lnTo>
                  <a:lnTo>
                    <a:pt x="48" y="1178"/>
                  </a:lnTo>
                  <a:lnTo>
                    <a:pt x="46" y="1178"/>
                  </a:lnTo>
                  <a:lnTo>
                    <a:pt x="39" y="1178"/>
                  </a:lnTo>
                  <a:lnTo>
                    <a:pt x="35" y="1178"/>
                  </a:lnTo>
                  <a:lnTo>
                    <a:pt x="35" y="1178"/>
                  </a:lnTo>
                  <a:lnTo>
                    <a:pt x="34" y="1178"/>
                  </a:lnTo>
                  <a:lnTo>
                    <a:pt x="33" y="1178"/>
                  </a:lnTo>
                  <a:lnTo>
                    <a:pt x="28" y="1178"/>
                  </a:lnTo>
                  <a:lnTo>
                    <a:pt x="25" y="1178"/>
                  </a:lnTo>
                  <a:lnTo>
                    <a:pt x="25" y="1178"/>
                  </a:lnTo>
                  <a:lnTo>
                    <a:pt x="25" y="1173"/>
                  </a:lnTo>
                  <a:lnTo>
                    <a:pt x="25" y="1154"/>
                  </a:lnTo>
                  <a:lnTo>
                    <a:pt x="25" y="1139"/>
                  </a:lnTo>
                  <a:lnTo>
                    <a:pt x="26" y="1138"/>
                  </a:lnTo>
                  <a:lnTo>
                    <a:pt x="26" y="1131"/>
                  </a:lnTo>
                  <a:lnTo>
                    <a:pt x="27" y="1109"/>
                  </a:lnTo>
                  <a:lnTo>
                    <a:pt x="27" y="1092"/>
                  </a:lnTo>
                  <a:lnTo>
                    <a:pt x="28" y="1091"/>
                  </a:lnTo>
                  <a:lnTo>
                    <a:pt x="28" y="1090"/>
                  </a:lnTo>
                  <a:lnTo>
                    <a:pt x="28" y="1081"/>
                  </a:lnTo>
                  <a:lnTo>
                    <a:pt x="28" y="1047"/>
                  </a:lnTo>
                  <a:lnTo>
                    <a:pt x="28" y="1021"/>
                  </a:lnTo>
                  <a:lnTo>
                    <a:pt x="28" y="1019"/>
                  </a:lnTo>
                  <a:lnTo>
                    <a:pt x="26" y="1014"/>
                  </a:lnTo>
                  <a:lnTo>
                    <a:pt x="26" y="1006"/>
                  </a:lnTo>
                  <a:lnTo>
                    <a:pt x="26" y="985"/>
                  </a:lnTo>
                  <a:lnTo>
                    <a:pt x="29" y="941"/>
                  </a:lnTo>
                  <a:lnTo>
                    <a:pt x="35" y="928"/>
                  </a:lnTo>
                  <a:lnTo>
                    <a:pt x="35" y="925"/>
                  </a:lnTo>
                  <a:lnTo>
                    <a:pt x="35" y="913"/>
                  </a:lnTo>
                  <a:lnTo>
                    <a:pt x="35" y="904"/>
                  </a:lnTo>
                  <a:lnTo>
                    <a:pt x="35" y="903"/>
                  </a:lnTo>
                  <a:lnTo>
                    <a:pt x="36" y="901"/>
                  </a:lnTo>
                  <a:lnTo>
                    <a:pt x="37" y="900"/>
                  </a:lnTo>
                  <a:lnTo>
                    <a:pt x="38" y="899"/>
                  </a:lnTo>
                  <a:lnTo>
                    <a:pt x="40" y="899"/>
                  </a:lnTo>
                  <a:lnTo>
                    <a:pt x="41" y="899"/>
                  </a:lnTo>
                  <a:lnTo>
                    <a:pt x="42" y="899"/>
                  </a:lnTo>
                  <a:lnTo>
                    <a:pt x="45" y="899"/>
                  </a:lnTo>
                  <a:lnTo>
                    <a:pt x="46" y="899"/>
                  </a:lnTo>
                  <a:lnTo>
                    <a:pt x="47" y="899"/>
                  </a:lnTo>
                  <a:lnTo>
                    <a:pt x="51" y="899"/>
                  </a:lnTo>
                  <a:lnTo>
                    <a:pt x="53" y="898"/>
                  </a:lnTo>
                  <a:lnTo>
                    <a:pt x="53" y="896"/>
                  </a:lnTo>
                  <a:lnTo>
                    <a:pt x="55" y="887"/>
                  </a:lnTo>
                  <a:lnTo>
                    <a:pt x="56" y="879"/>
                  </a:lnTo>
                  <a:lnTo>
                    <a:pt x="57" y="878"/>
                  </a:lnTo>
                  <a:lnTo>
                    <a:pt x="57" y="874"/>
                  </a:lnTo>
                  <a:lnTo>
                    <a:pt x="59" y="861"/>
                  </a:lnTo>
                  <a:lnTo>
                    <a:pt x="60" y="852"/>
                  </a:lnTo>
                  <a:lnTo>
                    <a:pt x="62" y="851"/>
                  </a:lnTo>
                  <a:lnTo>
                    <a:pt x="62" y="847"/>
                  </a:lnTo>
                  <a:lnTo>
                    <a:pt x="64" y="836"/>
                  </a:lnTo>
                  <a:lnTo>
                    <a:pt x="65" y="826"/>
                  </a:lnTo>
                  <a:lnTo>
                    <a:pt x="65" y="825"/>
                  </a:lnTo>
                  <a:lnTo>
                    <a:pt x="65" y="818"/>
                  </a:lnTo>
                  <a:lnTo>
                    <a:pt x="66" y="793"/>
                  </a:lnTo>
                  <a:lnTo>
                    <a:pt x="69" y="772"/>
                  </a:lnTo>
                  <a:lnTo>
                    <a:pt x="70" y="769"/>
                  </a:lnTo>
                  <a:lnTo>
                    <a:pt x="70" y="767"/>
                  </a:lnTo>
                  <a:lnTo>
                    <a:pt x="72" y="762"/>
                  </a:lnTo>
                  <a:lnTo>
                    <a:pt x="76" y="753"/>
                  </a:lnTo>
                  <a:lnTo>
                    <a:pt x="81" y="745"/>
                  </a:lnTo>
                  <a:lnTo>
                    <a:pt x="82" y="743"/>
                  </a:lnTo>
                  <a:lnTo>
                    <a:pt x="82" y="741"/>
                  </a:lnTo>
                  <a:lnTo>
                    <a:pt x="84" y="736"/>
                  </a:lnTo>
                  <a:lnTo>
                    <a:pt x="85" y="732"/>
                  </a:lnTo>
                  <a:lnTo>
                    <a:pt x="86" y="731"/>
                  </a:lnTo>
                  <a:lnTo>
                    <a:pt x="86" y="730"/>
                  </a:lnTo>
                  <a:lnTo>
                    <a:pt x="87" y="727"/>
                  </a:lnTo>
                  <a:lnTo>
                    <a:pt x="87" y="723"/>
                  </a:lnTo>
                  <a:lnTo>
                    <a:pt x="88" y="722"/>
                  </a:lnTo>
                  <a:lnTo>
                    <a:pt x="88" y="717"/>
                  </a:lnTo>
                  <a:lnTo>
                    <a:pt x="91" y="698"/>
                  </a:lnTo>
                  <a:lnTo>
                    <a:pt x="93" y="683"/>
                  </a:lnTo>
                  <a:lnTo>
                    <a:pt x="94" y="682"/>
                  </a:lnTo>
                  <a:lnTo>
                    <a:pt x="94" y="679"/>
                  </a:lnTo>
                  <a:lnTo>
                    <a:pt x="96" y="669"/>
                  </a:lnTo>
                  <a:lnTo>
                    <a:pt x="97" y="661"/>
                  </a:lnTo>
                  <a:lnTo>
                    <a:pt x="99" y="659"/>
                  </a:lnTo>
                  <a:lnTo>
                    <a:pt x="99" y="658"/>
                  </a:lnTo>
                  <a:lnTo>
                    <a:pt x="99" y="652"/>
                  </a:lnTo>
                  <a:lnTo>
                    <a:pt x="99" y="649"/>
                  </a:lnTo>
                  <a:lnTo>
                    <a:pt x="99" y="648"/>
                  </a:lnTo>
                  <a:lnTo>
                    <a:pt x="95" y="647"/>
                  </a:lnTo>
                  <a:lnTo>
                    <a:pt x="94" y="646"/>
                  </a:lnTo>
                  <a:lnTo>
                    <a:pt x="94" y="645"/>
                  </a:lnTo>
                  <a:lnTo>
                    <a:pt x="93" y="645"/>
                  </a:lnTo>
                  <a:lnTo>
                    <a:pt x="90" y="645"/>
                  </a:lnTo>
                  <a:lnTo>
                    <a:pt x="88" y="645"/>
                  </a:lnTo>
                  <a:lnTo>
                    <a:pt x="88" y="644"/>
                  </a:lnTo>
                  <a:lnTo>
                    <a:pt x="87" y="644"/>
                  </a:lnTo>
                  <a:lnTo>
                    <a:pt x="86" y="644"/>
                  </a:lnTo>
                  <a:lnTo>
                    <a:pt x="83" y="643"/>
                  </a:lnTo>
                  <a:lnTo>
                    <a:pt x="81" y="643"/>
                  </a:lnTo>
                  <a:lnTo>
                    <a:pt x="81" y="642"/>
                  </a:lnTo>
                  <a:lnTo>
                    <a:pt x="79" y="642"/>
                  </a:lnTo>
                  <a:lnTo>
                    <a:pt x="76" y="642"/>
                  </a:lnTo>
                  <a:lnTo>
                    <a:pt x="74" y="642"/>
                  </a:lnTo>
                  <a:lnTo>
                    <a:pt x="74" y="641"/>
                  </a:lnTo>
                  <a:lnTo>
                    <a:pt x="73" y="634"/>
                  </a:lnTo>
                  <a:lnTo>
                    <a:pt x="73" y="631"/>
                  </a:lnTo>
                  <a:lnTo>
                    <a:pt x="73" y="630"/>
                  </a:lnTo>
                  <a:lnTo>
                    <a:pt x="73" y="629"/>
                  </a:lnTo>
                  <a:lnTo>
                    <a:pt x="73" y="626"/>
                  </a:lnTo>
                  <a:lnTo>
                    <a:pt x="73" y="623"/>
                  </a:lnTo>
                  <a:lnTo>
                    <a:pt x="73" y="622"/>
                  </a:lnTo>
                  <a:lnTo>
                    <a:pt x="72" y="619"/>
                  </a:lnTo>
                  <a:lnTo>
                    <a:pt x="73" y="614"/>
                  </a:lnTo>
                  <a:lnTo>
                    <a:pt x="74" y="613"/>
                  </a:lnTo>
                  <a:lnTo>
                    <a:pt x="75" y="612"/>
                  </a:lnTo>
                  <a:lnTo>
                    <a:pt x="76" y="611"/>
                  </a:lnTo>
                  <a:lnTo>
                    <a:pt x="79" y="608"/>
                  </a:lnTo>
                  <a:lnTo>
                    <a:pt x="84" y="606"/>
                  </a:lnTo>
                  <a:lnTo>
                    <a:pt x="86" y="605"/>
                  </a:lnTo>
                  <a:lnTo>
                    <a:pt x="90" y="606"/>
                  </a:lnTo>
                  <a:lnTo>
                    <a:pt x="92" y="606"/>
                  </a:lnTo>
                  <a:lnTo>
                    <a:pt x="93" y="606"/>
                  </a:lnTo>
                  <a:lnTo>
                    <a:pt x="95" y="604"/>
                  </a:lnTo>
                  <a:lnTo>
                    <a:pt x="96" y="603"/>
                  </a:lnTo>
                  <a:lnTo>
                    <a:pt x="97" y="602"/>
                  </a:lnTo>
                  <a:lnTo>
                    <a:pt x="97" y="601"/>
                  </a:lnTo>
                  <a:lnTo>
                    <a:pt x="97" y="597"/>
                  </a:lnTo>
                  <a:lnTo>
                    <a:pt x="97" y="595"/>
                  </a:lnTo>
                  <a:lnTo>
                    <a:pt x="99" y="594"/>
                  </a:lnTo>
                  <a:lnTo>
                    <a:pt x="99" y="592"/>
                  </a:lnTo>
                  <a:lnTo>
                    <a:pt x="99" y="585"/>
                  </a:lnTo>
                  <a:lnTo>
                    <a:pt x="97" y="577"/>
                  </a:lnTo>
                  <a:lnTo>
                    <a:pt x="97" y="576"/>
                  </a:lnTo>
                  <a:lnTo>
                    <a:pt x="96" y="566"/>
                  </a:lnTo>
                  <a:lnTo>
                    <a:pt x="95" y="557"/>
                  </a:lnTo>
                  <a:lnTo>
                    <a:pt x="95" y="555"/>
                  </a:lnTo>
                  <a:lnTo>
                    <a:pt x="94" y="552"/>
                  </a:lnTo>
                  <a:lnTo>
                    <a:pt x="92" y="539"/>
                  </a:lnTo>
                  <a:lnTo>
                    <a:pt x="91" y="530"/>
                  </a:lnTo>
                  <a:lnTo>
                    <a:pt x="91" y="529"/>
                  </a:lnTo>
                  <a:lnTo>
                    <a:pt x="91" y="523"/>
                  </a:lnTo>
                  <a:lnTo>
                    <a:pt x="91" y="507"/>
                  </a:lnTo>
                  <a:lnTo>
                    <a:pt x="91" y="495"/>
                  </a:lnTo>
                  <a:lnTo>
                    <a:pt x="91" y="494"/>
                  </a:lnTo>
                  <a:lnTo>
                    <a:pt x="91" y="493"/>
                  </a:lnTo>
                  <a:lnTo>
                    <a:pt x="91" y="487"/>
                  </a:lnTo>
                  <a:lnTo>
                    <a:pt x="91" y="484"/>
                  </a:lnTo>
                  <a:lnTo>
                    <a:pt x="91" y="483"/>
                  </a:lnTo>
                  <a:lnTo>
                    <a:pt x="90" y="483"/>
                  </a:lnTo>
                  <a:lnTo>
                    <a:pt x="89" y="483"/>
                  </a:lnTo>
                  <a:lnTo>
                    <a:pt x="88" y="483"/>
                  </a:lnTo>
                  <a:lnTo>
                    <a:pt x="88" y="483"/>
                  </a:lnTo>
                  <a:lnTo>
                    <a:pt x="86" y="481"/>
                  </a:lnTo>
                  <a:lnTo>
                    <a:pt x="85" y="480"/>
                  </a:lnTo>
                  <a:lnTo>
                    <a:pt x="85" y="479"/>
                  </a:lnTo>
                  <a:lnTo>
                    <a:pt x="84" y="479"/>
                  </a:lnTo>
                  <a:lnTo>
                    <a:pt x="83" y="479"/>
                  </a:lnTo>
                  <a:lnTo>
                    <a:pt x="77" y="478"/>
                  </a:lnTo>
                  <a:lnTo>
                    <a:pt x="74" y="477"/>
                  </a:lnTo>
                  <a:lnTo>
                    <a:pt x="74" y="476"/>
                  </a:lnTo>
                  <a:lnTo>
                    <a:pt x="72" y="474"/>
                  </a:lnTo>
                  <a:lnTo>
                    <a:pt x="69" y="471"/>
                  </a:lnTo>
                  <a:lnTo>
                    <a:pt x="67" y="469"/>
                  </a:lnTo>
                  <a:lnTo>
                    <a:pt x="67" y="468"/>
                  </a:lnTo>
                  <a:lnTo>
                    <a:pt x="66" y="468"/>
                  </a:lnTo>
                  <a:lnTo>
                    <a:pt x="65" y="468"/>
                  </a:lnTo>
                  <a:lnTo>
                    <a:pt x="64" y="468"/>
                  </a:lnTo>
                  <a:lnTo>
                    <a:pt x="64" y="468"/>
                  </a:lnTo>
                  <a:lnTo>
                    <a:pt x="63" y="468"/>
                  </a:lnTo>
                  <a:lnTo>
                    <a:pt x="62" y="468"/>
                  </a:lnTo>
                  <a:lnTo>
                    <a:pt x="56" y="467"/>
                  </a:lnTo>
                  <a:lnTo>
                    <a:pt x="53" y="466"/>
                  </a:lnTo>
                  <a:lnTo>
                    <a:pt x="53" y="465"/>
                  </a:lnTo>
                  <a:lnTo>
                    <a:pt x="52" y="465"/>
                  </a:lnTo>
                  <a:lnTo>
                    <a:pt x="49" y="465"/>
                  </a:lnTo>
                  <a:lnTo>
                    <a:pt x="39" y="464"/>
                  </a:lnTo>
                  <a:lnTo>
                    <a:pt x="32" y="463"/>
                  </a:lnTo>
                  <a:lnTo>
                    <a:pt x="32" y="462"/>
                  </a:lnTo>
                  <a:lnTo>
                    <a:pt x="31" y="462"/>
                  </a:lnTo>
                  <a:lnTo>
                    <a:pt x="28" y="461"/>
                  </a:lnTo>
                  <a:lnTo>
                    <a:pt x="18" y="458"/>
                  </a:lnTo>
                  <a:lnTo>
                    <a:pt x="11" y="455"/>
                  </a:lnTo>
                  <a:lnTo>
                    <a:pt x="11" y="454"/>
                  </a:lnTo>
                  <a:lnTo>
                    <a:pt x="10" y="454"/>
                  </a:lnTo>
                  <a:lnTo>
                    <a:pt x="9" y="454"/>
                  </a:lnTo>
                  <a:lnTo>
                    <a:pt x="5" y="454"/>
                  </a:lnTo>
                  <a:lnTo>
                    <a:pt x="3" y="454"/>
                  </a:lnTo>
                  <a:lnTo>
                    <a:pt x="3" y="454"/>
                  </a:lnTo>
                  <a:lnTo>
                    <a:pt x="3" y="453"/>
                  </a:lnTo>
                  <a:lnTo>
                    <a:pt x="3" y="452"/>
                  </a:lnTo>
                  <a:lnTo>
                    <a:pt x="3" y="451"/>
                  </a:lnTo>
                  <a:lnTo>
                    <a:pt x="3" y="450"/>
                  </a:lnTo>
                  <a:lnTo>
                    <a:pt x="3" y="447"/>
                  </a:lnTo>
                  <a:lnTo>
                    <a:pt x="3" y="445"/>
                  </a:lnTo>
                  <a:lnTo>
                    <a:pt x="3" y="444"/>
                  </a:lnTo>
                  <a:lnTo>
                    <a:pt x="3" y="443"/>
                  </a:lnTo>
                  <a:lnTo>
                    <a:pt x="3" y="437"/>
                  </a:lnTo>
                  <a:lnTo>
                    <a:pt x="3" y="434"/>
                  </a:lnTo>
                  <a:lnTo>
                    <a:pt x="3" y="433"/>
                  </a:lnTo>
                  <a:lnTo>
                    <a:pt x="2" y="430"/>
                  </a:lnTo>
                  <a:lnTo>
                    <a:pt x="1" y="420"/>
                  </a:lnTo>
                  <a:lnTo>
                    <a:pt x="0" y="413"/>
                  </a:lnTo>
                  <a:lnTo>
                    <a:pt x="0" y="412"/>
                  </a:lnTo>
                  <a:lnTo>
                    <a:pt x="0" y="409"/>
                  </a:lnTo>
                  <a:lnTo>
                    <a:pt x="0" y="399"/>
                  </a:lnTo>
                  <a:lnTo>
                    <a:pt x="0" y="392"/>
                  </a:lnTo>
                  <a:lnTo>
                    <a:pt x="0" y="391"/>
                  </a:lnTo>
                  <a:lnTo>
                    <a:pt x="0" y="390"/>
                  </a:lnTo>
                  <a:lnTo>
                    <a:pt x="0" y="387"/>
                  </a:lnTo>
                  <a:lnTo>
                    <a:pt x="0" y="384"/>
                  </a:lnTo>
                  <a:lnTo>
                    <a:pt x="0" y="383"/>
                  </a:lnTo>
                  <a:lnTo>
                    <a:pt x="0" y="384"/>
                  </a:lnTo>
                  <a:lnTo>
                    <a:pt x="0" y="387"/>
                  </a:lnTo>
                  <a:lnTo>
                    <a:pt x="0" y="388"/>
                  </a:lnTo>
                  <a:lnTo>
                    <a:pt x="0" y="388"/>
                  </a:lnTo>
                  <a:lnTo>
                    <a:pt x="3" y="388"/>
                  </a:lnTo>
                  <a:lnTo>
                    <a:pt x="5" y="388"/>
                  </a:lnTo>
                  <a:lnTo>
                    <a:pt x="7" y="388"/>
                  </a:lnTo>
                  <a:lnTo>
                    <a:pt x="9" y="388"/>
                  </a:lnTo>
                  <a:lnTo>
                    <a:pt x="17" y="388"/>
                  </a:lnTo>
                  <a:lnTo>
                    <a:pt x="23" y="388"/>
                  </a:lnTo>
                  <a:lnTo>
                    <a:pt x="25" y="388"/>
                  </a:lnTo>
                  <a:lnTo>
                    <a:pt x="27" y="389"/>
                  </a:lnTo>
                  <a:lnTo>
                    <a:pt x="33" y="390"/>
                  </a:lnTo>
                  <a:lnTo>
                    <a:pt x="37" y="391"/>
                  </a:lnTo>
                  <a:lnTo>
                    <a:pt x="38" y="391"/>
                  </a:lnTo>
                  <a:lnTo>
                    <a:pt x="40" y="391"/>
                  </a:lnTo>
                  <a:lnTo>
                    <a:pt x="41" y="391"/>
                  </a:lnTo>
                  <a:lnTo>
                    <a:pt x="42" y="391"/>
                  </a:lnTo>
                  <a:lnTo>
                    <a:pt x="42" y="392"/>
                  </a:lnTo>
                  <a:lnTo>
                    <a:pt x="42" y="393"/>
                  </a:lnTo>
                  <a:lnTo>
                    <a:pt x="42" y="394"/>
                  </a:lnTo>
                  <a:lnTo>
                    <a:pt x="42" y="394"/>
                  </a:lnTo>
                  <a:lnTo>
                    <a:pt x="46" y="397"/>
                  </a:lnTo>
                  <a:lnTo>
                    <a:pt x="48" y="398"/>
                  </a:lnTo>
                  <a:lnTo>
                    <a:pt x="49" y="398"/>
                  </a:lnTo>
                  <a:lnTo>
                    <a:pt x="50" y="400"/>
                  </a:lnTo>
                  <a:lnTo>
                    <a:pt x="53" y="406"/>
                  </a:lnTo>
                  <a:lnTo>
                    <a:pt x="55" y="409"/>
                  </a:lnTo>
                  <a:lnTo>
                    <a:pt x="56" y="409"/>
                  </a:lnTo>
                  <a:lnTo>
                    <a:pt x="57" y="412"/>
                  </a:lnTo>
                  <a:lnTo>
                    <a:pt x="60" y="418"/>
                  </a:lnTo>
                  <a:lnTo>
                    <a:pt x="63" y="423"/>
                  </a:lnTo>
                  <a:lnTo>
                    <a:pt x="64" y="423"/>
                  </a:lnTo>
                  <a:lnTo>
                    <a:pt x="64" y="423"/>
                  </a:lnTo>
                  <a:lnTo>
                    <a:pt x="65" y="423"/>
                  </a:lnTo>
                  <a:lnTo>
                    <a:pt x="66" y="423"/>
                  </a:lnTo>
                  <a:lnTo>
                    <a:pt x="67" y="423"/>
                  </a:lnTo>
                  <a:lnTo>
                    <a:pt x="68" y="423"/>
                  </a:lnTo>
                  <a:lnTo>
                    <a:pt x="71" y="423"/>
                  </a:lnTo>
                  <a:lnTo>
                    <a:pt x="73" y="423"/>
                  </a:lnTo>
                  <a:lnTo>
                    <a:pt x="74" y="423"/>
                  </a:lnTo>
                  <a:lnTo>
                    <a:pt x="77" y="423"/>
                  </a:lnTo>
                  <a:lnTo>
                    <a:pt x="79" y="423"/>
                  </a:lnTo>
                  <a:lnTo>
                    <a:pt x="81" y="423"/>
                  </a:lnTo>
                  <a:lnTo>
                    <a:pt x="83" y="423"/>
                  </a:lnTo>
                  <a:lnTo>
                    <a:pt x="89" y="423"/>
                  </a:lnTo>
                  <a:lnTo>
                    <a:pt x="94" y="423"/>
                  </a:lnTo>
                  <a:lnTo>
                    <a:pt x="95" y="423"/>
                  </a:lnTo>
                  <a:lnTo>
                    <a:pt x="96" y="423"/>
                  </a:lnTo>
                  <a:lnTo>
                    <a:pt x="97" y="423"/>
                  </a:lnTo>
                  <a:lnTo>
                    <a:pt x="99" y="423"/>
                  </a:lnTo>
                  <a:lnTo>
                    <a:pt x="99" y="423"/>
                  </a:lnTo>
                  <a:lnTo>
                    <a:pt x="100" y="422"/>
                  </a:lnTo>
                  <a:lnTo>
                    <a:pt x="101" y="420"/>
                  </a:lnTo>
                  <a:lnTo>
                    <a:pt x="102" y="419"/>
                  </a:lnTo>
                  <a:lnTo>
                    <a:pt x="104" y="417"/>
                  </a:lnTo>
                  <a:lnTo>
                    <a:pt x="105" y="416"/>
                  </a:lnTo>
                  <a:lnTo>
                    <a:pt x="106" y="415"/>
                  </a:lnTo>
                  <a:lnTo>
                    <a:pt x="109" y="412"/>
                  </a:lnTo>
                  <a:lnTo>
                    <a:pt x="111" y="410"/>
                  </a:lnTo>
                  <a:lnTo>
                    <a:pt x="112" y="409"/>
                  </a:lnTo>
                  <a:lnTo>
                    <a:pt x="112" y="409"/>
                  </a:lnTo>
                  <a:lnTo>
                    <a:pt x="112" y="408"/>
                  </a:lnTo>
                  <a:lnTo>
                    <a:pt x="112" y="405"/>
                  </a:lnTo>
                  <a:lnTo>
                    <a:pt x="112" y="402"/>
                  </a:lnTo>
                  <a:lnTo>
                    <a:pt x="112" y="401"/>
                  </a:lnTo>
                  <a:lnTo>
                    <a:pt x="112" y="399"/>
                  </a:lnTo>
                  <a:lnTo>
                    <a:pt x="114" y="393"/>
                  </a:lnTo>
                  <a:lnTo>
                    <a:pt x="115" y="389"/>
                  </a:lnTo>
                  <a:lnTo>
                    <a:pt x="116" y="388"/>
                  </a:lnTo>
                  <a:lnTo>
                    <a:pt x="116" y="384"/>
                  </a:lnTo>
                  <a:lnTo>
                    <a:pt x="118" y="373"/>
                  </a:lnTo>
                  <a:lnTo>
                    <a:pt x="119" y="363"/>
                  </a:lnTo>
                  <a:lnTo>
                    <a:pt x="120" y="362"/>
                  </a:lnTo>
                  <a:lnTo>
                    <a:pt x="120" y="359"/>
                  </a:lnTo>
                  <a:lnTo>
                    <a:pt x="121" y="347"/>
                  </a:lnTo>
                  <a:lnTo>
                    <a:pt x="122" y="339"/>
                  </a:lnTo>
                  <a:lnTo>
                    <a:pt x="123" y="338"/>
                  </a:lnTo>
                  <a:lnTo>
                    <a:pt x="125" y="334"/>
                  </a:lnTo>
                  <a:lnTo>
                    <a:pt x="126" y="331"/>
                  </a:lnTo>
                  <a:lnTo>
                    <a:pt x="127" y="330"/>
                  </a:lnTo>
                  <a:lnTo>
                    <a:pt x="127" y="329"/>
                  </a:lnTo>
                  <a:lnTo>
                    <a:pt x="127" y="328"/>
                  </a:lnTo>
                  <a:lnTo>
                    <a:pt x="127" y="327"/>
                  </a:lnTo>
                  <a:lnTo>
                    <a:pt x="130" y="323"/>
                  </a:lnTo>
                  <a:lnTo>
                    <a:pt x="132" y="321"/>
                  </a:lnTo>
                  <a:lnTo>
                    <a:pt x="133" y="320"/>
                  </a:lnTo>
                  <a:lnTo>
                    <a:pt x="134" y="318"/>
                  </a:lnTo>
                  <a:lnTo>
                    <a:pt x="140" y="310"/>
                  </a:lnTo>
                  <a:lnTo>
                    <a:pt x="143" y="304"/>
                  </a:lnTo>
                  <a:lnTo>
                    <a:pt x="144" y="303"/>
                  </a:lnTo>
                  <a:lnTo>
                    <a:pt x="145" y="301"/>
                  </a:lnTo>
                  <a:lnTo>
                    <a:pt x="150" y="294"/>
                  </a:lnTo>
                  <a:lnTo>
                    <a:pt x="153" y="289"/>
                  </a:lnTo>
                  <a:lnTo>
                    <a:pt x="155" y="288"/>
                  </a:lnTo>
                  <a:lnTo>
                    <a:pt x="157" y="287"/>
                  </a:lnTo>
                  <a:lnTo>
                    <a:pt x="158" y="286"/>
                  </a:lnTo>
                  <a:lnTo>
                    <a:pt x="159" y="285"/>
                  </a:lnTo>
                  <a:lnTo>
                    <a:pt x="159" y="283"/>
                  </a:lnTo>
                  <a:lnTo>
                    <a:pt x="159" y="276"/>
                  </a:lnTo>
                  <a:lnTo>
                    <a:pt x="159" y="272"/>
                  </a:lnTo>
                  <a:lnTo>
                    <a:pt x="159" y="271"/>
                  </a:lnTo>
                  <a:lnTo>
                    <a:pt x="159" y="268"/>
                  </a:lnTo>
                  <a:lnTo>
                    <a:pt x="159" y="256"/>
                  </a:lnTo>
                  <a:lnTo>
                    <a:pt x="159" y="248"/>
                  </a:lnTo>
                  <a:lnTo>
                    <a:pt x="159" y="247"/>
                  </a:lnTo>
                  <a:lnTo>
                    <a:pt x="158" y="239"/>
                  </a:lnTo>
                  <a:lnTo>
                    <a:pt x="156" y="217"/>
                  </a:lnTo>
                  <a:lnTo>
                    <a:pt x="155" y="199"/>
                  </a:lnTo>
                  <a:lnTo>
                    <a:pt x="155" y="198"/>
                  </a:lnTo>
                  <a:lnTo>
                    <a:pt x="153" y="191"/>
                  </a:lnTo>
                  <a:lnTo>
                    <a:pt x="152" y="165"/>
                  </a:lnTo>
                  <a:lnTo>
                    <a:pt x="151" y="146"/>
                  </a:lnTo>
                  <a:lnTo>
                    <a:pt x="151" y="145"/>
                  </a:lnTo>
                  <a:lnTo>
                    <a:pt x="151" y="143"/>
                  </a:lnTo>
                  <a:lnTo>
                    <a:pt x="151" y="137"/>
                  </a:lnTo>
                  <a:lnTo>
                    <a:pt x="151" y="132"/>
                  </a:lnTo>
                  <a:lnTo>
                    <a:pt x="151" y="131"/>
                  </a:lnTo>
                  <a:lnTo>
                    <a:pt x="152" y="131"/>
                  </a:lnTo>
                  <a:lnTo>
                    <a:pt x="156" y="131"/>
                  </a:lnTo>
                  <a:lnTo>
                    <a:pt x="158" y="131"/>
                  </a:lnTo>
                  <a:lnTo>
                    <a:pt x="159" y="131"/>
                  </a:lnTo>
                  <a:lnTo>
                    <a:pt x="162" y="131"/>
                  </a:lnTo>
                  <a:lnTo>
                    <a:pt x="164" y="131"/>
                  </a:lnTo>
                  <a:lnTo>
                    <a:pt x="165" y="131"/>
                  </a:lnTo>
                  <a:lnTo>
                    <a:pt x="169" y="129"/>
                  </a:lnTo>
                  <a:lnTo>
                    <a:pt x="171" y="128"/>
                  </a:lnTo>
                  <a:lnTo>
                    <a:pt x="173" y="127"/>
                  </a:lnTo>
                  <a:lnTo>
                    <a:pt x="177" y="126"/>
                  </a:lnTo>
                  <a:lnTo>
                    <a:pt x="179" y="125"/>
                  </a:lnTo>
                  <a:lnTo>
                    <a:pt x="180" y="124"/>
                  </a:lnTo>
                  <a:lnTo>
                    <a:pt x="180" y="123"/>
                  </a:lnTo>
                  <a:lnTo>
                    <a:pt x="180" y="122"/>
                  </a:lnTo>
                  <a:lnTo>
                    <a:pt x="180" y="121"/>
                  </a:lnTo>
                  <a:lnTo>
                    <a:pt x="180" y="121"/>
                  </a:lnTo>
                  <a:lnTo>
                    <a:pt x="180" y="118"/>
                  </a:lnTo>
                  <a:lnTo>
                    <a:pt x="180" y="117"/>
                  </a:lnTo>
                  <a:lnTo>
                    <a:pt x="180" y="116"/>
                  </a:lnTo>
                  <a:lnTo>
                    <a:pt x="181" y="113"/>
                  </a:lnTo>
                  <a:lnTo>
                    <a:pt x="182" y="111"/>
                  </a:lnTo>
                  <a:lnTo>
                    <a:pt x="183" y="110"/>
                  </a:lnTo>
                  <a:lnTo>
                    <a:pt x="183" y="109"/>
                  </a:lnTo>
                  <a:lnTo>
                    <a:pt x="183" y="106"/>
                  </a:lnTo>
                  <a:lnTo>
                    <a:pt x="183" y="104"/>
                  </a:lnTo>
                  <a:lnTo>
                    <a:pt x="183" y="103"/>
                  </a:lnTo>
                  <a:lnTo>
                    <a:pt x="184" y="102"/>
                  </a:lnTo>
                  <a:lnTo>
                    <a:pt x="185" y="100"/>
                  </a:lnTo>
                  <a:lnTo>
                    <a:pt x="186" y="99"/>
                  </a:lnTo>
                  <a:lnTo>
                    <a:pt x="187" y="99"/>
                  </a:lnTo>
                  <a:lnTo>
                    <a:pt x="191" y="99"/>
                  </a:lnTo>
                  <a:lnTo>
                    <a:pt x="193" y="99"/>
                  </a:lnTo>
                  <a:lnTo>
                    <a:pt x="194" y="99"/>
                  </a:lnTo>
                  <a:lnTo>
                    <a:pt x="196" y="99"/>
                  </a:lnTo>
                  <a:lnTo>
                    <a:pt x="202" y="97"/>
                  </a:lnTo>
                  <a:lnTo>
                    <a:pt x="206" y="96"/>
                  </a:lnTo>
                  <a:lnTo>
                    <a:pt x="207" y="95"/>
                  </a:lnTo>
                  <a:lnTo>
                    <a:pt x="212" y="95"/>
                  </a:lnTo>
                  <a:lnTo>
                    <a:pt x="224" y="94"/>
                  </a:lnTo>
                  <a:lnTo>
                    <a:pt x="235" y="93"/>
                  </a:lnTo>
                  <a:lnTo>
                    <a:pt x="236" y="92"/>
                  </a:lnTo>
                  <a:lnTo>
                    <a:pt x="240" y="91"/>
                  </a:lnTo>
                  <a:lnTo>
                    <a:pt x="255" y="88"/>
                  </a:lnTo>
                  <a:lnTo>
                    <a:pt x="267" y="86"/>
                  </a:lnTo>
                  <a:lnTo>
                    <a:pt x="268" y="85"/>
                  </a:lnTo>
                  <a:lnTo>
                    <a:pt x="272" y="84"/>
                  </a:lnTo>
                  <a:lnTo>
                    <a:pt x="274" y="82"/>
                  </a:lnTo>
                  <a:lnTo>
                    <a:pt x="275" y="81"/>
                  </a:lnTo>
                  <a:lnTo>
                    <a:pt x="278" y="81"/>
                  </a:lnTo>
                  <a:lnTo>
                    <a:pt x="280" y="81"/>
                  </a:lnTo>
                  <a:lnTo>
                    <a:pt x="281" y="81"/>
                  </a:lnTo>
                  <a:lnTo>
                    <a:pt x="284" y="81"/>
                  </a:lnTo>
                  <a:lnTo>
                    <a:pt x="290" y="81"/>
                  </a:lnTo>
                  <a:lnTo>
                    <a:pt x="295" y="81"/>
                  </a:lnTo>
                  <a:lnTo>
                    <a:pt x="296" y="81"/>
                  </a:lnTo>
                  <a:lnTo>
                    <a:pt x="300" y="81"/>
                  </a:lnTo>
                  <a:lnTo>
                    <a:pt x="313" y="81"/>
                  </a:lnTo>
                  <a:lnTo>
                    <a:pt x="323" y="81"/>
                  </a:lnTo>
                  <a:lnTo>
                    <a:pt x="324" y="81"/>
                  </a:lnTo>
                  <a:lnTo>
                    <a:pt x="328" y="81"/>
                  </a:lnTo>
                  <a:lnTo>
                    <a:pt x="343" y="81"/>
                  </a:lnTo>
                  <a:lnTo>
                    <a:pt x="354" y="81"/>
                  </a:lnTo>
                  <a:lnTo>
                    <a:pt x="355" y="81"/>
                  </a:lnTo>
                  <a:lnTo>
                    <a:pt x="356" y="81"/>
                  </a:lnTo>
                  <a:lnTo>
                    <a:pt x="360" y="81"/>
                  </a:lnTo>
                  <a:lnTo>
                    <a:pt x="362" y="81"/>
                  </a:lnTo>
                  <a:lnTo>
                    <a:pt x="363" y="81"/>
                  </a:lnTo>
                  <a:lnTo>
                    <a:pt x="363" y="81"/>
                  </a:lnTo>
                  <a:lnTo>
                    <a:pt x="363" y="80"/>
                  </a:lnTo>
                  <a:lnTo>
                    <a:pt x="363" y="79"/>
                  </a:lnTo>
                  <a:lnTo>
                    <a:pt x="363" y="78"/>
                  </a:lnTo>
                  <a:lnTo>
                    <a:pt x="364" y="76"/>
                  </a:lnTo>
                  <a:lnTo>
                    <a:pt x="365" y="75"/>
                  </a:lnTo>
                  <a:lnTo>
                    <a:pt x="366" y="74"/>
                  </a:lnTo>
                  <a:lnTo>
                    <a:pt x="366" y="72"/>
                  </a:lnTo>
                  <a:lnTo>
                    <a:pt x="368" y="66"/>
                  </a:lnTo>
                  <a:lnTo>
                    <a:pt x="369" y="61"/>
                  </a:lnTo>
                  <a:lnTo>
                    <a:pt x="370" y="60"/>
                  </a:lnTo>
                  <a:lnTo>
                    <a:pt x="371" y="56"/>
                  </a:lnTo>
                  <a:lnTo>
                    <a:pt x="372" y="54"/>
                  </a:lnTo>
                  <a:lnTo>
                    <a:pt x="373" y="53"/>
                  </a:lnTo>
                  <a:lnTo>
                    <a:pt x="374" y="53"/>
                  </a:lnTo>
                  <a:lnTo>
                    <a:pt x="376" y="53"/>
                  </a:lnTo>
                  <a:lnTo>
                    <a:pt x="377" y="53"/>
                  </a:lnTo>
                  <a:lnTo>
                    <a:pt x="379" y="53"/>
                  </a:lnTo>
                  <a:lnTo>
                    <a:pt x="385" y="53"/>
                  </a:lnTo>
                  <a:lnTo>
                    <a:pt x="390" y="53"/>
                  </a:lnTo>
                  <a:lnTo>
                    <a:pt x="391" y="53"/>
                  </a:lnTo>
                  <a:lnTo>
                    <a:pt x="395" y="53"/>
                  </a:lnTo>
                  <a:lnTo>
                    <a:pt x="406" y="52"/>
                  </a:lnTo>
                  <a:lnTo>
                    <a:pt x="415" y="51"/>
                  </a:lnTo>
                  <a:lnTo>
                    <a:pt x="416" y="50"/>
                  </a:lnTo>
                  <a:lnTo>
                    <a:pt x="419" y="51"/>
                  </a:lnTo>
                  <a:lnTo>
                    <a:pt x="421" y="51"/>
                  </a:lnTo>
                  <a:lnTo>
                    <a:pt x="426" y="50"/>
                  </a:lnTo>
                  <a:lnTo>
                    <a:pt x="436" y="48"/>
                  </a:lnTo>
                  <a:lnTo>
                    <a:pt x="439" y="46"/>
                  </a:lnTo>
                  <a:lnTo>
                    <a:pt x="442" y="49"/>
                  </a:lnTo>
                  <a:lnTo>
                    <a:pt x="443" y="50"/>
                  </a:lnTo>
                  <a:lnTo>
                    <a:pt x="443" y="52"/>
                  </a:lnTo>
                  <a:lnTo>
                    <a:pt x="443" y="53"/>
                  </a:lnTo>
                  <a:lnTo>
                    <a:pt x="444" y="55"/>
                  </a:lnTo>
                  <a:lnTo>
                    <a:pt x="445" y="55"/>
                  </a:lnTo>
                  <a:lnTo>
                    <a:pt x="445" y="56"/>
                  </a:lnTo>
                  <a:lnTo>
                    <a:pt x="445" y="57"/>
                  </a:lnTo>
                  <a:lnTo>
                    <a:pt x="446" y="60"/>
                  </a:lnTo>
                  <a:lnTo>
                    <a:pt x="447" y="63"/>
                  </a:lnTo>
                  <a:lnTo>
                    <a:pt x="448" y="63"/>
                  </a:lnTo>
                  <a:lnTo>
                    <a:pt x="448" y="64"/>
                  </a:lnTo>
                  <a:lnTo>
                    <a:pt x="448" y="66"/>
                  </a:lnTo>
                  <a:lnTo>
                    <a:pt x="450" y="71"/>
                  </a:lnTo>
                  <a:lnTo>
                    <a:pt x="450" y="74"/>
                  </a:lnTo>
                  <a:lnTo>
                    <a:pt x="451" y="74"/>
                  </a:lnTo>
                  <a:lnTo>
                    <a:pt x="452" y="75"/>
                  </a:lnTo>
                  <a:lnTo>
                    <a:pt x="453" y="75"/>
                  </a:lnTo>
                  <a:lnTo>
                    <a:pt x="456" y="77"/>
                  </a:lnTo>
                  <a:lnTo>
                    <a:pt x="457" y="78"/>
                  </a:lnTo>
                  <a:lnTo>
                    <a:pt x="458" y="78"/>
                  </a:lnTo>
                  <a:lnTo>
                    <a:pt x="463" y="79"/>
                  </a:lnTo>
                  <a:lnTo>
                    <a:pt x="466" y="79"/>
                  </a:lnTo>
                  <a:lnTo>
                    <a:pt x="468" y="79"/>
                  </a:lnTo>
                  <a:lnTo>
                    <a:pt x="471" y="79"/>
                  </a:lnTo>
                  <a:lnTo>
                    <a:pt x="482" y="79"/>
                  </a:lnTo>
                  <a:lnTo>
                    <a:pt x="492" y="79"/>
                  </a:lnTo>
                  <a:lnTo>
                    <a:pt x="493" y="78"/>
                  </a:lnTo>
                  <a:lnTo>
                    <a:pt x="495" y="78"/>
                  </a:lnTo>
                  <a:lnTo>
                    <a:pt x="503" y="78"/>
                  </a:lnTo>
                  <a:lnTo>
                    <a:pt x="510" y="78"/>
                  </a:lnTo>
                  <a:lnTo>
                    <a:pt x="511" y="78"/>
                  </a:lnTo>
                  <a:lnTo>
                    <a:pt x="512" y="78"/>
                  </a:lnTo>
                  <a:lnTo>
                    <a:pt x="514" y="78"/>
                  </a:lnTo>
                  <a:lnTo>
                    <a:pt x="519" y="76"/>
                  </a:lnTo>
                  <a:lnTo>
                    <a:pt x="521" y="74"/>
                  </a:lnTo>
                  <a:lnTo>
                    <a:pt x="522" y="73"/>
                  </a:lnTo>
                  <a:lnTo>
                    <a:pt x="522" y="72"/>
                  </a:lnTo>
                  <a:lnTo>
                    <a:pt x="524" y="68"/>
                  </a:lnTo>
                  <a:lnTo>
                    <a:pt x="524" y="64"/>
                  </a:lnTo>
                  <a:lnTo>
                    <a:pt x="525" y="63"/>
                  </a:lnTo>
                  <a:lnTo>
                    <a:pt x="522" y="60"/>
                  </a:lnTo>
                  <a:lnTo>
                    <a:pt x="522" y="58"/>
                  </a:lnTo>
                  <a:lnTo>
                    <a:pt x="522" y="57"/>
                  </a:lnTo>
                  <a:lnTo>
                    <a:pt x="521" y="54"/>
                  </a:lnTo>
                  <a:lnTo>
                    <a:pt x="520" y="53"/>
                  </a:lnTo>
                  <a:lnTo>
                    <a:pt x="519" y="52"/>
                  </a:lnTo>
                  <a:lnTo>
                    <a:pt x="517" y="52"/>
                  </a:lnTo>
                  <a:lnTo>
                    <a:pt x="515" y="51"/>
                  </a:lnTo>
                  <a:lnTo>
                    <a:pt x="514" y="50"/>
                  </a:lnTo>
                  <a:lnTo>
                    <a:pt x="513" y="50"/>
                  </a:lnTo>
                  <a:lnTo>
                    <a:pt x="510" y="50"/>
                  </a:lnTo>
                  <a:lnTo>
                    <a:pt x="508" y="50"/>
                  </a:lnTo>
                  <a:lnTo>
                    <a:pt x="508" y="50"/>
                  </a:lnTo>
                  <a:lnTo>
                    <a:pt x="505" y="49"/>
                  </a:lnTo>
                  <a:lnTo>
                    <a:pt x="503" y="48"/>
                  </a:lnTo>
                  <a:lnTo>
                    <a:pt x="503" y="46"/>
                  </a:lnTo>
                  <a:lnTo>
                    <a:pt x="502" y="46"/>
                  </a:lnTo>
                  <a:lnTo>
                    <a:pt x="499" y="46"/>
                  </a:lnTo>
                  <a:lnTo>
                    <a:pt x="497" y="46"/>
                  </a:lnTo>
                  <a:lnTo>
                    <a:pt x="497" y="46"/>
                  </a:lnTo>
                  <a:lnTo>
                    <a:pt x="494" y="44"/>
                  </a:lnTo>
                  <a:lnTo>
                    <a:pt x="493" y="43"/>
                  </a:lnTo>
                  <a:lnTo>
                    <a:pt x="493" y="42"/>
                  </a:lnTo>
                  <a:lnTo>
                    <a:pt x="493" y="42"/>
                  </a:lnTo>
                  <a:lnTo>
                    <a:pt x="493" y="41"/>
                  </a:lnTo>
                  <a:lnTo>
                    <a:pt x="493" y="40"/>
                  </a:lnTo>
                  <a:lnTo>
                    <a:pt x="493" y="39"/>
                  </a:lnTo>
                  <a:lnTo>
                    <a:pt x="493" y="38"/>
                  </a:lnTo>
                  <a:lnTo>
                    <a:pt x="493" y="35"/>
                  </a:lnTo>
                  <a:lnTo>
                    <a:pt x="493" y="33"/>
                  </a:lnTo>
                  <a:lnTo>
                    <a:pt x="493" y="32"/>
                  </a:lnTo>
                  <a:lnTo>
                    <a:pt x="493" y="28"/>
                  </a:lnTo>
                  <a:lnTo>
                    <a:pt x="493" y="26"/>
                  </a:lnTo>
                  <a:lnTo>
                    <a:pt x="493" y="25"/>
                  </a:lnTo>
                  <a:lnTo>
                    <a:pt x="493" y="23"/>
                  </a:lnTo>
                  <a:lnTo>
                    <a:pt x="493" y="22"/>
                  </a:lnTo>
                  <a:lnTo>
                    <a:pt x="493" y="21"/>
                  </a:lnTo>
                  <a:lnTo>
                    <a:pt x="494" y="21"/>
                  </a:lnTo>
                  <a:lnTo>
                    <a:pt x="499" y="21"/>
                  </a:lnTo>
                  <a:lnTo>
                    <a:pt x="502" y="21"/>
                  </a:lnTo>
                  <a:lnTo>
                    <a:pt x="503" y="21"/>
                  </a:lnTo>
                  <a:lnTo>
                    <a:pt x="506" y="21"/>
                  </a:lnTo>
                  <a:lnTo>
                    <a:pt x="514" y="21"/>
                  </a:lnTo>
                  <a:lnTo>
                    <a:pt x="520" y="21"/>
                  </a:lnTo>
                  <a:lnTo>
                    <a:pt x="521" y="21"/>
                  </a:lnTo>
                  <a:lnTo>
                    <a:pt x="527" y="22"/>
                  </a:lnTo>
                  <a:lnTo>
                    <a:pt x="542" y="24"/>
                  </a:lnTo>
                  <a:lnTo>
                    <a:pt x="554" y="25"/>
                  </a:lnTo>
                  <a:lnTo>
                    <a:pt x="555" y="25"/>
                  </a:lnTo>
                  <a:lnTo>
                    <a:pt x="561" y="26"/>
                  </a:lnTo>
                  <a:lnTo>
                    <a:pt x="580" y="27"/>
                  </a:lnTo>
                  <a:lnTo>
                    <a:pt x="593" y="28"/>
                  </a:lnTo>
                  <a:lnTo>
                    <a:pt x="594" y="28"/>
                  </a:lnTo>
                  <a:lnTo>
                    <a:pt x="595" y="28"/>
                  </a:lnTo>
                  <a:lnTo>
                    <a:pt x="599" y="28"/>
                  </a:lnTo>
                  <a:lnTo>
                    <a:pt x="601" y="28"/>
                  </a:lnTo>
                  <a:lnTo>
                    <a:pt x="602" y="28"/>
                  </a:lnTo>
                  <a:lnTo>
                    <a:pt x="603" y="27"/>
                  </a:lnTo>
                  <a:lnTo>
                    <a:pt x="604" y="26"/>
                  </a:lnTo>
                  <a:lnTo>
                    <a:pt x="605" y="25"/>
                  </a:lnTo>
                  <a:lnTo>
                    <a:pt x="605" y="25"/>
                  </a:lnTo>
                  <a:lnTo>
                    <a:pt x="606" y="21"/>
                  </a:lnTo>
                  <a:lnTo>
                    <a:pt x="607" y="19"/>
                  </a:lnTo>
                  <a:lnTo>
                    <a:pt x="608" y="18"/>
                  </a:lnTo>
                  <a:lnTo>
                    <a:pt x="608" y="16"/>
                  </a:lnTo>
                  <a:lnTo>
                    <a:pt x="610" y="9"/>
                  </a:lnTo>
                  <a:lnTo>
                    <a:pt x="611" y="5"/>
                  </a:lnTo>
                  <a:lnTo>
                    <a:pt x="612" y="4"/>
                  </a:lnTo>
                  <a:lnTo>
                    <a:pt x="613" y="2"/>
                  </a:lnTo>
                  <a:lnTo>
                    <a:pt x="614" y="1"/>
                  </a:lnTo>
                  <a:lnTo>
                    <a:pt x="616" y="0"/>
                  </a:lnTo>
                  <a:lnTo>
                    <a:pt x="616" y="0"/>
                  </a:lnTo>
                  <a:lnTo>
                    <a:pt x="617" y="0"/>
                  </a:lnTo>
                  <a:lnTo>
                    <a:pt x="618" y="0"/>
                  </a:lnTo>
                  <a:lnTo>
                    <a:pt x="619" y="0"/>
                  </a:lnTo>
                  <a:lnTo>
                    <a:pt x="620" y="0"/>
                  </a:lnTo>
                  <a:lnTo>
                    <a:pt x="623" y="0"/>
                  </a:lnTo>
                  <a:lnTo>
                    <a:pt x="625" y="0"/>
                  </a:lnTo>
                  <a:lnTo>
                    <a:pt x="626" y="0"/>
                  </a:lnTo>
                  <a:lnTo>
                    <a:pt x="627" y="0"/>
                  </a:lnTo>
                  <a:lnTo>
                    <a:pt x="630" y="0"/>
                  </a:lnTo>
                  <a:lnTo>
                    <a:pt x="632" y="0"/>
                  </a:lnTo>
                  <a:lnTo>
                    <a:pt x="633" y="0"/>
                  </a:lnTo>
                  <a:lnTo>
                    <a:pt x="635" y="0"/>
                  </a:lnTo>
                  <a:lnTo>
                    <a:pt x="636" y="0"/>
                  </a:lnTo>
                  <a:lnTo>
                    <a:pt x="637" y="0"/>
                  </a:lnTo>
                  <a:lnTo>
                    <a:pt x="637" y="0"/>
                  </a:lnTo>
                  <a:lnTo>
                    <a:pt x="637" y="1"/>
                  </a:lnTo>
                  <a:lnTo>
                    <a:pt x="637" y="2"/>
                  </a:lnTo>
                  <a:lnTo>
                    <a:pt x="637" y="5"/>
                  </a:lnTo>
                  <a:lnTo>
                    <a:pt x="637" y="7"/>
                  </a:lnTo>
                  <a:lnTo>
                    <a:pt x="637" y="7"/>
                  </a:lnTo>
                  <a:lnTo>
                    <a:pt x="637" y="8"/>
                  </a:lnTo>
                  <a:lnTo>
                    <a:pt x="637" y="9"/>
                  </a:lnTo>
                  <a:lnTo>
                    <a:pt x="637" y="13"/>
                  </a:lnTo>
                  <a:lnTo>
                    <a:pt x="637" y="15"/>
                  </a:lnTo>
                  <a:lnTo>
                    <a:pt x="637" y="15"/>
                  </a:lnTo>
                  <a:lnTo>
                    <a:pt x="638" y="19"/>
                  </a:lnTo>
                  <a:lnTo>
                    <a:pt x="639" y="21"/>
                  </a:lnTo>
                  <a:lnTo>
                    <a:pt x="640" y="21"/>
                  </a:lnTo>
                  <a:lnTo>
                    <a:pt x="640" y="21"/>
                  </a:lnTo>
                  <a:lnTo>
                    <a:pt x="642" y="24"/>
                  </a:lnTo>
                  <a:lnTo>
                    <a:pt x="643" y="25"/>
                  </a:lnTo>
                  <a:lnTo>
                    <a:pt x="644" y="25"/>
                  </a:lnTo>
                  <a:lnTo>
                    <a:pt x="645" y="25"/>
                  </a:lnTo>
                  <a:lnTo>
                    <a:pt x="646" y="25"/>
                  </a:lnTo>
                  <a:lnTo>
                    <a:pt x="647" y="25"/>
                  </a:lnTo>
                  <a:lnTo>
                    <a:pt x="648" y="26"/>
                  </a:lnTo>
                  <a:lnTo>
                    <a:pt x="654" y="29"/>
                  </a:lnTo>
                  <a:lnTo>
                    <a:pt x="657" y="32"/>
                  </a:lnTo>
                  <a:lnTo>
                    <a:pt x="658" y="32"/>
                  </a:lnTo>
                  <a:lnTo>
                    <a:pt x="664" y="35"/>
                  </a:lnTo>
                  <a:lnTo>
                    <a:pt x="667" y="36"/>
                  </a:lnTo>
                  <a:lnTo>
                    <a:pt x="668" y="36"/>
                  </a:lnTo>
                  <a:lnTo>
                    <a:pt x="668" y="37"/>
                  </a:lnTo>
                  <a:lnTo>
                    <a:pt x="668" y="38"/>
                  </a:lnTo>
                  <a:lnTo>
                    <a:pt x="668" y="39"/>
                  </a:lnTo>
                  <a:lnTo>
                    <a:pt x="668" y="39"/>
                  </a:lnTo>
                  <a:lnTo>
                    <a:pt x="669" y="39"/>
                  </a:lnTo>
                  <a:lnTo>
                    <a:pt x="670" y="39"/>
                  </a:lnTo>
                  <a:lnTo>
                    <a:pt x="672" y="39"/>
                  </a:lnTo>
                  <a:lnTo>
                    <a:pt x="673" y="39"/>
                  </a:lnTo>
                  <a:lnTo>
                    <a:pt x="676" y="39"/>
                  </a:lnTo>
                  <a:lnTo>
                    <a:pt x="678" y="39"/>
                  </a:lnTo>
                  <a:lnTo>
                    <a:pt x="679" y="39"/>
                  </a:lnTo>
                  <a:lnTo>
                    <a:pt x="681" y="40"/>
                  </a:lnTo>
                  <a:lnTo>
                    <a:pt x="687" y="41"/>
                  </a:lnTo>
                  <a:lnTo>
                    <a:pt x="692" y="42"/>
                  </a:lnTo>
                  <a:lnTo>
                    <a:pt x="693" y="42"/>
                  </a:lnTo>
                  <a:lnTo>
                    <a:pt x="695" y="42"/>
                  </a:lnTo>
                  <a:lnTo>
                    <a:pt x="701" y="42"/>
                  </a:lnTo>
                  <a:lnTo>
                    <a:pt x="706" y="42"/>
                  </a:lnTo>
                  <a:lnTo>
                    <a:pt x="708" y="42"/>
                  </a:lnTo>
                  <a:lnTo>
                    <a:pt x="711" y="42"/>
                  </a:lnTo>
                  <a:lnTo>
                    <a:pt x="713" y="42"/>
                  </a:lnTo>
                  <a:lnTo>
                    <a:pt x="714" y="42"/>
                  </a:lnTo>
                  <a:lnTo>
                    <a:pt x="714" y="43"/>
                  </a:lnTo>
                  <a:lnTo>
                    <a:pt x="714" y="45"/>
                  </a:lnTo>
                  <a:lnTo>
                    <a:pt x="714" y="46"/>
                  </a:lnTo>
                  <a:lnTo>
                    <a:pt x="714" y="46"/>
                  </a:lnTo>
                  <a:lnTo>
                    <a:pt x="714" y="48"/>
                  </a:lnTo>
                  <a:lnTo>
                    <a:pt x="714" y="49"/>
                  </a:lnTo>
                  <a:lnTo>
                    <a:pt x="714" y="50"/>
                  </a:lnTo>
                  <a:lnTo>
                    <a:pt x="714" y="50"/>
                  </a:lnTo>
                  <a:lnTo>
                    <a:pt x="714" y="51"/>
                  </a:lnTo>
                  <a:lnTo>
                    <a:pt x="714" y="52"/>
                  </a:lnTo>
                  <a:lnTo>
                    <a:pt x="714" y="55"/>
                  </a:lnTo>
                  <a:lnTo>
                    <a:pt x="714" y="57"/>
                  </a:lnTo>
                  <a:lnTo>
                    <a:pt x="714" y="57"/>
                  </a:lnTo>
                  <a:lnTo>
                    <a:pt x="714" y="58"/>
                  </a:lnTo>
                  <a:lnTo>
                    <a:pt x="714" y="61"/>
                  </a:lnTo>
                  <a:lnTo>
                    <a:pt x="714" y="63"/>
                  </a:lnTo>
                  <a:lnTo>
                    <a:pt x="714" y="63"/>
                  </a:lnTo>
                  <a:lnTo>
                    <a:pt x="714" y="64"/>
                  </a:lnTo>
                  <a:lnTo>
                    <a:pt x="714" y="67"/>
                  </a:lnTo>
                  <a:lnTo>
                    <a:pt x="714" y="68"/>
                  </a:lnTo>
                  <a:lnTo>
                    <a:pt x="714" y="68"/>
                  </a:lnTo>
                  <a:lnTo>
                    <a:pt x="716" y="68"/>
                  </a:lnTo>
                  <a:lnTo>
                    <a:pt x="717" y="68"/>
                  </a:lnTo>
                  <a:lnTo>
                    <a:pt x="718" y="68"/>
                  </a:lnTo>
                  <a:lnTo>
                    <a:pt x="721" y="70"/>
                  </a:lnTo>
                  <a:lnTo>
                    <a:pt x="723" y="71"/>
                  </a:lnTo>
                  <a:lnTo>
                    <a:pt x="724" y="71"/>
                  </a:lnTo>
                  <a:lnTo>
                    <a:pt x="727" y="72"/>
                  </a:lnTo>
                  <a:lnTo>
                    <a:pt x="733" y="73"/>
                  </a:lnTo>
                  <a:lnTo>
                    <a:pt x="738" y="74"/>
                  </a:lnTo>
                  <a:lnTo>
                    <a:pt x="739" y="74"/>
                  </a:lnTo>
                  <a:lnTo>
                    <a:pt x="741" y="76"/>
                  </a:lnTo>
                  <a:lnTo>
                    <a:pt x="748" y="79"/>
                  </a:lnTo>
                  <a:lnTo>
                    <a:pt x="752" y="81"/>
                  </a:lnTo>
                  <a:lnTo>
                    <a:pt x="753" y="81"/>
                  </a:lnTo>
                  <a:lnTo>
                    <a:pt x="754" y="81"/>
                  </a:lnTo>
                  <a:lnTo>
                    <a:pt x="755" y="81"/>
                  </a:lnTo>
                  <a:lnTo>
                    <a:pt x="756" y="81"/>
                  </a:lnTo>
                  <a:lnTo>
                    <a:pt x="758" y="84"/>
                  </a:lnTo>
                  <a:lnTo>
                    <a:pt x="759" y="85"/>
                  </a:lnTo>
                  <a:lnTo>
                    <a:pt x="760" y="85"/>
                  </a:lnTo>
                  <a:lnTo>
                    <a:pt x="761" y="88"/>
                  </a:lnTo>
                  <a:lnTo>
                    <a:pt x="762" y="89"/>
                  </a:lnTo>
                  <a:lnTo>
                    <a:pt x="764" y="89"/>
                  </a:lnTo>
                  <a:lnTo>
                    <a:pt x="765" y="90"/>
                  </a:lnTo>
                  <a:lnTo>
                    <a:pt x="768" y="93"/>
                  </a:lnTo>
                  <a:lnTo>
                    <a:pt x="770" y="95"/>
                  </a:lnTo>
                  <a:lnTo>
                    <a:pt x="771" y="95"/>
                  </a:lnTo>
                  <a:lnTo>
                    <a:pt x="773" y="97"/>
                  </a:lnTo>
                  <a:lnTo>
                    <a:pt x="779" y="100"/>
                  </a:lnTo>
                  <a:lnTo>
                    <a:pt x="784" y="103"/>
                  </a:lnTo>
                  <a:lnTo>
                    <a:pt x="785" y="103"/>
                  </a:lnTo>
                  <a:lnTo>
                    <a:pt x="786" y="104"/>
                  </a:lnTo>
                  <a:lnTo>
                    <a:pt x="789" y="105"/>
                  </a:lnTo>
                  <a:lnTo>
                    <a:pt x="791" y="106"/>
                  </a:lnTo>
                  <a:lnTo>
                    <a:pt x="792" y="106"/>
                  </a:lnTo>
                  <a:lnTo>
                    <a:pt x="792" y="106"/>
                  </a:lnTo>
                  <a:lnTo>
                    <a:pt x="795" y="106"/>
                  </a:lnTo>
                  <a:lnTo>
                    <a:pt x="797" y="106"/>
                  </a:lnTo>
                  <a:lnTo>
                    <a:pt x="798" y="106"/>
                  </a:lnTo>
                  <a:lnTo>
                    <a:pt x="799" y="106"/>
                  </a:lnTo>
                  <a:lnTo>
                    <a:pt x="805" y="106"/>
                  </a:lnTo>
                  <a:lnTo>
                    <a:pt x="808" y="106"/>
                  </a:lnTo>
                  <a:lnTo>
                    <a:pt x="809" y="106"/>
                  </a:lnTo>
                  <a:lnTo>
                    <a:pt x="815" y="109"/>
                  </a:lnTo>
                  <a:lnTo>
                    <a:pt x="819" y="110"/>
                  </a:lnTo>
                  <a:lnTo>
                    <a:pt x="820" y="110"/>
                  </a:lnTo>
                  <a:lnTo>
                    <a:pt x="822" y="110"/>
                  </a:lnTo>
                  <a:lnTo>
                    <a:pt x="823" y="110"/>
                  </a:lnTo>
                  <a:lnTo>
                    <a:pt x="824" y="110"/>
                  </a:lnTo>
                  <a:lnTo>
                    <a:pt x="824" y="111"/>
                  </a:lnTo>
                  <a:lnTo>
                    <a:pt x="824" y="112"/>
                  </a:lnTo>
                  <a:lnTo>
                    <a:pt x="824" y="113"/>
                  </a:lnTo>
                  <a:lnTo>
                    <a:pt x="824" y="113"/>
                  </a:lnTo>
                  <a:lnTo>
                    <a:pt x="824" y="114"/>
                  </a:lnTo>
                  <a:lnTo>
                    <a:pt x="824" y="115"/>
                  </a:lnTo>
                  <a:lnTo>
                    <a:pt x="824" y="116"/>
                  </a:lnTo>
                  <a:lnTo>
                    <a:pt x="824" y="116"/>
                  </a:lnTo>
                  <a:lnTo>
                    <a:pt x="824" y="117"/>
                  </a:lnTo>
                  <a:lnTo>
                    <a:pt x="824" y="118"/>
                  </a:lnTo>
                  <a:lnTo>
                    <a:pt x="824" y="122"/>
                  </a:lnTo>
                  <a:lnTo>
                    <a:pt x="824" y="124"/>
                  </a:lnTo>
                  <a:lnTo>
                    <a:pt x="824" y="124"/>
                  </a:lnTo>
                  <a:lnTo>
                    <a:pt x="824" y="125"/>
                  </a:lnTo>
                  <a:lnTo>
                    <a:pt x="824" y="126"/>
                  </a:lnTo>
                  <a:lnTo>
                    <a:pt x="824" y="129"/>
                  </a:lnTo>
                  <a:lnTo>
                    <a:pt x="824" y="131"/>
                  </a:lnTo>
                  <a:lnTo>
                    <a:pt x="824" y="131"/>
                  </a:lnTo>
                  <a:lnTo>
                    <a:pt x="824" y="131"/>
                  </a:lnTo>
                  <a:lnTo>
                    <a:pt x="824" y="131"/>
                  </a:lnTo>
                  <a:lnTo>
                    <a:pt x="825" y="131"/>
                  </a:lnTo>
                  <a:lnTo>
                    <a:pt x="826" y="131"/>
                  </a:lnTo>
                  <a:lnTo>
                    <a:pt x="827" y="131"/>
                  </a:lnTo>
                  <a:lnTo>
                    <a:pt x="828" y="131"/>
                  </a:lnTo>
                  <a:lnTo>
                    <a:pt x="831" y="131"/>
                  </a:lnTo>
                  <a:lnTo>
                    <a:pt x="833" y="131"/>
                  </a:lnTo>
                  <a:lnTo>
                    <a:pt x="834" y="131"/>
                  </a:lnTo>
                  <a:lnTo>
                    <a:pt x="835" y="131"/>
                  </a:lnTo>
                  <a:lnTo>
                    <a:pt x="841" y="131"/>
                  </a:lnTo>
                  <a:lnTo>
                    <a:pt x="844" y="131"/>
                  </a:lnTo>
                  <a:lnTo>
                    <a:pt x="845" y="131"/>
                  </a:lnTo>
                  <a:lnTo>
                    <a:pt x="845" y="131"/>
                  </a:lnTo>
                  <a:lnTo>
                    <a:pt x="845" y="132"/>
                  </a:lnTo>
                  <a:lnTo>
                    <a:pt x="845" y="135"/>
                  </a:lnTo>
                  <a:lnTo>
                    <a:pt x="845" y="138"/>
                  </a:lnTo>
                  <a:lnTo>
                    <a:pt x="845" y="138"/>
                  </a:lnTo>
                  <a:lnTo>
                    <a:pt x="845" y="139"/>
                  </a:lnTo>
                  <a:lnTo>
                    <a:pt x="845" y="141"/>
                  </a:lnTo>
                  <a:lnTo>
                    <a:pt x="845" y="149"/>
                  </a:lnTo>
                  <a:lnTo>
                    <a:pt x="845" y="156"/>
                  </a:lnTo>
                  <a:lnTo>
                    <a:pt x="845" y="156"/>
                  </a:lnTo>
                  <a:lnTo>
                    <a:pt x="845" y="157"/>
                  </a:lnTo>
                  <a:lnTo>
                    <a:pt x="845" y="161"/>
                  </a:lnTo>
                  <a:lnTo>
                    <a:pt x="846" y="174"/>
                  </a:lnTo>
                  <a:lnTo>
                    <a:pt x="847" y="184"/>
                  </a:lnTo>
                  <a:lnTo>
                    <a:pt x="848" y="184"/>
                  </a:lnTo>
                  <a:lnTo>
                    <a:pt x="848" y="185"/>
                  </a:lnTo>
                  <a:lnTo>
                    <a:pt x="848" y="189"/>
                  </a:lnTo>
                  <a:lnTo>
                    <a:pt x="848" y="202"/>
                  </a:lnTo>
                  <a:lnTo>
                    <a:pt x="848" y="212"/>
                  </a:lnTo>
                  <a:lnTo>
                    <a:pt x="848" y="212"/>
                  </a:lnTo>
                  <a:lnTo>
                    <a:pt x="849" y="217"/>
                  </a:lnTo>
                  <a:lnTo>
                    <a:pt x="850" y="219"/>
                  </a:lnTo>
                  <a:lnTo>
                    <a:pt x="851" y="219"/>
                  </a:lnTo>
                  <a:lnTo>
                    <a:pt x="850" y="219"/>
                  </a:lnTo>
                  <a:lnTo>
                    <a:pt x="849" y="219"/>
                  </a:lnTo>
                  <a:lnTo>
                    <a:pt x="848" y="219"/>
                  </a:lnTo>
                  <a:lnTo>
                    <a:pt x="848" y="219"/>
                  </a:lnTo>
                  <a:lnTo>
                    <a:pt x="848" y="220"/>
                  </a:lnTo>
                  <a:lnTo>
                    <a:pt x="848" y="221"/>
                  </a:lnTo>
                  <a:lnTo>
                    <a:pt x="848" y="222"/>
                  </a:lnTo>
                  <a:lnTo>
                    <a:pt x="848" y="222"/>
                  </a:lnTo>
                  <a:lnTo>
                    <a:pt x="847" y="223"/>
                  </a:lnTo>
                  <a:lnTo>
                    <a:pt x="846" y="226"/>
                  </a:lnTo>
                  <a:lnTo>
                    <a:pt x="845" y="227"/>
                  </a:lnTo>
                  <a:lnTo>
                    <a:pt x="845" y="227"/>
                  </a:lnTo>
                  <a:lnTo>
                    <a:pt x="844" y="228"/>
                  </a:lnTo>
                  <a:lnTo>
                    <a:pt x="842" y="231"/>
                  </a:lnTo>
                  <a:lnTo>
                    <a:pt x="841" y="233"/>
                  </a:lnTo>
                  <a:lnTo>
                    <a:pt x="841" y="233"/>
                  </a:lnTo>
                  <a:lnTo>
                    <a:pt x="840" y="236"/>
                  </a:lnTo>
                  <a:lnTo>
                    <a:pt x="839" y="242"/>
                  </a:lnTo>
                  <a:lnTo>
                    <a:pt x="838" y="247"/>
                  </a:lnTo>
                  <a:lnTo>
                    <a:pt x="838" y="247"/>
                  </a:lnTo>
                  <a:lnTo>
                    <a:pt x="836" y="251"/>
                  </a:lnTo>
                  <a:lnTo>
                    <a:pt x="835" y="263"/>
                  </a:lnTo>
                  <a:lnTo>
                    <a:pt x="834" y="271"/>
                  </a:lnTo>
                  <a:lnTo>
                    <a:pt x="834" y="271"/>
                  </a:lnTo>
                  <a:lnTo>
                    <a:pt x="832" y="276"/>
                  </a:lnTo>
                  <a:lnTo>
                    <a:pt x="829" y="289"/>
                  </a:lnTo>
                  <a:lnTo>
                    <a:pt x="827" y="299"/>
                  </a:lnTo>
                  <a:lnTo>
                    <a:pt x="827" y="299"/>
                  </a:lnTo>
                  <a:lnTo>
                    <a:pt x="827" y="300"/>
                  </a:lnTo>
                  <a:lnTo>
                    <a:pt x="827" y="303"/>
                  </a:lnTo>
                  <a:lnTo>
                    <a:pt x="827" y="315"/>
                  </a:lnTo>
                  <a:lnTo>
                    <a:pt x="827" y="324"/>
                  </a:lnTo>
                  <a:lnTo>
                    <a:pt x="827" y="324"/>
                  </a:lnTo>
                  <a:lnTo>
                    <a:pt x="827" y="325"/>
                  </a:lnTo>
                  <a:lnTo>
                    <a:pt x="827" y="328"/>
                  </a:lnTo>
                  <a:lnTo>
                    <a:pt x="827" y="330"/>
                  </a:lnTo>
                  <a:lnTo>
                    <a:pt x="827" y="330"/>
                  </a:lnTo>
                  <a:lnTo>
                    <a:pt x="827" y="331"/>
                  </a:lnTo>
                  <a:lnTo>
                    <a:pt x="827" y="334"/>
                  </a:lnTo>
                  <a:lnTo>
                    <a:pt x="827" y="335"/>
                  </a:lnTo>
                  <a:lnTo>
                    <a:pt x="827" y="335"/>
                  </a:lnTo>
                  <a:lnTo>
                    <a:pt x="828" y="339"/>
                  </a:lnTo>
                  <a:lnTo>
                    <a:pt x="829" y="341"/>
                  </a:lnTo>
                  <a:lnTo>
                    <a:pt x="830" y="341"/>
                  </a:lnTo>
                  <a:lnTo>
                    <a:pt x="830" y="342"/>
                  </a:lnTo>
                  <a:lnTo>
                    <a:pt x="830" y="344"/>
                  </a:lnTo>
                  <a:lnTo>
                    <a:pt x="830" y="351"/>
                  </a:lnTo>
                  <a:lnTo>
                    <a:pt x="830" y="356"/>
                  </a:lnTo>
                  <a:lnTo>
                    <a:pt x="830" y="356"/>
                  </a:lnTo>
                  <a:lnTo>
                    <a:pt x="830" y="357"/>
                  </a:lnTo>
                  <a:lnTo>
                    <a:pt x="830" y="359"/>
                  </a:lnTo>
                  <a:lnTo>
                    <a:pt x="832" y="365"/>
                  </a:lnTo>
                  <a:lnTo>
                    <a:pt x="833" y="370"/>
                  </a:lnTo>
                  <a:lnTo>
                    <a:pt x="834" y="370"/>
                  </a:lnTo>
                  <a:lnTo>
                    <a:pt x="834" y="371"/>
                  </a:lnTo>
                  <a:lnTo>
                    <a:pt x="834" y="372"/>
                  </a:lnTo>
                  <a:lnTo>
                    <a:pt x="834" y="373"/>
                  </a:lnTo>
                  <a:lnTo>
                    <a:pt x="834" y="373"/>
                  </a:lnTo>
                  <a:lnTo>
                    <a:pt x="833" y="373"/>
                  </a:lnTo>
                  <a:lnTo>
                    <a:pt x="831" y="373"/>
                  </a:lnTo>
                  <a:lnTo>
                    <a:pt x="830" y="373"/>
                  </a:lnTo>
                  <a:lnTo>
                    <a:pt x="830" y="373"/>
                  </a:lnTo>
                  <a:lnTo>
                    <a:pt x="829" y="373"/>
                  </a:lnTo>
                  <a:lnTo>
                    <a:pt x="828" y="373"/>
                  </a:lnTo>
                  <a:lnTo>
                    <a:pt x="827" y="373"/>
                  </a:lnTo>
                  <a:lnTo>
                    <a:pt x="827" y="373"/>
                  </a:lnTo>
                  <a:lnTo>
                    <a:pt x="824" y="374"/>
                  </a:lnTo>
                  <a:lnTo>
                    <a:pt x="817" y="376"/>
                  </a:lnTo>
                  <a:lnTo>
                    <a:pt x="813" y="377"/>
                  </a:lnTo>
                  <a:lnTo>
                    <a:pt x="813" y="377"/>
                  </a:lnTo>
                  <a:lnTo>
                    <a:pt x="812" y="377"/>
                  </a:lnTo>
                  <a:lnTo>
                    <a:pt x="811" y="377"/>
                  </a:lnTo>
                  <a:lnTo>
                    <a:pt x="806" y="377"/>
                  </a:lnTo>
                  <a:lnTo>
                    <a:pt x="803" y="377"/>
                  </a:lnTo>
                  <a:lnTo>
                    <a:pt x="803" y="377"/>
                  </a:lnTo>
                  <a:lnTo>
                    <a:pt x="802" y="377"/>
                  </a:lnTo>
                  <a:lnTo>
                    <a:pt x="799" y="377"/>
                  </a:lnTo>
                  <a:lnTo>
                    <a:pt x="798" y="377"/>
                  </a:lnTo>
                  <a:lnTo>
                    <a:pt x="798" y="377"/>
                  </a:lnTo>
                  <a:lnTo>
                    <a:pt x="798" y="378"/>
                  </a:lnTo>
                  <a:lnTo>
                    <a:pt x="798" y="379"/>
                  </a:lnTo>
                  <a:lnTo>
                    <a:pt x="798" y="380"/>
                  </a:lnTo>
                  <a:lnTo>
                    <a:pt x="798" y="380"/>
                  </a:lnTo>
                  <a:lnTo>
                    <a:pt x="798" y="381"/>
                  </a:lnTo>
                  <a:lnTo>
                    <a:pt x="798" y="382"/>
                  </a:lnTo>
                  <a:lnTo>
                    <a:pt x="798" y="383"/>
                  </a:lnTo>
                  <a:lnTo>
                    <a:pt x="798" y="383"/>
                  </a:lnTo>
                  <a:lnTo>
                    <a:pt x="797" y="383"/>
                  </a:lnTo>
                  <a:lnTo>
                    <a:pt x="796" y="383"/>
                  </a:lnTo>
                  <a:lnTo>
                    <a:pt x="795" y="383"/>
                  </a:lnTo>
                  <a:lnTo>
                    <a:pt x="795" y="383"/>
                  </a:lnTo>
                  <a:lnTo>
                    <a:pt x="795" y="384"/>
                  </a:lnTo>
                  <a:lnTo>
                    <a:pt x="795" y="388"/>
                  </a:lnTo>
                  <a:lnTo>
                    <a:pt x="795" y="399"/>
                  </a:lnTo>
                  <a:lnTo>
                    <a:pt x="795" y="409"/>
                  </a:lnTo>
                  <a:lnTo>
                    <a:pt x="795" y="409"/>
                  </a:lnTo>
                  <a:lnTo>
                    <a:pt x="795" y="410"/>
                  </a:lnTo>
                  <a:lnTo>
                    <a:pt x="795" y="415"/>
                  </a:lnTo>
                  <a:lnTo>
                    <a:pt x="795" y="431"/>
                  </a:lnTo>
                  <a:lnTo>
                    <a:pt x="795" y="444"/>
                  </a:lnTo>
                  <a:lnTo>
                    <a:pt x="795" y="444"/>
                  </a:lnTo>
                  <a:lnTo>
                    <a:pt x="795" y="445"/>
                  </a:lnTo>
                  <a:lnTo>
                    <a:pt x="795" y="451"/>
                  </a:lnTo>
                  <a:lnTo>
                    <a:pt x="795" y="470"/>
                  </a:lnTo>
                  <a:lnTo>
                    <a:pt x="795" y="486"/>
                  </a:lnTo>
                  <a:lnTo>
                    <a:pt x="795" y="486"/>
                  </a:lnTo>
                  <a:lnTo>
                    <a:pt x="795" y="487"/>
                  </a:lnTo>
                  <a:lnTo>
                    <a:pt x="795" y="494"/>
                  </a:lnTo>
                  <a:lnTo>
                    <a:pt x="796" y="513"/>
                  </a:lnTo>
                  <a:lnTo>
                    <a:pt x="797" y="529"/>
                  </a:lnTo>
                  <a:lnTo>
                    <a:pt x="798" y="529"/>
                  </a:lnTo>
                  <a:lnTo>
                    <a:pt x="798" y="530"/>
                  </a:lnTo>
                  <a:lnTo>
                    <a:pt x="798" y="531"/>
                  </a:lnTo>
                  <a:lnTo>
                    <a:pt x="798" y="536"/>
                  </a:lnTo>
                  <a:lnTo>
                    <a:pt x="798" y="539"/>
                  </a:lnTo>
                  <a:lnTo>
                    <a:pt x="798" y="539"/>
                  </a:lnTo>
                  <a:lnTo>
                    <a:pt x="801" y="539"/>
                  </a:lnTo>
                  <a:lnTo>
                    <a:pt x="802" y="539"/>
                  </a:lnTo>
                  <a:lnTo>
                    <a:pt x="803" y="539"/>
                  </a:lnTo>
                  <a:lnTo>
                    <a:pt x="806" y="539"/>
                  </a:lnTo>
                  <a:lnTo>
                    <a:pt x="808" y="539"/>
                  </a:lnTo>
                  <a:lnTo>
                    <a:pt x="809" y="539"/>
                  </a:lnTo>
                  <a:lnTo>
                    <a:pt x="810" y="539"/>
                  </a:lnTo>
                  <a:lnTo>
                    <a:pt x="815" y="539"/>
                  </a:lnTo>
                  <a:lnTo>
                    <a:pt x="819" y="539"/>
                  </a:lnTo>
                  <a:lnTo>
                    <a:pt x="820" y="539"/>
                  </a:lnTo>
                  <a:lnTo>
                    <a:pt x="821" y="539"/>
                  </a:lnTo>
                  <a:lnTo>
                    <a:pt x="826" y="539"/>
                  </a:lnTo>
                  <a:lnTo>
                    <a:pt x="829" y="539"/>
                  </a:lnTo>
                  <a:lnTo>
                    <a:pt x="830" y="539"/>
                  </a:lnTo>
                  <a:lnTo>
                    <a:pt x="832" y="539"/>
                  </a:lnTo>
                  <a:lnTo>
                    <a:pt x="833" y="539"/>
                  </a:lnTo>
                  <a:lnTo>
                    <a:pt x="834" y="539"/>
                  </a:lnTo>
                  <a:lnTo>
                    <a:pt x="834" y="540"/>
                  </a:lnTo>
                  <a:lnTo>
                    <a:pt x="834" y="541"/>
                  </a:lnTo>
                  <a:lnTo>
                    <a:pt x="834" y="547"/>
                  </a:lnTo>
                  <a:lnTo>
                    <a:pt x="834" y="550"/>
                  </a:lnTo>
                  <a:lnTo>
                    <a:pt x="834" y="550"/>
                  </a:lnTo>
                  <a:lnTo>
                    <a:pt x="834" y="551"/>
                  </a:lnTo>
                  <a:lnTo>
                    <a:pt x="834" y="552"/>
                  </a:lnTo>
                  <a:lnTo>
                    <a:pt x="835" y="557"/>
                  </a:lnTo>
                  <a:lnTo>
                    <a:pt x="836" y="560"/>
                  </a:lnTo>
                  <a:lnTo>
                    <a:pt x="838" y="560"/>
                  </a:lnTo>
                  <a:lnTo>
                    <a:pt x="838" y="561"/>
                  </a:lnTo>
                  <a:lnTo>
                    <a:pt x="838" y="563"/>
                  </a:lnTo>
                  <a:lnTo>
                    <a:pt x="839" y="572"/>
                  </a:lnTo>
                  <a:lnTo>
                    <a:pt x="840" y="578"/>
                  </a:lnTo>
                  <a:lnTo>
                    <a:pt x="841" y="578"/>
                  </a:lnTo>
                  <a:lnTo>
                    <a:pt x="841" y="579"/>
                  </a:lnTo>
                  <a:lnTo>
                    <a:pt x="842" y="583"/>
                  </a:lnTo>
                  <a:lnTo>
                    <a:pt x="845" y="592"/>
                  </a:lnTo>
                  <a:lnTo>
                    <a:pt x="847" y="600"/>
                  </a:lnTo>
                  <a:lnTo>
                    <a:pt x="848" y="600"/>
                  </a:lnTo>
                  <a:lnTo>
                    <a:pt x="849" y="604"/>
                  </a:lnTo>
                  <a:lnTo>
                    <a:pt x="850" y="606"/>
                  </a:lnTo>
                  <a:lnTo>
                    <a:pt x="851" y="606"/>
                  </a:lnTo>
                  <a:lnTo>
                    <a:pt x="851" y="607"/>
                  </a:lnTo>
                  <a:lnTo>
                    <a:pt x="851" y="609"/>
                  </a:lnTo>
                  <a:lnTo>
                    <a:pt x="851" y="610"/>
                  </a:lnTo>
                  <a:lnTo>
                    <a:pt x="851" y="610"/>
                  </a:lnTo>
                  <a:lnTo>
                    <a:pt x="851" y="611"/>
                  </a:lnTo>
                  <a:lnTo>
                    <a:pt x="851" y="614"/>
                  </a:lnTo>
                  <a:lnTo>
                    <a:pt x="851" y="616"/>
                  </a:lnTo>
                  <a:lnTo>
                    <a:pt x="851" y="616"/>
                  </a:lnTo>
                  <a:lnTo>
                    <a:pt x="851" y="618"/>
                  </a:lnTo>
                  <a:lnTo>
                    <a:pt x="851" y="620"/>
                  </a:lnTo>
                  <a:lnTo>
                    <a:pt x="851" y="626"/>
                  </a:lnTo>
                  <a:lnTo>
                    <a:pt x="851" y="631"/>
                  </a:lnTo>
                  <a:lnTo>
                    <a:pt x="851" y="631"/>
                  </a:lnTo>
                  <a:lnTo>
                    <a:pt x="851" y="632"/>
                  </a:lnTo>
                  <a:lnTo>
                    <a:pt x="851" y="634"/>
                  </a:lnTo>
                  <a:lnTo>
                    <a:pt x="851" y="641"/>
                  </a:lnTo>
                  <a:lnTo>
                    <a:pt x="851" y="645"/>
                  </a:lnTo>
                  <a:lnTo>
                    <a:pt x="851" y="645"/>
                  </a:lnTo>
                  <a:lnTo>
                    <a:pt x="851" y="646"/>
                  </a:lnTo>
                  <a:lnTo>
                    <a:pt x="851" y="647"/>
                  </a:lnTo>
                  <a:lnTo>
                    <a:pt x="851" y="648"/>
                  </a:lnTo>
                  <a:lnTo>
                    <a:pt x="851" y="648"/>
                  </a:lnTo>
                  <a:lnTo>
                    <a:pt x="850" y="649"/>
                  </a:lnTo>
                  <a:lnTo>
                    <a:pt x="849" y="651"/>
                  </a:lnTo>
                  <a:lnTo>
                    <a:pt x="848" y="652"/>
                  </a:lnTo>
                  <a:lnTo>
                    <a:pt x="848" y="652"/>
                  </a:lnTo>
                  <a:lnTo>
                    <a:pt x="848" y="654"/>
                  </a:lnTo>
                  <a:lnTo>
                    <a:pt x="848" y="655"/>
                  </a:lnTo>
                  <a:lnTo>
                    <a:pt x="848" y="656"/>
                  </a:lnTo>
                  <a:lnTo>
                    <a:pt x="848" y="656"/>
                  </a:lnTo>
                  <a:lnTo>
                    <a:pt x="847" y="657"/>
                  </a:lnTo>
                  <a:lnTo>
                    <a:pt x="846" y="661"/>
                  </a:lnTo>
                  <a:lnTo>
                    <a:pt x="845" y="663"/>
                  </a:lnTo>
                  <a:lnTo>
                    <a:pt x="845" y="663"/>
                  </a:lnTo>
                  <a:lnTo>
                    <a:pt x="844" y="664"/>
                  </a:lnTo>
                  <a:lnTo>
                    <a:pt x="842" y="667"/>
                  </a:lnTo>
                  <a:lnTo>
                    <a:pt x="841" y="669"/>
                  </a:lnTo>
                  <a:lnTo>
                    <a:pt x="841" y="669"/>
                  </a:lnTo>
                  <a:lnTo>
                    <a:pt x="841" y="671"/>
                  </a:lnTo>
                  <a:lnTo>
                    <a:pt x="841" y="673"/>
                  </a:lnTo>
                  <a:lnTo>
                    <a:pt x="841" y="674"/>
                  </a:lnTo>
                  <a:lnTo>
                    <a:pt x="841" y="674"/>
                  </a:lnTo>
                  <a:lnTo>
                    <a:pt x="840" y="675"/>
                  </a:lnTo>
                  <a:lnTo>
                    <a:pt x="839" y="676"/>
                  </a:lnTo>
                  <a:lnTo>
                    <a:pt x="838" y="677"/>
                  </a:lnTo>
                  <a:lnTo>
                    <a:pt x="838" y="677"/>
                  </a:lnTo>
                  <a:lnTo>
                    <a:pt x="838" y="678"/>
                  </a:lnTo>
                  <a:lnTo>
                    <a:pt x="838" y="679"/>
                  </a:lnTo>
                  <a:lnTo>
                    <a:pt x="838" y="682"/>
                  </a:lnTo>
                  <a:lnTo>
                    <a:pt x="838" y="684"/>
                  </a:lnTo>
                  <a:lnTo>
                    <a:pt x="838" y="684"/>
                  </a:lnTo>
                  <a:lnTo>
                    <a:pt x="838" y="685"/>
                  </a:lnTo>
                  <a:lnTo>
                    <a:pt x="838" y="687"/>
                  </a:lnTo>
                  <a:lnTo>
                    <a:pt x="838" y="694"/>
                  </a:lnTo>
                  <a:lnTo>
                    <a:pt x="838" y="698"/>
                  </a:lnTo>
                  <a:lnTo>
                    <a:pt x="838" y="698"/>
                  </a:lnTo>
                  <a:lnTo>
                    <a:pt x="836" y="701"/>
                  </a:lnTo>
                  <a:lnTo>
                    <a:pt x="835" y="708"/>
                  </a:lnTo>
                  <a:lnTo>
                    <a:pt x="834" y="712"/>
                  </a:lnTo>
                  <a:lnTo>
                    <a:pt x="834" y="712"/>
                  </a:lnTo>
                  <a:lnTo>
                    <a:pt x="834" y="713"/>
                  </a:lnTo>
                  <a:lnTo>
                    <a:pt x="834" y="715"/>
                  </a:lnTo>
                  <a:lnTo>
                    <a:pt x="834" y="716"/>
                  </a:lnTo>
                  <a:lnTo>
                    <a:pt x="834" y="716"/>
                  </a:lnTo>
                  <a:lnTo>
                    <a:pt x="834" y="716"/>
                  </a:lnTo>
                  <a:lnTo>
                    <a:pt x="838" y="716"/>
                  </a:lnTo>
                  <a:lnTo>
                    <a:pt x="840" y="716"/>
                  </a:lnTo>
                  <a:lnTo>
                    <a:pt x="841" y="716"/>
                  </a:lnTo>
                  <a:lnTo>
                    <a:pt x="842" y="716"/>
                  </a:lnTo>
                  <a:lnTo>
                    <a:pt x="845" y="716"/>
                  </a:lnTo>
                  <a:lnTo>
                    <a:pt x="847" y="716"/>
                  </a:lnTo>
                  <a:lnTo>
                    <a:pt x="848" y="716"/>
                  </a:lnTo>
                  <a:lnTo>
                    <a:pt x="849" y="716"/>
                  </a:lnTo>
                  <a:lnTo>
                    <a:pt x="852" y="716"/>
                  </a:lnTo>
                  <a:lnTo>
                    <a:pt x="854" y="716"/>
                  </a:lnTo>
                  <a:lnTo>
                    <a:pt x="856" y="716"/>
                  </a:lnTo>
                  <a:lnTo>
                    <a:pt x="856" y="716"/>
                  </a:lnTo>
                  <a:lnTo>
                    <a:pt x="856" y="717"/>
                  </a:lnTo>
                  <a:lnTo>
                    <a:pt x="856" y="718"/>
                  </a:lnTo>
                  <a:lnTo>
                    <a:pt x="856" y="719"/>
                  </a:lnTo>
                  <a:lnTo>
                    <a:pt x="856" y="719"/>
                  </a:lnTo>
                  <a:lnTo>
                    <a:pt x="856" y="720"/>
                  </a:lnTo>
                  <a:lnTo>
                    <a:pt x="856" y="721"/>
                  </a:lnTo>
                  <a:lnTo>
                    <a:pt x="856" y="722"/>
                  </a:lnTo>
                  <a:lnTo>
                    <a:pt x="856" y="722"/>
                  </a:lnTo>
                  <a:lnTo>
                    <a:pt x="856" y="723"/>
                  </a:lnTo>
                  <a:lnTo>
                    <a:pt x="856" y="725"/>
                  </a:lnTo>
                  <a:lnTo>
                    <a:pt x="856" y="728"/>
                  </a:lnTo>
                  <a:lnTo>
                    <a:pt x="856" y="730"/>
                  </a:lnTo>
                  <a:lnTo>
                    <a:pt x="856" y="730"/>
                  </a:lnTo>
                  <a:lnTo>
                    <a:pt x="856" y="731"/>
                  </a:lnTo>
                  <a:lnTo>
                    <a:pt x="856" y="732"/>
                  </a:lnTo>
                  <a:lnTo>
                    <a:pt x="856" y="735"/>
                  </a:lnTo>
                  <a:lnTo>
                    <a:pt x="856" y="737"/>
                  </a:lnTo>
                  <a:lnTo>
                    <a:pt x="856" y="737"/>
                  </a:lnTo>
                  <a:lnTo>
                    <a:pt x="856" y="737"/>
                  </a:lnTo>
                  <a:lnTo>
                    <a:pt x="857" y="737"/>
                  </a:lnTo>
                  <a:lnTo>
                    <a:pt x="858" y="737"/>
                  </a:lnTo>
                  <a:lnTo>
                    <a:pt x="859" y="737"/>
                  </a:lnTo>
                  <a:lnTo>
                    <a:pt x="860" y="737"/>
                  </a:lnTo>
                  <a:lnTo>
                    <a:pt x="861" y="737"/>
                  </a:lnTo>
                  <a:lnTo>
                    <a:pt x="862" y="737"/>
                  </a:lnTo>
                  <a:lnTo>
                    <a:pt x="863" y="737"/>
                  </a:lnTo>
                  <a:lnTo>
                    <a:pt x="866" y="737"/>
                  </a:lnTo>
                  <a:lnTo>
                    <a:pt x="868" y="737"/>
                  </a:lnTo>
                  <a:lnTo>
                    <a:pt x="869" y="737"/>
                  </a:lnTo>
                  <a:lnTo>
                    <a:pt x="870" y="737"/>
                  </a:lnTo>
                  <a:lnTo>
                    <a:pt x="873" y="737"/>
                  </a:lnTo>
                  <a:lnTo>
                    <a:pt x="876" y="737"/>
                  </a:lnTo>
                  <a:lnTo>
                    <a:pt x="877" y="737"/>
                  </a:lnTo>
                  <a:lnTo>
                    <a:pt x="878" y="737"/>
                  </a:lnTo>
                  <a:lnTo>
                    <a:pt x="879" y="737"/>
                  </a:lnTo>
                  <a:lnTo>
                    <a:pt x="880" y="737"/>
                  </a:lnTo>
                  <a:lnTo>
                    <a:pt x="880" y="738"/>
                  </a:lnTo>
                  <a:lnTo>
                    <a:pt x="880" y="741"/>
                  </a:lnTo>
                  <a:lnTo>
                    <a:pt x="880" y="744"/>
                  </a:lnTo>
                  <a:lnTo>
                    <a:pt x="880" y="744"/>
                  </a:lnTo>
                  <a:lnTo>
                    <a:pt x="880" y="745"/>
                  </a:lnTo>
                  <a:lnTo>
                    <a:pt x="880" y="746"/>
                  </a:lnTo>
                  <a:lnTo>
                    <a:pt x="880" y="749"/>
                  </a:lnTo>
                  <a:lnTo>
                    <a:pt x="880" y="751"/>
                  </a:lnTo>
                  <a:lnTo>
                    <a:pt x="880" y="751"/>
                  </a:lnTo>
                  <a:lnTo>
                    <a:pt x="880" y="752"/>
                  </a:lnTo>
                  <a:lnTo>
                    <a:pt x="880" y="753"/>
                  </a:lnTo>
                  <a:lnTo>
                    <a:pt x="881" y="758"/>
                  </a:lnTo>
                  <a:lnTo>
                    <a:pt x="882" y="762"/>
                  </a:lnTo>
                  <a:lnTo>
                    <a:pt x="883" y="762"/>
                  </a:lnTo>
                  <a:lnTo>
                    <a:pt x="885" y="764"/>
                  </a:lnTo>
                  <a:lnTo>
                    <a:pt x="886" y="765"/>
                  </a:lnTo>
                  <a:lnTo>
                    <a:pt x="887" y="765"/>
                  </a:lnTo>
                  <a:lnTo>
                    <a:pt x="888" y="765"/>
                  </a:lnTo>
                  <a:lnTo>
                    <a:pt x="889" y="765"/>
                  </a:lnTo>
                  <a:lnTo>
                    <a:pt x="890" y="765"/>
                  </a:lnTo>
                  <a:lnTo>
                    <a:pt x="891" y="765"/>
                  </a:lnTo>
                  <a:lnTo>
                    <a:pt x="893" y="765"/>
                  </a:lnTo>
                  <a:lnTo>
                    <a:pt x="894" y="765"/>
                  </a:lnTo>
                  <a:lnTo>
                    <a:pt x="895" y="766"/>
                  </a:lnTo>
                  <a:lnTo>
                    <a:pt x="898" y="768"/>
                  </a:lnTo>
                  <a:lnTo>
                    <a:pt x="900" y="769"/>
                  </a:lnTo>
                  <a:lnTo>
                    <a:pt x="901" y="769"/>
                  </a:lnTo>
                  <a:lnTo>
                    <a:pt x="902" y="770"/>
                  </a:lnTo>
                  <a:lnTo>
                    <a:pt x="905" y="771"/>
                  </a:lnTo>
                  <a:lnTo>
                    <a:pt x="907" y="772"/>
                  </a:lnTo>
                  <a:lnTo>
                    <a:pt x="908" y="772"/>
                  </a:lnTo>
                  <a:lnTo>
                    <a:pt x="909" y="772"/>
                  </a:lnTo>
                  <a:lnTo>
                    <a:pt x="910" y="772"/>
                  </a:lnTo>
                  <a:lnTo>
                    <a:pt x="912" y="772"/>
                  </a:lnTo>
                  <a:lnTo>
                    <a:pt x="912" y="772"/>
                  </a:lnTo>
                  <a:lnTo>
                    <a:pt x="912" y="773"/>
                  </a:lnTo>
                  <a:lnTo>
                    <a:pt x="912" y="774"/>
                  </a:lnTo>
                  <a:lnTo>
                    <a:pt x="912" y="775"/>
                  </a:lnTo>
                  <a:lnTo>
                    <a:pt x="912" y="775"/>
                  </a:lnTo>
                  <a:lnTo>
                    <a:pt x="913" y="781"/>
                  </a:lnTo>
                  <a:lnTo>
                    <a:pt x="914" y="783"/>
                  </a:lnTo>
                  <a:lnTo>
                    <a:pt x="915" y="783"/>
                  </a:lnTo>
                  <a:lnTo>
                    <a:pt x="915" y="784"/>
                  </a:lnTo>
                  <a:lnTo>
                    <a:pt x="915" y="785"/>
                  </a:lnTo>
                  <a:lnTo>
                    <a:pt x="915" y="790"/>
                  </a:lnTo>
                  <a:lnTo>
                    <a:pt x="915" y="793"/>
                  </a:lnTo>
                  <a:lnTo>
                    <a:pt x="915" y="793"/>
                  </a:lnTo>
                  <a:lnTo>
                    <a:pt x="917" y="793"/>
                  </a:lnTo>
                  <a:lnTo>
                    <a:pt x="918" y="793"/>
                  </a:lnTo>
                  <a:lnTo>
                    <a:pt x="919" y="793"/>
                  </a:lnTo>
                  <a:lnTo>
                    <a:pt x="919" y="794"/>
                  </a:lnTo>
                  <a:lnTo>
                    <a:pt x="919" y="796"/>
                  </a:lnTo>
                  <a:lnTo>
                    <a:pt x="919" y="797"/>
                  </a:lnTo>
                  <a:lnTo>
                    <a:pt x="919" y="797"/>
                  </a:lnTo>
                  <a:lnTo>
                    <a:pt x="920" y="800"/>
                  </a:lnTo>
                  <a:lnTo>
                    <a:pt x="921" y="801"/>
                  </a:lnTo>
                  <a:lnTo>
                    <a:pt x="922" y="801"/>
                  </a:lnTo>
                  <a:lnTo>
                    <a:pt x="923" y="803"/>
                  </a:lnTo>
                  <a:lnTo>
                    <a:pt x="924" y="804"/>
                  </a:lnTo>
                  <a:lnTo>
                    <a:pt x="925" y="804"/>
                  </a:lnTo>
                  <a:lnTo>
                    <a:pt x="925" y="804"/>
                  </a:lnTo>
                  <a:lnTo>
                    <a:pt x="927" y="809"/>
                  </a:lnTo>
                  <a:lnTo>
                    <a:pt x="928" y="811"/>
                  </a:lnTo>
                  <a:lnTo>
                    <a:pt x="930" y="811"/>
                  </a:lnTo>
                  <a:lnTo>
                    <a:pt x="930" y="812"/>
                  </a:lnTo>
                  <a:lnTo>
                    <a:pt x="930" y="815"/>
                  </a:lnTo>
                  <a:lnTo>
                    <a:pt x="931" y="821"/>
                  </a:lnTo>
                  <a:lnTo>
                    <a:pt x="932" y="825"/>
                  </a:lnTo>
                  <a:lnTo>
                    <a:pt x="933" y="825"/>
                  </a:lnTo>
                  <a:lnTo>
                    <a:pt x="933" y="826"/>
                  </a:lnTo>
                  <a:lnTo>
                    <a:pt x="933" y="829"/>
                  </a:lnTo>
                  <a:lnTo>
                    <a:pt x="934" y="841"/>
                  </a:lnTo>
                  <a:lnTo>
                    <a:pt x="935" y="850"/>
                  </a:lnTo>
                  <a:lnTo>
                    <a:pt x="936" y="850"/>
                  </a:lnTo>
                  <a:lnTo>
                    <a:pt x="936" y="851"/>
                  </a:lnTo>
                  <a:lnTo>
                    <a:pt x="937" y="854"/>
                  </a:lnTo>
                  <a:lnTo>
                    <a:pt x="940" y="865"/>
                  </a:lnTo>
                  <a:lnTo>
                    <a:pt x="942" y="875"/>
                  </a:lnTo>
                  <a:lnTo>
                    <a:pt x="943" y="875"/>
                  </a:lnTo>
                  <a:lnTo>
                    <a:pt x="943" y="876"/>
                  </a:lnTo>
                  <a:lnTo>
                    <a:pt x="943" y="879"/>
                  </a:lnTo>
                  <a:lnTo>
                    <a:pt x="943" y="881"/>
                  </a:lnTo>
                  <a:lnTo>
                    <a:pt x="943" y="881"/>
                  </a:lnTo>
                  <a:lnTo>
                    <a:pt x="944" y="881"/>
                  </a:lnTo>
                  <a:lnTo>
                    <a:pt x="945" y="881"/>
                  </a:lnTo>
                  <a:lnTo>
                    <a:pt x="946" y="881"/>
                  </a:lnTo>
                  <a:lnTo>
                    <a:pt x="949" y="881"/>
                  </a:lnTo>
                  <a:lnTo>
                    <a:pt x="950" y="881"/>
                  </a:lnTo>
                  <a:lnTo>
                    <a:pt x="951" y="881"/>
                  </a:lnTo>
                  <a:lnTo>
                    <a:pt x="954" y="881"/>
                  </a:lnTo>
                  <a:lnTo>
                    <a:pt x="956" y="881"/>
                  </a:lnTo>
                  <a:lnTo>
                    <a:pt x="957" y="881"/>
                  </a:lnTo>
                  <a:lnTo>
                    <a:pt x="958" y="881"/>
                  </a:lnTo>
                  <a:lnTo>
                    <a:pt x="961" y="881"/>
                  </a:lnTo>
                  <a:lnTo>
                    <a:pt x="963" y="881"/>
                  </a:lnTo>
                  <a:lnTo>
                    <a:pt x="964" y="881"/>
                  </a:lnTo>
                  <a:lnTo>
                    <a:pt x="965" y="881"/>
                  </a:lnTo>
                  <a:lnTo>
                    <a:pt x="967" y="881"/>
                  </a:lnTo>
                  <a:lnTo>
                    <a:pt x="968" y="881"/>
                  </a:lnTo>
                  <a:lnTo>
                    <a:pt x="968" y="882"/>
                  </a:lnTo>
                  <a:lnTo>
                    <a:pt x="968" y="885"/>
                  </a:lnTo>
                  <a:lnTo>
                    <a:pt x="968" y="886"/>
                  </a:lnTo>
                  <a:lnTo>
                    <a:pt x="968" y="886"/>
                  </a:lnTo>
                  <a:lnTo>
                    <a:pt x="968" y="887"/>
                  </a:lnTo>
                  <a:lnTo>
                    <a:pt x="968" y="888"/>
                  </a:lnTo>
                  <a:lnTo>
                    <a:pt x="968" y="893"/>
                  </a:lnTo>
                  <a:lnTo>
                    <a:pt x="968" y="896"/>
                  </a:lnTo>
                  <a:lnTo>
                    <a:pt x="968" y="896"/>
                  </a:lnTo>
                  <a:lnTo>
                    <a:pt x="968" y="897"/>
                  </a:lnTo>
                  <a:lnTo>
                    <a:pt x="968" y="899"/>
                  </a:lnTo>
                  <a:lnTo>
                    <a:pt x="968" y="907"/>
                  </a:lnTo>
                  <a:lnTo>
                    <a:pt x="968" y="913"/>
                  </a:lnTo>
                  <a:lnTo>
                    <a:pt x="968" y="913"/>
                  </a:lnTo>
                  <a:lnTo>
                    <a:pt x="968" y="914"/>
                  </a:lnTo>
                  <a:lnTo>
                    <a:pt x="968" y="916"/>
                  </a:lnTo>
                  <a:lnTo>
                    <a:pt x="970" y="925"/>
                  </a:lnTo>
                  <a:lnTo>
                    <a:pt x="971" y="931"/>
                  </a:lnTo>
                  <a:lnTo>
                    <a:pt x="972" y="931"/>
                  </a:lnTo>
                  <a:lnTo>
                    <a:pt x="972" y="932"/>
                  </a:lnTo>
                  <a:lnTo>
                    <a:pt x="972" y="933"/>
                  </a:lnTo>
                  <a:lnTo>
                    <a:pt x="972" y="934"/>
                  </a:lnTo>
                  <a:lnTo>
                    <a:pt x="972" y="934"/>
                  </a:lnTo>
                  <a:lnTo>
                    <a:pt x="973" y="938"/>
                  </a:lnTo>
                  <a:lnTo>
                    <a:pt x="974" y="939"/>
                  </a:lnTo>
                  <a:lnTo>
                    <a:pt x="975" y="939"/>
                  </a:lnTo>
                  <a:lnTo>
                    <a:pt x="976" y="941"/>
                  </a:lnTo>
                  <a:lnTo>
                    <a:pt x="977" y="942"/>
                  </a:lnTo>
                  <a:lnTo>
                    <a:pt x="978" y="942"/>
                  </a:lnTo>
                  <a:lnTo>
                    <a:pt x="980" y="947"/>
                  </a:lnTo>
                  <a:lnTo>
                    <a:pt x="981" y="949"/>
                  </a:lnTo>
                  <a:lnTo>
                    <a:pt x="982" y="949"/>
                  </a:lnTo>
                  <a:lnTo>
                    <a:pt x="982" y="949"/>
                  </a:lnTo>
                  <a:lnTo>
                    <a:pt x="982" y="950"/>
                  </a:lnTo>
                  <a:lnTo>
                    <a:pt x="982" y="951"/>
                  </a:lnTo>
                  <a:lnTo>
                    <a:pt x="982" y="952"/>
                  </a:lnTo>
                  <a:lnTo>
                    <a:pt x="982" y="952"/>
                  </a:lnTo>
                  <a:lnTo>
                    <a:pt x="983" y="958"/>
                  </a:lnTo>
                  <a:lnTo>
                    <a:pt x="985" y="960"/>
                  </a:lnTo>
                  <a:lnTo>
                    <a:pt x="986" y="960"/>
                  </a:lnTo>
                  <a:lnTo>
                    <a:pt x="986" y="961"/>
                  </a:lnTo>
                  <a:lnTo>
                    <a:pt x="986" y="963"/>
                  </a:lnTo>
                  <a:lnTo>
                    <a:pt x="986" y="969"/>
                  </a:lnTo>
                  <a:lnTo>
                    <a:pt x="986" y="974"/>
                  </a:lnTo>
                  <a:lnTo>
                    <a:pt x="986" y="974"/>
                  </a:lnTo>
                  <a:lnTo>
                    <a:pt x="986" y="975"/>
                  </a:lnTo>
                  <a:lnTo>
                    <a:pt x="986" y="977"/>
                  </a:lnTo>
                  <a:lnTo>
                    <a:pt x="987" y="983"/>
                  </a:lnTo>
                  <a:lnTo>
                    <a:pt x="988" y="987"/>
                  </a:lnTo>
                  <a:lnTo>
                    <a:pt x="989" y="987"/>
                  </a:lnTo>
                  <a:lnTo>
                    <a:pt x="989" y="988"/>
                  </a:lnTo>
                  <a:lnTo>
                    <a:pt x="989" y="990"/>
                  </a:lnTo>
                  <a:lnTo>
                    <a:pt x="989" y="992"/>
                  </a:lnTo>
                  <a:lnTo>
                    <a:pt x="989" y="992"/>
                  </a:lnTo>
                  <a:lnTo>
                    <a:pt x="991" y="992"/>
                  </a:lnTo>
                  <a:lnTo>
                    <a:pt x="992" y="992"/>
                  </a:lnTo>
                  <a:lnTo>
                    <a:pt x="993" y="992"/>
                  </a:lnTo>
                  <a:lnTo>
                    <a:pt x="996" y="994"/>
                  </a:lnTo>
                  <a:lnTo>
                    <a:pt x="998" y="995"/>
                  </a:lnTo>
                  <a:lnTo>
                    <a:pt x="999" y="995"/>
                  </a:lnTo>
                  <a:lnTo>
                    <a:pt x="1001" y="996"/>
                  </a:lnTo>
                  <a:lnTo>
                    <a:pt x="1008" y="997"/>
                  </a:lnTo>
                  <a:lnTo>
                    <a:pt x="1013" y="998"/>
                  </a:lnTo>
                  <a:lnTo>
                    <a:pt x="1014" y="998"/>
                  </a:lnTo>
                  <a:lnTo>
                    <a:pt x="1016" y="999"/>
                  </a:lnTo>
                  <a:lnTo>
                    <a:pt x="1023" y="1001"/>
                  </a:lnTo>
                  <a:lnTo>
                    <a:pt x="1027" y="1002"/>
                  </a:lnTo>
                  <a:lnTo>
                    <a:pt x="1028" y="1002"/>
                  </a:lnTo>
                  <a:lnTo>
                    <a:pt x="1029" y="1002"/>
                  </a:lnTo>
                  <a:lnTo>
                    <a:pt x="1030" y="1002"/>
                  </a:lnTo>
                  <a:lnTo>
                    <a:pt x="1031" y="1002"/>
                  </a:lnTo>
                  <a:lnTo>
                    <a:pt x="1031" y="1003"/>
                  </a:lnTo>
                  <a:lnTo>
                    <a:pt x="1031" y="1004"/>
                  </a:lnTo>
                  <a:lnTo>
                    <a:pt x="1031" y="1010"/>
                  </a:lnTo>
                  <a:lnTo>
                    <a:pt x="1031" y="1013"/>
                  </a:lnTo>
                  <a:lnTo>
                    <a:pt x="1031" y="1013"/>
                  </a:lnTo>
                  <a:lnTo>
                    <a:pt x="1030" y="1015"/>
                  </a:lnTo>
                  <a:lnTo>
                    <a:pt x="1029" y="1020"/>
                  </a:lnTo>
                  <a:lnTo>
                    <a:pt x="1028" y="1023"/>
                  </a:lnTo>
                  <a:lnTo>
                    <a:pt x="1028" y="1023"/>
                  </a:lnTo>
                  <a:lnTo>
                    <a:pt x="1027" y="1025"/>
                  </a:lnTo>
                  <a:lnTo>
                    <a:pt x="1026" y="1031"/>
                  </a:lnTo>
                  <a:lnTo>
                    <a:pt x="1025" y="1034"/>
                  </a:lnTo>
                  <a:lnTo>
                    <a:pt x="1025" y="1034"/>
                  </a:lnTo>
                  <a:lnTo>
                    <a:pt x="1025" y="1035"/>
                  </a:lnTo>
                  <a:lnTo>
                    <a:pt x="1025" y="1038"/>
                  </a:lnTo>
                  <a:lnTo>
                    <a:pt x="1025" y="1040"/>
                  </a:lnTo>
                  <a:lnTo>
                    <a:pt x="1025" y="1040"/>
                  </a:lnTo>
                  <a:lnTo>
                    <a:pt x="1024" y="1040"/>
                  </a:lnTo>
                  <a:lnTo>
                    <a:pt x="1022" y="1040"/>
                  </a:lnTo>
                  <a:lnTo>
                    <a:pt x="1020" y="1040"/>
                  </a:lnTo>
                  <a:lnTo>
                    <a:pt x="1020" y="1040"/>
                  </a:lnTo>
                  <a:lnTo>
                    <a:pt x="1020" y="1040"/>
                  </a:lnTo>
                  <a:lnTo>
                    <a:pt x="1019" y="1041"/>
                  </a:lnTo>
                  <a:lnTo>
                    <a:pt x="1016" y="1043"/>
                  </a:lnTo>
                  <a:lnTo>
                    <a:pt x="1014" y="1045"/>
                  </a:lnTo>
                  <a:lnTo>
                    <a:pt x="1014" y="1045"/>
                  </a:lnTo>
                  <a:lnTo>
                    <a:pt x="1013" y="1045"/>
                  </a:lnTo>
                  <a:lnTo>
                    <a:pt x="1012" y="1045"/>
                  </a:lnTo>
                  <a:lnTo>
                    <a:pt x="1009" y="1045"/>
                  </a:lnTo>
                  <a:lnTo>
                    <a:pt x="1007" y="1045"/>
                  </a:lnTo>
                  <a:lnTo>
                    <a:pt x="1007" y="1045"/>
                  </a:lnTo>
                  <a:lnTo>
                    <a:pt x="1006" y="1046"/>
                  </a:lnTo>
                  <a:lnTo>
                    <a:pt x="1001" y="1047"/>
                  </a:lnTo>
                  <a:lnTo>
                    <a:pt x="999" y="1048"/>
                  </a:lnTo>
                  <a:lnTo>
                    <a:pt x="999" y="1048"/>
                  </a:lnTo>
                  <a:lnTo>
                    <a:pt x="999" y="1048"/>
                  </a:lnTo>
                  <a:lnTo>
                    <a:pt x="999" y="1049"/>
                  </a:lnTo>
                  <a:lnTo>
                    <a:pt x="999" y="1050"/>
                  </a:lnTo>
                  <a:lnTo>
                    <a:pt x="999" y="1051"/>
                  </a:lnTo>
                  <a:lnTo>
                    <a:pt x="999" y="1051"/>
                  </a:lnTo>
                  <a:lnTo>
                    <a:pt x="999" y="1052"/>
                  </a:lnTo>
                  <a:lnTo>
                    <a:pt x="999" y="1053"/>
                  </a:lnTo>
                  <a:lnTo>
                    <a:pt x="999" y="1056"/>
                  </a:lnTo>
                  <a:lnTo>
                    <a:pt x="999" y="1058"/>
                  </a:lnTo>
                  <a:lnTo>
                    <a:pt x="999" y="1058"/>
                  </a:lnTo>
                  <a:lnTo>
                    <a:pt x="999" y="1059"/>
                  </a:lnTo>
                  <a:lnTo>
                    <a:pt x="999" y="1061"/>
                  </a:lnTo>
                  <a:lnTo>
                    <a:pt x="1001" y="1068"/>
                  </a:lnTo>
                  <a:lnTo>
                    <a:pt x="1002" y="1072"/>
                  </a:lnTo>
                  <a:lnTo>
                    <a:pt x="1004" y="1072"/>
                  </a:lnTo>
                  <a:lnTo>
                    <a:pt x="1004" y="1073"/>
                  </a:lnTo>
                  <a:lnTo>
                    <a:pt x="1004" y="1075"/>
                  </a:lnTo>
                  <a:lnTo>
                    <a:pt x="1004" y="1082"/>
                  </a:lnTo>
                  <a:lnTo>
                    <a:pt x="1004" y="1087"/>
                  </a:lnTo>
                  <a:lnTo>
                    <a:pt x="1004" y="1087"/>
                  </a:lnTo>
                  <a:lnTo>
                    <a:pt x="1004" y="1088"/>
                  </a:lnTo>
                  <a:lnTo>
                    <a:pt x="1004" y="1089"/>
                  </a:lnTo>
                  <a:lnTo>
                    <a:pt x="1004" y="1090"/>
                  </a:lnTo>
                  <a:lnTo>
                    <a:pt x="1004" y="1090"/>
                  </a:lnTo>
                  <a:lnTo>
                    <a:pt x="1005" y="1095"/>
                  </a:lnTo>
                  <a:lnTo>
                    <a:pt x="1006" y="1097"/>
                  </a:lnTo>
                  <a:lnTo>
                    <a:pt x="1007" y="1097"/>
                  </a:lnTo>
                  <a:lnTo>
                    <a:pt x="1007" y="1099"/>
                  </a:lnTo>
                  <a:lnTo>
                    <a:pt x="1007" y="1101"/>
                  </a:lnTo>
                  <a:lnTo>
                    <a:pt x="1008" y="1107"/>
                  </a:lnTo>
                  <a:lnTo>
                    <a:pt x="1009" y="1111"/>
                  </a:lnTo>
                  <a:lnTo>
                    <a:pt x="1010" y="1111"/>
                  </a:lnTo>
                  <a:lnTo>
                    <a:pt x="1010" y="1112"/>
                  </a:lnTo>
                  <a:lnTo>
                    <a:pt x="1011" y="1116"/>
                  </a:lnTo>
                  <a:lnTo>
                    <a:pt x="1014" y="1127"/>
                  </a:lnTo>
                  <a:lnTo>
                    <a:pt x="1016" y="1136"/>
                  </a:lnTo>
                  <a:lnTo>
                    <a:pt x="1017" y="1136"/>
                  </a:lnTo>
                  <a:lnTo>
                    <a:pt x="1017" y="1137"/>
                  </a:lnTo>
                  <a:lnTo>
                    <a:pt x="1018" y="1140"/>
                  </a:lnTo>
                  <a:lnTo>
                    <a:pt x="1022" y="1152"/>
                  </a:lnTo>
                  <a:lnTo>
                    <a:pt x="1024" y="1161"/>
                  </a:lnTo>
                  <a:lnTo>
                    <a:pt x="1025" y="1161"/>
                  </a:lnTo>
                  <a:lnTo>
                    <a:pt x="1026" y="1165"/>
                  </a:lnTo>
                  <a:lnTo>
                    <a:pt x="1027" y="1167"/>
                  </a:lnTo>
                  <a:lnTo>
                    <a:pt x="1028" y="1167"/>
                  </a:lnTo>
                  <a:lnTo>
                    <a:pt x="1028" y="1168"/>
                  </a:lnTo>
                  <a:lnTo>
                    <a:pt x="1028" y="1170"/>
                  </a:lnTo>
                  <a:lnTo>
                    <a:pt x="1028" y="1175"/>
                  </a:lnTo>
                  <a:lnTo>
                    <a:pt x="1028" y="1178"/>
                  </a:lnTo>
                  <a:lnTo>
                    <a:pt x="1028" y="1178"/>
                  </a:lnTo>
                  <a:lnTo>
                    <a:pt x="1028" y="1179"/>
                  </a:lnTo>
                  <a:lnTo>
                    <a:pt x="1028" y="1181"/>
                  </a:lnTo>
                  <a:lnTo>
                    <a:pt x="1028" y="1190"/>
                  </a:lnTo>
                  <a:lnTo>
                    <a:pt x="1028" y="1196"/>
                  </a:lnTo>
                  <a:lnTo>
                    <a:pt x="1028" y="1196"/>
                  </a:lnTo>
                  <a:lnTo>
                    <a:pt x="1028" y="1197"/>
                  </a:lnTo>
                  <a:lnTo>
                    <a:pt x="1028" y="1202"/>
                  </a:lnTo>
                  <a:lnTo>
                    <a:pt x="1028" y="1218"/>
                  </a:lnTo>
                  <a:lnTo>
                    <a:pt x="1028" y="1231"/>
                  </a:lnTo>
                  <a:lnTo>
                    <a:pt x="1028" y="1231"/>
                  </a:lnTo>
                  <a:lnTo>
                    <a:pt x="1028" y="1232"/>
                  </a:lnTo>
                  <a:lnTo>
                    <a:pt x="1028" y="1237"/>
                  </a:lnTo>
                  <a:lnTo>
                    <a:pt x="1028" y="1256"/>
                  </a:lnTo>
                  <a:lnTo>
                    <a:pt x="1028" y="1270"/>
                  </a:lnTo>
                  <a:lnTo>
                    <a:pt x="1028" y="1270"/>
                  </a:lnTo>
                  <a:lnTo>
                    <a:pt x="1028" y="1271"/>
                  </a:lnTo>
                  <a:lnTo>
                    <a:pt x="1028" y="1272"/>
                  </a:lnTo>
                  <a:lnTo>
                    <a:pt x="1028" y="1275"/>
                  </a:lnTo>
                  <a:lnTo>
                    <a:pt x="1028" y="1278"/>
                  </a:lnTo>
                  <a:lnTo>
                    <a:pt x="1028" y="1278"/>
                  </a:lnTo>
                  <a:lnTo>
                    <a:pt x="1027" y="1279"/>
                  </a:lnTo>
                  <a:lnTo>
                    <a:pt x="1026" y="1280"/>
                  </a:lnTo>
                  <a:lnTo>
                    <a:pt x="1025" y="1281"/>
                  </a:lnTo>
                  <a:lnTo>
                    <a:pt x="1025" y="1281"/>
                  </a:lnTo>
                  <a:lnTo>
                    <a:pt x="1025" y="1282"/>
                  </a:lnTo>
                  <a:lnTo>
                    <a:pt x="1025" y="1283"/>
                  </a:lnTo>
                  <a:lnTo>
                    <a:pt x="1025" y="1288"/>
                  </a:lnTo>
                  <a:lnTo>
                    <a:pt x="1025" y="1291"/>
                  </a:lnTo>
                  <a:lnTo>
                    <a:pt x="1025" y="1291"/>
                  </a:lnTo>
                  <a:lnTo>
                    <a:pt x="1024" y="1295"/>
                  </a:lnTo>
                  <a:lnTo>
                    <a:pt x="1022" y="1301"/>
                  </a:lnTo>
                  <a:lnTo>
                    <a:pt x="1020" y="1305"/>
                  </a:lnTo>
                  <a:lnTo>
                    <a:pt x="1020" y="1305"/>
                  </a:lnTo>
                  <a:lnTo>
                    <a:pt x="1019" y="1306"/>
                  </a:lnTo>
                  <a:lnTo>
                    <a:pt x="1016" y="1315"/>
                  </a:lnTo>
                  <a:lnTo>
                    <a:pt x="1014" y="1320"/>
                  </a:lnTo>
                  <a:lnTo>
                    <a:pt x="1014" y="1320"/>
                  </a:lnTo>
                  <a:lnTo>
                    <a:pt x="1014" y="1321"/>
                  </a:lnTo>
                  <a:lnTo>
                    <a:pt x="1014" y="1322"/>
                  </a:lnTo>
                  <a:lnTo>
                    <a:pt x="1014" y="1323"/>
                  </a:lnTo>
                  <a:lnTo>
                    <a:pt x="1014" y="1323"/>
                  </a:lnTo>
                  <a:lnTo>
                    <a:pt x="1014" y="1323"/>
                  </a:lnTo>
                  <a:lnTo>
                    <a:pt x="1013" y="1324"/>
                  </a:lnTo>
                  <a:lnTo>
                    <a:pt x="1011" y="1325"/>
                  </a:lnTo>
                  <a:lnTo>
                    <a:pt x="1010" y="1326"/>
                  </a:lnTo>
                  <a:lnTo>
                    <a:pt x="1010" y="1326"/>
                  </a:lnTo>
                  <a:lnTo>
                    <a:pt x="1010" y="1327"/>
                  </a:lnTo>
                  <a:lnTo>
                    <a:pt x="1010" y="1330"/>
                  </a:lnTo>
                  <a:lnTo>
                    <a:pt x="1010" y="1331"/>
                  </a:lnTo>
                  <a:lnTo>
                    <a:pt x="1010" y="1331"/>
                  </a:lnTo>
                  <a:lnTo>
                    <a:pt x="1009" y="1332"/>
                  </a:lnTo>
                  <a:lnTo>
                    <a:pt x="1006" y="1333"/>
                  </a:lnTo>
                  <a:lnTo>
                    <a:pt x="1004" y="1334"/>
                  </a:lnTo>
                  <a:lnTo>
                    <a:pt x="1004" y="1334"/>
                  </a:lnTo>
                  <a:lnTo>
                    <a:pt x="1004" y="1334"/>
                  </a:lnTo>
                  <a:lnTo>
                    <a:pt x="1004" y="1335"/>
                  </a:lnTo>
                  <a:lnTo>
                    <a:pt x="1004" y="1336"/>
                  </a:lnTo>
                  <a:lnTo>
                    <a:pt x="1004" y="1339"/>
                  </a:lnTo>
                  <a:lnTo>
                    <a:pt x="1004" y="1341"/>
                  </a:lnTo>
                  <a:lnTo>
                    <a:pt x="1004" y="1341"/>
                  </a:lnTo>
                  <a:lnTo>
                    <a:pt x="1004" y="1342"/>
                  </a:lnTo>
                  <a:lnTo>
                    <a:pt x="1004" y="1345"/>
                  </a:lnTo>
                  <a:lnTo>
                    <a:pt x="1004" y="1348"/>
                  </a:lnTo>
                  <a:lnTo>
                    <a:pt x="1004" y="1348"/>
                  </a:lnTo>
                  <a:lnTo>
                    <a:pt x="1002" y="1349"/>
                  </a:lnTo>
                  <a:lnTo>
                    <a:pt x="1000" y="1353"/>
                  </a:lnTo>
                  <a:lnTo>
                    <a:pt x="999" y="1355"/>
                  </a:lnTo>
                  <a:lnTo>
                    <a:pt x="999" y="1355"/>
                  </a:lnTo>
                  <a:lnTo>
                    <a:pt x="999" y="1355"/>
                  </a:lnTo>
                  <a:lnTo>
                    <a:pt x="995" y="1356"/>
                  </a:lnTo>
                  <a:lnTo>
                    <a:pt x="983" y="1357"/>
                  </a:lnTo>
                  <a:lnTo>
                    <a:pt x="975" y="1358"/>
                  </a:lnTo>
                  <a:lnTo>
                    <a:pt x="975" y="1358"/>
                  </a:lnTo>
                  <a:lnTo>
                    <a:pt x="974" y="1358"/>
                  </a:lnTo>
                  <a:lnTo>
                    <a:pt x="969" y="1358"/>
                  </a:lnTo>
                  <a:lnTo>
                    <a:pt x="953" y="1358"/>
                  </a:lnTo>
                  <a:lnTo>
                    <a:pt x="940" y="1358"/>
                  </a:lnTo>
                  <a:lnTo>
                    <a:pt x="940" y="1358"/>
                  </a:lnTo>
                  <a:lnTo>
                    <a:pt x="933" y="1359"/>
                  </a:lnTo>
                  <a:lnTo>
                    <a:pt x="914" y="1361"/>
                  </a:lnTo>
                  <a:lnTo>
                    <a:pt x="898" y="1362"/>
                  </a:lnTo>
                  <a:lnTo>
                    <a:pt x="898" y="1362"/>
                  </a:lnTo>
                  <a:lnTo>
                    <a:pt x="893" y="1363"/>
                  </a:lnTo>
                  <a:lnTo>
                    <a:pt x="878" y="1364"/>
                  </a:lnTo>
                  <a:lnTo>
                    <a:pt x="866" y="1366"/>
                  </a:lnTo>
                  <a:lnTo>
                    <a:pt x="866" y="1366"/>
                  </a:lnTo>
                  <a:lnTo>
                    <a:pt x="865" y="1366"/>
                  </a:lnTo>
                  <a:lnTo>
                    <a:pt x="864" y="1366"/>
                  </a:lnTo>
                  <a:lnTo>
                    <a:pt x="859" y="1366"/>
                  </a:lnTo>
                  <a:lnTo>
                    <a:pt x="856" y="1366"/>
                  </a:lnTo>
                  <a:lnTo>
                    <a:pt x="856" y="1366"/>
                  </a:lnTo>
                  <a:lnTo>
                    <a:pt x="856" y="1367"/>
                  </a:lnTo>
                  <a:lnTo>
                    <a:pt x="856" y="1368"/>
                  </a:lnTo>
                  <a:lnTo>
                    <a:pt x="856" y="1369"/>
                  </a:lnTo>
                  <a:lnTo>
                    <a:pt x="856" y="1369"/>
                  </a:lnTo>
                  <a:lnTo>
                    <a:pt x="856" y="1370"/>
                  </a:lnTo>
                  <a:lnTo>
                    <a:pt x="856" y="1372"/>
                  </a:lnTo>
                  <a:lnTo>
                    <a:pt x="856" y="1373"/>
                  </a:lnTo>
                  <a:lnTo>
                    <a:pt x="856" y="1373"/>
                  </a:lnTo>
                  <a:lnTo>
                    <a:pt x="854" y="1374"/>
                  </a:lnTo>
                  <a:lnTo>
                    <a:pt x="852" y="1377"/>
                  </a:lnTo>
                  <a:lnTo>
                    <a:pt x="851" y="1379"/>
                  </a:lnTo>
                  <a:lnTo>
                    <a:pt x="851" y="1379"/>
                  </a:lnTo>
                  <a:lnTo>
                    <a:pt x="851" y="1380"/>
                  </a:lnTo>
                  <a:lnTo>
                    <a:pt x="851" y="1381"/>
                  </a:lnTo>
                  <a:lnTo>
                    <a:pt x="851" y="1385"/>
                  </a:lnTo>
                  <a:lnTo>
                    <a:pt x="851" y="1387"/>
                  </a:lnTo>
                  <a:lnTo>
                    <a:pt x="851" y="1387"/>
                  </a:lnTo>
                  <a:lnTo>
                    <a:pt x="851" y="1388"/>
                  </a:lnTo>
                  <a:lnTo>
                    <a:pt x="851" y="1389"/>
                  </a:lnTo>
                  <a:lnTo>
                    <a:pt x="851" y="1390"/>
                  </a:lnTo>
                  <a:lnTo>
                    <a:pt x="851" y="1390"/>
                  </a:lnTo>
                  <a:lnTo>
                    <a:pt x="850" y="1390"/>
                  </a:lnTo>
                  <a:lnTo>
                    <a:pt x="849" y="1390"/>
                  </a:lnTo>
                  <a:lnTo>
                    <a:pt x="848" y="1390"/>
                  </a:lnTo>
                  <a:lnTo>
                    <a:pt x="848" y="1390"/>
                  </a:lnTo>
                  <a:lnTo>
                    <a:pt x="848" y="1391"/>
                  </a:lnTo>
                  <a:lnTo>
                    <a:pt x="848" y="1393"/>
                  </a:lnTo>
                  <a:lnTo>
                    <a:pt x="848" y="1394"/>
                  </a:lnTo>
                  <a:lnTo>
                    <a:pt x="848" y="1394"/>
                  </a:lnTo>
                  <a:lnTo>
                    <a:pt x="847" y="1395"/>
                  </a:lnTo>
                  <a:lnTo>
                    <a:pt x="846" y="1396"/>
                  </a:lnTo>
                  <a:lnTo>
                    <a:pt x="845" y="1397"/>
                  </a:lnTo>
                  <a:lnTo>
                    <a:pt x="845" y="1397"/>
                  </a:lnTo>
                  <a:lnTo>
                    <a:pt x="844" y="1398"/>
                  </a:lnTo>
                  <a:lnTo>
                    <a:pt x="842" y="1399"/>
                  </a:lnTo>
                  <a:lnTo>
                    <a:pt x="841" y="1401"/>
                  </a:lnTo>
                  <a:lnTo>
                    <a:pt x="841" y="1401"/>
                  </a:lnTo>
                  <a:lnTo>
                    <a:pt x="840" y="1401"/>
                  </a:lnTo>
                  <a:lnTo>
                    <a:pt x="839" y="1401"/>
                  </a:lnTo>
                  <a:lnTo>
                    <a:pt x="838" y="1401"/>
                  </a:lnTo>
                  <a:lnTo>
                    <a:pt x="838" y="1401"/>
                  </a:lnTo>
                  <a:lnTo>
                    <a:pt x="838" y="1402"/>
                  </a:lnTo>
                  <a:lnTo>
                    <a:pt x="838" y="1403"/>
                  </a:lnTo>
                  <a:lnTo>
                    <a:pt x="838" y="1406"/>
                  </a:lnTo>
                  <a:lnTo>
                    <a:pt x="838" y="1408"/>
                  </a:lnTo>
                  <a:lnTo>
                    <a:pt x="838" y="1408"/>
                  </a:lnTo>
                  <a:lnTo>
                    <a:pt x="838" y="1409"/>
                  </a:lnTo>
                  <a:lnTo>
                    <a:pt x="838" y="1410"/>
                  </a:lnTo>
                  <a:lnTo>
                    <a:pt x="838" y="1413"/>
                  </a:lnTo>
                  <a:lnTo>
                    <a:pt x="838" y="1415"/>
                  </a:lnTo>
                  <a:lnTo>
                    <a:pt x="838" y="1415"/>
                  </a:lnTo>
                  <a:lnTo>
                    <a:pt x="836" y="1416"/>
                  </a:lnTo>
                  <a:lnTo>
                    <a:pt x="835" y="1420"/>
                  </a:lnTo>
                  <a:lnTo>
                    <a:pt x="834" y="1422"/>
                  </a:lnTo>
                  <a:lnTo>
                    <a:pt x="834" y="1422"/>
                  </a:lnTo>
                  <a:lnTo>
                    <a:pt x="834" y="1422"/>
                  </a:lnTo>
                  <a:lnTo>
                    <a:pt x="833" y="1422"/>
                  </a:lnTo>
                  <a:lnTo>
                    <a:pt x="832" y="1422"/>
                  </a:lnTo>
                  <a:lnTo>
                    <a:pt x="829" y="1422"/>
                  </a:lnTo>
                  <a:lnTo>
                    <a:pt x="827" y="1422"/>
                  </a:lnTo>
                  <a:lnTo>
                    <a:pt x="827" y="1422"/>
                  </a:lnTo>
                  <a:lnTo>
                    <a:pt x="826" y="1422"/>
                  </a:lnTo>
                  <a:lnTo>
                    <a:pt x="824" y="1422"/>
                  </a:lnTo>
                  <a:lnTo>
                    <a:pt x="817" y="1422"/>
                  </a:lnTo>
                  <a:lnTo>
                    <a:pt x="813" y="1422"/>
                  </a:lnTo>
                  <a:lnTo>
                    <a:pt x="813" y="1422"/>
                  </a:lnTo>
                  <a:lnTo>
                    <a:pt x="812" y="1422"/>
                  </a:lnTo>
                  <a:lnTo>
                    <a:pt x="809" y="1422"/>
                  </a:lnTo>
                  <a:lnTo>
                    <a:pt x="797" y="1422"/>
                  </a:lnTo>
                  <a:lnTo>
                    <a:pt x="788" y="1422"/>
                  </a:lnTo>
                  <a:lnTo>
                    <a:pt x="788" y="1422"/>
                  </a:lnTo>
                  <a:lnTo>
                    <a:pt x="787" y="1422"/>
                  </a:lnTo>
                  <a:lnTo>
                    <a:pt x="784" y="1422"/>
                  </a:lnTo>
                  <a:lnTo>
                    <a:pt x="772" y="1422"/>
                  </a:lnTo>
                  <a:lnTo>
                    <a:pt x="764" y="1422"/>
                  </a:lnTo>
                  <a:lnTo>
                    <a:pt x="764" y="1422"/>
                  </a:lnTo>
                  <a:lnTo>
                    <a:pt x="762" y="1422"/>
                  </a:lnTo>
                  <a:lnTo>
                    <a:pt x="761" y="1422"/>
                  </a:lnTo>
                  <a:lnTo>
                    <a:pt x="758" y="1422"/>
                  </a:lnTo>
                  <a:lnTo>
                    <a:pt x="756" y="1422"/>
                  </a:lnTo>
                  <a:lnTo>
                    <a:pt x="756" y="1422"/>
                  </a:lnTo>
                  <a:lnTo>
                    <a:pt x="756" y="1422"/>
                  </a:lnTo>
                  <a:lnTo>
                    <a:pt x="756" y="1419"/>
                  </a:lnTo>
                  <a:lnTo>
                    <a:pt x="756" y="1416"/>
                  </a:lnTo>
                  <a:lnTo>
                    <a:pt x="756" y="1415"/>
                  </a:lnTo>
                  <a:lnTo>
                    <a:pt x="756" y="1414"/>
                  </a:lnTo>
                  <a:lnTo>
                    <a:pt x="756" y="1411"/>
                  </a:lnTo>
                  <a:lnTo>
                    <a:pt x="756" y="1409"/>
                  </a:lnTo>
                  <a:lnTo>
                    <a:pt x="756" y="1408"/>
                  </a:lnTo>
                  <a:lnTo>
                    <a:pt x="756" y="1407"/>
                  </a:lnTo>
                  <a:lnTo>
                    <a:pt x="756" y="1404"/>
                  </a:lnTo>
                  <a:lnTo>
                    <a:pt x="756" y="1402"/>
                  </a:lnTo>
                  <a:lnTo>
                    <a:pt x="756" y="1401"/>
                  </a:lnTo>
                  <a:lnTo>
                    <a:pt x="756" y="1401"/>
                  </a:lnTo>
                  <a:lnTo>
                    <a:pt x="754" y="1399"/>
                  </a:lnTo>
                  <a:lnTo>
                    <a:pt x="753" y="1398"/>
                  </a:lnTo>
                  <a:lnTo>
                    <a:pt x="753" y="1397"/>
                  </a:lnTo>
                  <a:lnTo>
                    <a:pt x="752" y="1397"/>
                  </a:lnTo>
                  <a:lnTo>
                    <a:pt x="751" y="1397"/>
                  </a:lnTo>
                  <a:lnTo>
                    <a:pt x="746" y="1397"/>
                  </a:lnTo>
                  <a:lnTo>
                    <a:pt x="742" y="1397"/>
                  </a:lnTo>
                  <a:lnTo>
                    <a:pt x="742" y="1397"/>
                  </a:lnTo>
                  <a:lnTo>
                    <a:pt x="741" y="1397"/>
                  </a:lnTo>
                  <a:lnTo>
                    <a:pt x="740" y="1397"/>
                  </a:lnTo>
                  <a:lnTo>
                    <a:pt x="735" y="1396"/>
                  </a:lnTo>
                  <a:lnTo>
                    <a:pt x="732" y="1395"/>
                  </a:lnTo>
                  <a:lnTo>
                    <a:pt x="732" y="1394"/>
                  </a:lnTo>
                  <a:lnTo>
                    <a:pt x="729" y="1393"/>
                  </a:lnTo>
                  <a:lnTo>
                    <a:pt x="722" y="1390"/>
                  </a:lnTo>
                  <a:lnTo>
                    <a:pt x="718" y="1388"/>
                  </a:lnTo>
                  <a:lnTo>
                    <a:pt x="718" y="1387"/>
                  </a:lnTo>
                  <a:lnTo>
                    <a:pt x="715" y="1386"/>
                  </a:lnTo>
                  <a:lnTo>
                    <a:pt x="714" y="1385"/>
                  </a:lnTo>
                  <a:lnTo>
                    <a:pt x="714" y="1384"/>
                  </a:lnTo>
                  <a:lnTo>
                    <a:pt x="712" y="1381"/>
                  </a:lnTo>
                  <a:lnTo>
                    <a:pt x="711" y="1380"/>
                  </a:lnTo>
                  <a:lnTo>
                    <a:pt x="711" y="1379"/>
                  </a:lnTo>
                  <a:lnTo>
                    <a:pt x="709" y="1378"/>
                  </a:lnTo>
                  <a:lnTo>
                    <a:pt x="708" y="1377"/>
                  </a:lnTo>
                  <a:lnTo>
                    <a:pt x="708" y="1376"/>
                  </a:lnTo>
                  <a:lnTo>
                    <a:pt x="704" y="1375"/>
                  </a:lnTo>
                  <a:lnTo>
                    <a:pt x="703" y="1374"/>
                  </a:lnTo>
                  <a:lnTo>
                    <a:pt x="703" y="1373"/>
                  </a:lnTo>
                  <a:lnTo>
                    <a:pt x="703" y="1373"/>
                  </a:lnTo>
                  <a:lnTo>
                    <a:pt x="702" y="1373"/>
                  </a:lnTo>
                  <a:lnTo>
                    <a:pt x="701" y="1373"/>
                  </a:lnTo>
                  <a:lnTo>
                    <a:pt x="700" y="1373"/>
                  </a:lnTo>
                  <a:lnTo>
                    <a:pt x="700" y="1373"/>
                  </a:lnTo>
                  <a:lnTo>
                    <a:pt x="699" y="1373"/>
                  </a:lnTo>
                  <a:lnTo>
                    <a:pt x="698" y="1373"/>
                  </a:lnTo>
                  <a:lnTo>
                    <a:pt x="697" y="1373"/>
                  </a:lnTo>
                  <a:lnTo>
                    <a:pt x="697" y="1373"/>
                  </a:lnTo>
                  <a:lnTo>
                    <a:pt x="696" y="1373"/>
                  </a:lnTo>
                  <a:lnTo>
                    <a:pt x="695" y="1373"/>
                  </a:lnTo>
                  <a:lnTo>
                    <a:pt x="692" y="1373"/>
                  </a:lnTo>
                  <a:lnTo>
                    <a:pt x="690" y="1373"/>
                  </a:lnTo>
                  <a:lnTo>
                    <a:pt x="690" y="1373"/>
                  </a:lnTo>
                  <a:lnTo>
                    <a:pt x="688" y="1373"/>
                  </a:lnTo>
                  <a:lnTo>
                    <a:pt x="687" y="1373"/>
                  </a:lnTo>
                  <a:lnTo>
                    <a:pt x="684" y="1373"/>
                  </a:lnTo>
                  <a:lnTo>
                    <a:pt x="682" y="1373"/>
                  </a:lnTo>
                  <a:lnTo>
                    <a:pt x="682" y="1373"/>
                  </a:lnTo>
                  <a:lnTo>
                    <a:pt x="681" y="1373"/>
                  </a:lnTo>
                  <a:lnTo>
                    <a:pt x="680" y="1373"/>
                  </a:lnTo>
                  <a:lnTo>
                    <a:pt x="679" y="1373"/>
                  </a:lnTo>
                  <a:lnTo>
                    <a:pt x="679" y="1373"/>
                  </a:lnTo>
                  <a:lnTo>
                    <a:pt x="679" y="1374"/>
                  </a:lnTo>
                  <a:lnTo>
                    <a:pt x="679" y="1375"/>
                  </a:lnTo>
                  <a:lnTo>
                    <a:pt x="679" y="1376"/>
                  </a:lnTo>
                  <a:lnTo>
                    <a:pt x="679" y="1376"/>
                  </a:lnTo>
                  <a:lnTo>
                    <a:pt x="678" y="1377"/>
                  </a:lnTo>
                  <a:lnTo>
                    <a:pt x="677" y="1378"/>
                  </a:lnTo>
                  <a:lnTo>
                    <a:pt x="676" y="1379"/>
                  </a:lnTo>
                  <a:lnTo>
                    <a:pt x="676" y="1379"/>
                  </a:lnTo>
                  <a:lnTo>
                    <a:pt x="675" y="1380"/>
                  </a:lnTo>
                  <a:lnTo>
                    <a:pt x="674" y="1381"/>
                  </a:lnTo>
                  <a:lnTo>
                    <a:pt x="670" y="1385"/>
                  </a:lnTo>
                  <a:lnTo>
                    <a:pt x="668" y="1387"/>
                  </a:lnTo>
                  <a:lnTo>
                    <a:pt x="668" y="1387"/>
                  </a:lnTo>
                  <a:lnTo>
                    <a:pt x="667" y="1388"/>
                  </a:lnTo>
                  <a:lnTo>
                    <a:pt x="666" y="1389"/>
                  </a:lnTo>
                  <a:lnTo>
                    <a:pt x="661" y="1392"/>
                  </a:lnTo>
                  <a:lnTo>
                    <a:pt x="658" y="1394"/>
                  </a:lnTo>
                  <a:lnTo>
                    <a:pt x="658" y="1394"/>
                  </a:lnTo>
                  <a:lnTo>
                    <a:pt x="658" y="1394"/>
                  </a:lnTo>
                  <a:lnTo>
                    <a:pt x="657" y="1395"/>
                  </a:lnTo>
                  <a:lnTo>
                    <a:pt x="656" y="1396"/>
                  </a:lnTo>
                  <a:lnTo>
                    <a:pt x="655" y="1397"/>
                  </a:lnTo>
                  <a:lnTo>
                    <a:pt x="655" y="1397"/>
                  </a:lnTo>
                  <a:lnTo>
                    <a:pt x="654" y="1397"/>
                  </a:lnTo>
                  <a:lnTo>
                    <a:pt x="651" y="1397"/>
                  </a:lnTo>
                  <a:lnTo>
                    <a:pt x="650" y="1397"/>
                  </a:lnTo>
                  <a:lnTo>
                    <a:pt x="650" y="1397"/>
                  </a:lnTo>
                  <a:lnTo>
                    <a:pt x="649" y="1397"/>
                  </a:lnTo>
                  <a:lnTo>
                    <a:pt x="646" y="1397"/>
                  </a:lnTo>
                  <a:lnTo>
                    <a:pt x="644" y="1397"/>
                  </a:lnTo>
                  <a:lnTo>
                    <a:pt x="644" y="1397"/>
                  </a:lnTo>
                  <a:lnTo>
                    <a:pt x="643" y="1398"/>
                  </a:lnTo>
                  <a:lnTo>
                    <a:pt x="639" y="1399"/>
                  </a:lnTo>
                  <a:lnTo>
                    <a:pt x="637" y="1401"/>
                  </a:lnTo>
                  <a:lnTo>
                    <a:pt x="637" y="1401"/>
                  </a:lnTo>
                  <a:lnTo>
                    <a:pt x="637" y="1401"/>
                  </a:lnTo>
                  <a:lnTo>
                    <a:pt x="637" y="1401"/>
                  </a:lnTo>
                  <a:lnTo>
                    <a:pt x="637" y="1402"/>
                  </a:lnTo>
                  <a:lnTo>
                    <a:pt x="637" y="1403"/>
                  </a:lnTo>
                  <a:lnTo>
                    <a:pt x="637" y="1406"/>
                  </a:lnTo>
                  <a:lnTo>
                    <a:pt x="637" y="1408"/>
                  </a:lnTo>
                  <a:lnTo>
                    <a:pt x="637" y="1408"/>
                  </a:lnTo>
                  <a:lnTo>
                    <a:pt x="637" y="1409"/>
                  </a:lnTo>
                  <a:lnTo>
                    <a:pt x="637" y="1410"/>
                  </a:lnTo>
                  <a:lnTo>
                    <a:pt x="637" y="1413"/>
                  </a:lnTo>
                  <a:lnTo>
                    <a:pt x="637" y="1415"/>
                  </a:lnTo>
                  <a:lnTo>
                    <a:pt x="637" y="1415"/>
                  </a:lnTo>
                  <a:lnTo>
                    <a:pt x="637" y="1416"/>
                  </a:lnTo>
                  <a:lnTo>
                    <a:pt x="637" y="1420"/>
                  </a:lnTo>
                  <a:lnTo>
                    <a:pt x="637" y="1422"/>
                  </a:lnTo>
                  <a:lnTo>
                    <a:pt x="637" y="1422"/>
                  </a:lnTo>
                  <a:lnTo>
                    <a:pt x="637" y="1422"/>
                  </a:lnTo>
                  <a:lnTo>
                    <a:pt x="633" y="1423"/>
                  </a:lnTo>
                  <a:lnTo>
                    <a:pt x="627" y="1425"/>
                  </a:lnTo>
                  <a:lnTo>
                    <a:pt x="623" y="1426"/>
                  </a:lnTo>
                  <a:lnTo>
                    <a:pt x="623" y="1426"/>
                  </a:lnTo>
                  <a:lnTo>
                    <a:pt x="619" y="1427"/>
                  </a:lnTo>
                  <a:lnTo>
                    <a:pt x="609" y="1430"/>
                  </a:lnTo>
                  <a:lnTo>
                    <a:pt x="602" y="1432"/>
                  </a:lnTo>
                  <a:lnTo>
                    <a:pt x="602" y="1432"/>
                  </a:lnTo>
                  <a:lnTo>
                    <a:pt x="599" y="1434"/>
                  </a:lnTo>
                  <a:lnTo>
                    <a:pt x="590" y="1438"/>
                  </a:lnTo>
                  <a:lnTo>
                    <a:pt x="584" y="1440"/>
                  </a:lnTo>
                  <a:lnTo>
                    <a:pt x="584" y="1440"/>
                  </a:lnTo>
                  <a:lnTo>
                    <a:pt x="583" y="1441"/>
                  </a:lnTo>
                  <a:lnTo>
                    <a:pt x="579" y="1442"/>
                  </a:lnTo>
                  <a:lnTo>
                    <a:pt x="576" y="1443"/>
                  </a:lnTo>
                  <a:lnTo>
                    <a:pt x="576" y="1443"/>
                  </a:lnTo>
                  <a:lnTo>
                    <a:pt x="576" y="1443"/>
                  </a:lnTo>
                  <a:lnTo>
                    <a:pt x="575" y="1444"/>
                  </a:lnTo>
                  <a:lnTo>
                    <a:pt x="574" y="1446"/>
                  </a:lnTo>
                  <a:lnTo>
                    <a:pt x="573" y="1447"/>
                  </a:lnTo>
                  <a:lnTo>
                    <a:pt x="573" y="1447"/>
                  </a:lnTo>
                  <a:lnTo>
                    <a:pt x="573" y="1448"/>
                  </a:lnTo>
                  <a:lnTo>
                    <a:pt x="573" y="1449"/>
                  </a:lnTo>
                  <a:lnTo>
                    <a:pt x="573" y="1450"/>
                  </a:lnTo>
                  <a:lnTo>
                    <a:pt x="573" y="1450"/>
                  </a:lnTo>
                  <a:lnTo>
                    <a:pt x="573" y="1451"/>
                  </a:lnTo>
                  <a:lnTo>
                    <a:pt x="573" y="1452"/>
                  </a:lnTo>
                  <a:lnTo>
                    <a:pt x="573" y="1456"/>
                  </a:lnTo>
                  <a:lnTo>
                    <a:pt x="573" y="1458"/>
                  </a:lnTo>
                  <a:lnTo>
                    <a:pt x="573" y="1458"/>
                  </a:lnTo>
                  <a:lnTo>
                    <a:pt x="572" y="1459"/>
                  </a:lnTo>
                  <a:lnTo>
                    <a:pt x="571" y="1462"/>
                  </a:lnTo>
                  <a:lnTo>
                    <a:pt x="570" y="1464"/>
                  </a:lnTo>
                  <a:lnTo>
                    <a:pt x="570" y="1464"/>
                  </a:lnTo>
                  <a:lnTo>
                    <a:pt x="570" y="1464"/>
                  </a:lnTo>
                  <a:lnTo>
                    <a:pt x="569" y="1464"/>
                  </a:lnTo>
                  <a:lnTo>
                    <a:pt x="568" y="1464"/>
                  </a:lnTo>
                  <a:lnTo>
                    <a:pt x="563" y="1464"/>
                  </a:lnTo>
                  <a:lnTo>
                    <a:pt x="559" y="1464"/>
                  </a:lnTo>
                  <a:lnTo>
                    <a:pt x="559" y="1464"/>
                  </a:lnTo>
                  <a:lnTo>
                    <a:pt x="558" y="1464"/>
                  </a:lnTo>
                  <a:lnTo>
                    <a:pt x="556" y="1464"/>
                  </a:lnTo>
                  <a:lnTo>
                    <a:pt x="547" y="1464"/>
                  </a:lnTo>
                  <a:lnTo>
                    <a:pt x="539" y="1464"/>
                  </a:lnTo>
                  <a:lnTo>
                    <a:pt x="539" y="1464"/>
                  </a:lnTo>
                  <a:lnTo>
                    <a:pt x="538" y="1464"/>
                  </a:lnTo>
                  <a:lnTo>
                    <a:pt x="532" y="1464"/>
                  </a:lnTo>
                  <a:lnTo>
                    <a:pt x="510" y="1464"/>
                  </a:lnTo>
                  <a:lnTo>
                    <a:pt x="493" y="1464"/>
                  </a:lnTo>
                  <a:lnTo>
                    <a:pt x="493" y="1464"/>
                  </a:lnTo>
                  <a:lnTo>
                    <a:pt x="492" y="1464"/>
                  </a:lnTo>
                  <a:lnTo>
                    <a:pt x="485" y="1464"/>
                  </a:lnTo>
                  <a:lnTo>
                    <a:pt x="466" y="1464"/>
                  </a:lnTo>
                  <a:lnTo>
                    <a:pt x="451" y="1464"/>
                  </a:lnTo>
                  <a:lnTo>
                    <a:pt x="451" y="1464"/>
                  </a:lnTo>
                  <a:lnTo>
                    <a:pt x="450" y="1464"/>
                  </a:lnTo>
                  <a:lnTo>
                    <a:pt x="448" y="1464"/>
                  </a:lnTo>
                  <a:lnTo>
                    <a:pt x="443" y="1464"/>
                  </a:lnTo>
                  <a:lnTo>
                    <a:pt x="440" y="1464"/>
                  </a:lnTo>
                  <a:lnTo>
                    <a:pt x="440" y="1464"/>
                  </a:lnTo>
                  <a:lnTo>
                    <a:pt x="440" y="1463"/>
                  </a:lnTo>
                  <a:lnTo>
                    <a:pt x="440" y="1462"/>
                  </a:lnTo>
                  <a:lnTo>
                    <a:pt x="440" y="1461"/>
                  </a:lnTo>
                  <a:lnTo>
                    <a:pt x="440" y="1460"/>
                  </a:lnTo>
                  <a:lnTo>
                    <a:pt x="440" y="1459"/>
                  </a:lnTo>
                  <a:lnTo>
                    <a:pt x="440" y="1458"/>
                  </a:lnTo>
                  <a:lnTo>
                    <a:pt x="440" y="1456"/>
                  </a:lnTo>
                  <a:lnTo>
                    <a:pt x="440" y="1447"/>
                  </a:lnTo>
                  <a:lnTo>
                    <a:pt x="440" y="1441"/>
                  </a:lnTo>
                  <a:lnTo>
                    <a:pt x="440" y="1440"/>
                  </a:lnTo>
                  <a:lnTo>
                    <a:pt x="440" y="1438"/>
                  </a:lnTo>
                  <a:lnTo>
                    <a:pt x="440" y="1431"/>
                  </a:lnTo>
                  <a:lnTo>
                    <a:pt x="440" y="1427"/>
                  </a:lnTo>
                  <a:lnTo>
                    <a:pt x="440" y="1426"/>
                  </a:lnTo>
                  <a:lnTo>
                    <a:pt x="440" y="1424"/>
                  </a:lnTo>
                  <a:lnTo>
                    <a:pt x="440" y="1423"/>
                  </a:lnTo>
                  <a:lnTo>
                    <a:pt x="440" y="1422"/>
                  </a:lnTo>
                  <a:lnTo>
                    <a:pt x="439" y="1422"/>
                  </a:lnTo>
                  <a:lnTo>
                    <a:pt x="438" y="1422"/>
                  </a:lnTo>
                  <a:lnTo>
                    <a:pt x="433" y="1422"/>
                  </a:lnTo>
                  <a:lnTo>
                    <a:pt x="429" y="1422"/>
                  </a:lnTo>
                  <a:lnTo>
                    <a:pt x="429" y="1422"/>
                  </a:lnTo>
                  <a:lnTo>
                    <a:pt x="428" y="1422"/>
                  </a:lnTo>
                  <a:lnTo>
                    <a:pt x="426" y="1422"/>
                  </a:lnTo>
                  <a:lnTo>
                    <a:pt x="420" y="1422"/>
                  </a:lnTo>
                  <a:lnTo>
                    <a:pt x="416" y="1422"/>
                  </a:lnTo>
                  <a:lnTo>
                    <a:pt x="416" y="1422"/>
                  </a:lnTo>
                  <a:lnTo>
                    <a:pt x="415" y="1422"/>
                  </a:lnTo>
                  <a:lnTo>
                    <a:pt x="410" y="1422"/>
                  </a:lnTo>
                  <a:lnTo>
                    <a:pt x="398" y="1422"/>
                  </a:lnTo>
                  <a:lnTo>
                    <a:pt x="387" y="1422"/>
                  </a:lnTo>
                  <a:lnTo>
                    <a:pt x="387" y="1422"/>
                  </a:lnTo>
                  <a:lnTo>
                    <a:pt x="386" y="1422"/>
                  </a:lnTo>
                  <a:lnTo>
                    <a:pt x="382" y="1422"/>
                  </a:lnTo>
                  <a:lnTo>
                    <a:pt x="369" y="1422"/>
                  </a:lnTo>
                  <a:lnTo>
                    <a:pt x="360" y="1422"/>
                  </a:lnTo>
                  <a:lnTo>
                    <a:pt x="360" y="1422"/>
                  </a:lnTo>
                  <a:lnTo>
                    <a:pt x="360" y="1422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79" name="Freeform 25">
              <a:extLst>
                <a:ext uri="{FF2B5EF4-FFF2-40B4-BE49-F238E27FC236}">
                  <a16:creationId xmlns:a16="http://schemas.microsoft.com/office/drawing/2014/main" id="{00000000-0008-0000-1A00-00004F000000}"/>
                </a:ext>
              </a:extLst>
            </xdr:cNvPr>
            <xdr:cNvSpPr>
              <a:spLocks/>
            </xdr:cNvSpPr>
          </xdr:nvSpPr>
          <xdr:spPr bwMode="auto">
            <a:xfrm>
              <a:off x="6862" y="7267"/>
              <a:ext cx="1755" cy="1710"/>
            </a:xfrm>
            <a:custGeom>
              <a:avLst/>
              <a:gdLst>
                <a:gd name="T0" fmla="*/ 601 w 1202"/>
                <a:gd name="T1" fmla="*/ 1104 h 1184"/>
                <a:gd name="T2" fmla="*/ 578 w 1202"/>
                <a:gd name="T3" fmla="*/ 1078 h 1184"/>
                <a:gd name="T4" fmla="*/ 527 w 1202"/>
                <a:gd name="T5" fmla="*/ 1057 h 1184"/>
                <a:gd name="T6" fmla="*/ 488 w 1202"/>
                <a:gd name="T7" fmla="*/ 983 h 1184"/>
                <a:gd name="T8" fmla="*/ 466 w 1202"/>
                <a:gd name="T9" fmla="*/ 961 h 1184"/>
                <a:gd name="T10" fmla="*/ 445 w 1202"/>
                <a:gd name="T11" fmla="*/ 943 h 1184"/>
                <a:gd name="T12" fmla="*/ 365 w 1202"/>
                <a:gd name="T13" fmla="*/ 921 h 1184"/>
                <a:gd name="T14" fmla="*/ 326 w 1202"/>
                <a:gd name="T15" fmla="*/ 905 h 1184"/>
                <a:gd name="T16" fmla="*/ 182 w 1202"/>
                <a:gd name="T17" fmla="*/ 880 h 1184"/>
                <a:gd name="T18" fmla="*/ 61 w 1202"/>
                <a:gd name="T19" fmla="*/ 895 h 1184"/>
                <a:gd name="T20" fmla="*/ 60 w 1202"/>
                <a:gd name="T21" fmla="*/ 779 h 1184"/>
                <a:gd name="T22" fmla="*/ 93 w 1202"/>
                <a:gd name="T23" fmla="*/ 728 h 1184"/>
                <a:gd name="T24" fmla="*/ 72 w 1202"/>
                <a:gd name="T25" fmla="*/ 686 h 1184"/>
                <a:gd name="T26" fmla="*/ 43 w 1202"/>
                <a:gd name="T27" fmla="*/ 657 h 1184"/>
                <a:gd name="T28" fmla="*/ 9 w 1202"/>
                <a:gd name="T29" fmla="*/ 599 h 1184"/>
                <a:gd name="T30" fmla="*/ 19 w 1202"/>
                <a:gd name="T31" fmla="*/ 243 h 1184"/>
                <a:gd name="T32" fmla="*/ 120 w 1202"/>
                <a:gd name="T33" fmla="*/ 210 h 1184"/>
                <a:gd name="T34" fmla="*/ 191 w 1202"/>
                <a:gd name="T35" fmla="*/ 194 h 1184"/>
                <a:gd name="T36" fmla="*/ 225 w 1202"/>
                <a:gd name="T37" fmla="*/ 170 h 1184"/>
                <a:gd name="T38" fmla="*/ 269 w 1202"/>
                <a:gd name="T39" fmla="*/ 152 h 1184"/>
                <a:gd name="T40" fmla="*/ 317 w 1202"/>
                <a:gd name="T41" fmla="*/ 112 h 1184"/>
                <a:gd name="T42" fmla="*/ 349 w 1202"/>
                <a:gd name="T43" fmla="*/ 85 h 1184"/>
                <a:gd name="T44" fmla="*/ 403 w 1202"/>
                <a:gd name="T45" fmla="*/ 58 h 1184"/>
                <a:gd name="T46" fmla="*/ 426 w 1202"/>
                <a:gd name="T47" fmla="*/ 11 h 1184"/>
                <a:gd name="T48" fmla="*/ 466 w 1202"/>
                <a:gd name="T49" fmla="*/ 53 h 1184"/>
                <a:gd name="T50" fmla="*/ 523 w 1202"/>
                <a:gd name="T51" fmla="*/ 58 h 1184"/>
                <a:gd name="T52" fmla="*/ 552 w 1202"/>
                <a:gd name="T53" fmla="*/ 0 h 1184"/>
                <a:gd name="T54" fmla="*/ 625 w 1202"/>
                <a:gd name="T55" fmla="*/ 13 h 1184"/>
                <a:gd name="T56" fmla="*/ 652 w 1202"/>
                <a:gd name="T57" fmla="*/ 112 h 1184"/>
                <a:gd name="T58" fmla="*/ 752 w 1202"/>
                <a:gd name="T59" fmla="*/ 135 h 1184"/>
                <a:gd name="T60" fmla="*/ 794 w 1202"/>
                <a:gd name="T61" fmla="*/ 156 h 1184"/>
                <a:gd name="T62" fmla="*/ 807 w 1202"/>
                <a:gd name="T63" fmla="*/ 209 h 1184"/>
                <a:gd name="T64" fmla="*/ 749 w 1202"/>
                <a:gd name="T65" fmla="*/ 209 h 1184"/>
                <a:gd name="T66" fmla="*/ 752 w 1202"/>
                <a:gd name="T67" fmla="*/ 248 h 1184"/>
                <a:gd name="T68" fmla="*/ 833 w 1202"/>
                <a:gd name="T69" fmla="*/ 276 h 1184"/>
                <a:gd name="T70" fmla="*/ 962 w 1202"/>
                <a:gd name="T71" fmla="*/ 295 h 1184"/>
                <a:gd name="T72" fmla="*/ 1022 w 1202"/>
                <a:gd name="T73" fmla="*/ 259 h 1184"/>
                <a:gd name="T74" fmla="*/ 1047 w 1202"/>
                <a:gd name="T75" fmla="*/ 230 h 1184"/>
                <a:gd name="T76" fmla="*/ 1092 w 1202"/>
                <a:gd name="T77" fmla="*/ 206 h 1184"/>
                <a:gd name="T78" fmla="*/ 1147 w 1202"/>
                <a:gd name="T79" fmla="*/ 234 h 1184"/>
                <a:gd name="T80" fmla="*/ 1181 w 1202"/>
                <a:gd name="T81" fmla="*/ 255 h 1184"/>
                <a:gd name="T82" fmla="*/ 1198 w 1202"/>
                <a:gd name="T83" fmla="*/ 276 h 1184"/>
                <a:gd name="T84" fmla="*/ 1181 w 1202"/>
                <a:gd name="T85" fmla="*/ 308 h 1184"/>
                <a:gd name="T86" fmla="*/ 1142 w 1202"/>
                <a:gd name="T87" fmla="*/ 327 h 1184"/>
                <a:gd name="T88" fmla="*/ 1100 w 1202"/>
                <a:gd name="T89" fmla="*/ 368 h 1184"/>
                <a:gd name="T90" fmla="*/ 1065 w 1202"/>
                <a:gd name="T91" fmla="*/ 410 h 1184"/>
                <a:gd name="T92" fmla="*/ 1014 w 1202"/>
                <a:gd name="T93" fmla="*/ 473 h 1184"/>
                <a:gd name="T94" fmla="*/ 975 w 1202"/>
                <a:gd name="T95" fmla="*/ 535 h 1184"/>
                <a:gd name="T96" fmla="*/ 943 w 1202"/>
                <a:gd name="T97" fmla="*/ 578 h 1184"/>
                <a:gd name="T98" fmla="*/ 903 w 1202"/>
                <a:gd name="T99" fmla="*/ 640 h 1184"/>
                <a:gd name="T100" fmla="*/ 868 w 1202"/>
                <a:gd name="T101" fmla="*/ 686 h 1184"/>
                <a:gd name="T102" fmla="*/ 840 w 1202"/>
                <a:gd name="T103" fmla="*/ 721 h 1184"/>
                <a:gd name="T104" fmla="*/ 812 w 1202"/>
                <a:gd name="T105" fmla="*/ 752 h 1184"/>
                <a:gd name="T106" fmla="*/ 786 w 1202"/>
                <a:gd name="T107" fmla="*/ 790 h 1184"/>
                <a:gd name="T108" fmla="*/ 787 w 1202"/>
                <a:gd name="T109" fmla="*/ 834 h 1184"/>
                <a:gd name="T110" fmla="*/ 802 w 1202"/>
                <a:gd name="T111" fmla="*/ 884 h 1184"/>
                <a:gd name="T112" fmla="*/ 823 w 1202"/>
                <a:gd name="T113" fmla="*/ 1048 h 1184"/>
                <a:gd name="T114" fmla="*/ 836 w 1202"/>
                <a:gd name="T115" fmla="*/ 1094 h 1184"/>
                <a:gd name="T116" fmla="*/ 868 w 1202"/>
                <a:gd name="T117" fmla="*/ 1118 h 1184"/>
                <a:gd name="T118" fmla="*/ 886 w 1202"/>
                <a:gd name="T119" fmla="*/ 1179 h 1184"/>
                <a:gd name="T120" fmla="*/ 829 w 1202"/>
                <a:gd name="T121" fmla="*/ 1166 h 11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202" h="1184">
                  <a:moveTo>
                    <a:pt x="759" y="1134"/>
                  </a:moveTo>
                  <a:lnTo>
                    <a:pt x="754" y="1133"/>
                  </a:lnTo>
                  <a:lnTo>
                    <a:pt x="752" y="1132"/>
                  </a:lnTo>
                  <a:lnTo>
                    <a:pt x="752" y="1131"/>
                  </a:lnTo>
                  <a:lnTo>
                    <a:pt x="751" y="1131"/>
                  </a:lnTo>
                  <a:lnTo>
                    <a:pt x="748" y="1131"/>
                  </a:lnTo>
                  <a:lnTo>
                    <a:pt x="738" y="1131"/>
                  </a:lnTo>
                  <a:lnTo>
                    <a:pt x="731" y="1131"/>
                  </a:lnTo>
                  <a:lnTo>
                    <a:pt x="731" y="1131"/>
                  </a:lnTo>
                  <a:lnTo>
                    <a:pt x="730" y="1131"/>
                  </a:lnTo>
                  <a:lnTo>
                    <a:pt x="724" y="1130"/>
                  </a:lnTo>
                  <a:lnTo>
                    <a:pt x="708" y="1127"/>
                  </a:lnTo>
                  <a:lnTo>
                    <a:pt x="696" y="1125"/>
                  </a:lnTo>
                  <a:lnTo>
                    <a:pt x="696" y="1124"/>
                  </a:lnTo>
                  <a:lnTo>
                    <a:pt x="695" y="1124"/>
                  </a:lnTo>
                  <a:lnTo>
                    <a:pt x="687" y="1122"/>
                  </a:lnTo>
                  <a:lnTo>
                    <a:pt x="662" y="1117"/>
                  </a:lnTo>
                  <a:lnTo>
                    <a:pt x="643" y="1114"/>
                  </a:lnTo>
                  <a:lnTo>
                    <a:pt x="643" y="1113"/>
                  </a:lnTo>
                  <a:lnTo>
                    <a:pt x="642" y="1113"/>
                  </a:lnTo>
                  <a:lnTo>
                    <a:pt x="637" y="1113"/>
                  </a:lnTo>
                  <a:lnTo>
                    <a:pt x="620" y="1110"/>
                  </a:lnTo>
                  <a:lnTo>
                    <a:pt x="607" y="1108"/>
                  </a:lnTo>
                  <a:lnTo>
                    <a:pt x="607" y="1107"/>
                  </a:lnTo>
                  <a:lnTo>
                    <a:pt x="606" y="1107"/>
                  </a:lnTo>
                  <a:lnTo>
                    <a:pt x="603" y="1107"/>
                  </a:lnTo>
                  <a:lnTo>
                    <a:pt x="601" y="1107"/>
                  </a:lnTo>
                  <a:lnTo>
                    <a:pt x="601" y="1107"/>
                  </a:lnTo>
                  <a:lnTo>
                    <a:pt x="601" y="1104"/>
                  </a:lnTo>
                  <a:lnTo>
                    <a:pt x="601" y="1103"/>
                  </a:lnTo>
                  <a:lnTo>
                    <a:pt x="601" y="1102"/>
                  </a:lnTo>
                  <a:lnTo>
                    <a:pt x="601" y="1101"/>
                  </a:lnTo>
                  <a:lnTo>
                    <a:pt x="601" y="1100"/>
                  </a:lnTo>
                  <a:lnTo>
                    <a:pt x="601" y="1099"/>
                  </a:lnTo>
                  <a:lnTo>
                    <a:pt x="601" y="1098"/>
                  </a:lnTo>
                  <a:lnTo>
                    <a:pt x="601" y="1095"/>
                  </a:lnTo>
                  <a:lnTo>
                    <a:pt x="601" y="1093"/>
                  </a:lnTo>
                  <a:lnTo>
                    <a:pt x="601" y="1092"/>
                  </a:lnTo>
                  <a:lnTo>
                    <a:pt x="601" y="1089"/>
                  </a:lnTo>
                  <a:lnTo>
                    <a:pt x="601" y="1086"/>
                  </a:lnTo>
                  <a:lnTo>
                    <a:pt x="601" y="1085"/>
                  </a:lnTo>
                  <a:lnTo>
                    <a:pt x="601" y="1083"/>
                  </a:lnTo>
                  <a:lnTo>
                    <a:pt x="601" y="1082"/>
                  </a:lnTo>
                  <a:lnTo>
                    <a:pt x="601" y="1081"/>
                  </a:lnTo>
                  <a:lnTo>
                    <a:pt x="600" y="1081"/>
                  </a:lnTo>
                  <a:lnTo>
                    <a:pt x="597" y="1081"/>
                  </a:lnTo>
                  <a:lnTo>
                    <a:pt x="596" y="1081"/>
                  </a:lnTo>
                  <a:lnTo>
                    <a:pt x="596" y="1081"/>
                  </a:lnTo>
                  <a:lnTo>
                    <a:pt x="595" y="1081"/>
                  </a:lnTo>
                  <a:lnTo>
                    <a:pt x="594" y="1081"/>
                  </a:lnTo>
                  <a:lnTo>
                    <a:pt x="593" y="1081"/>
                  </a:lnTo>
                  <a:lnTo>
                    <a:pt x="593" y="1081"/>
                  </a:lnTo>
                  <a:lnTo>
                    <a:pt x="588" y="1080"/>
                  </a:lnTo>
                  <a:lnTo>
                    <a:pt x="586" y="1079"/>
                  </a:lnTo>
                  <a:lnTo>
                    <a:pt x="586" y="1078"/>
                  </a:lnTo>
                  <a:lnTo>
                    <a:pt x="585" y="1078"/>
                  </a:lnTo>
                  <a:lnTo>
                    <a:pt x="584" y="1078"/>
                  </a:lnTo>
                  <a:lnTo>
                    <a:pt x="578" y="1078"/>
                  </a:lnTo>
                  <a:lnTo>
                    <a:pt x="575" y="1078"/>
                  </a:lnTo>
                  <a:lnTo>
                    <a:pt x="575" y="1078"/>
                  </a:lnTo>
                  <a:lnTo>
                    <a:pt x="575" y="1078"/>
                  </a:lnTo>
                  <a:lnTo>
                    <a:pt x="573" y="1077"/>
                  </a:lnTo>
                  <a:lnTo>
                    <a:pt x="572" y="1076"/>
                  </a:lnTo>
                  <a:lnTo>
                    <a:pt x="572" y="1075"/>
                  </a:lnTo>
                  <a:lnTo>
                    <a:pt x="570" y="1073"/>
                  </a:lnTo>
                  <a:lnTo>
                    <a:pt x="569" y="1072"/>
                  </a:lnTo>
                  <a:lnTo>
                    <a:pt x="569" y="1071"/>
                  </a:lnTo>
                  <a:lnTo>
                    <a:pt x="566" y="1069"/>
                  </a:lnTo>
                  <a:lnTo>
                    <a:pt x="565" y="1068"/>
                  </a:lnTo>
                  <a:lnTo>
                    <a:pt x="565" y="1067"/>
                  </a:lnTo>
                  <a:lnTo>
                    <a:pt x="565" y="1066"/>
                  </a:lnTo>
                  <a:lnTo>
                    <a:pt x="565" y="1065"/>
                  </a:lnTo>
                  <a:lnTo>
                    <a:pt x="565" y="1064"/>
                  </a:lnTo>
                  <a:lnTo>
                    <a:pt x="564" y="1064"/>
                  </a:lnTo>
                  <a:lnTo>
                    <a:pt x="560" y="1064"/>
                  </a:lnTo>
                  <a:lnTo>
                    <a:pt x="558" y="1064"/>
                  </a:lnTo>
                  <a:lnTo>
                    <a:pt x="558" y="1064"/>
                  </a:lnTo>
                  <a:lnTo>
                    <a:pt x="557" y="1064"/>
                  </a:lnTo>
                  <a:lnTo>
                    <a:pt x="556" y="1064"/>
                  </a:lnTo>
                  <a:lnTo>
                    <a:pt x="551" y="1062"/>
                  </a:lnTo>
                  <a:lnTo>
                    <a:pt x="548" y="1061"/>
                  </a:lnTo>
                  <a:lnTo>
                    <a:pt x="548" y="1060"/>
                  </a:lnTo>
                  <a:lnTo>
                    <a:pt x="547" y="1060"/>
                  </a:lnTo>
                  <a:lnTo>
                    <a:pt x="544" y="1060"/>
                  </a:lnTo>
                  <a:lnTo>
                    <a:pt x="534" y="1059"/>
                  </a:lnTo>
                  <a:lnTo>
                    <a:pt x="527" y="1058"/>
                  </a:lnTo>
                  <a:lnTo>
                    <a:pt x="527" y="1057"/>
                  </a:lnTo>
                  <a:lnTo>
                    <a:pt x="526" y="1057"/>
                  </a:lnTo>
                  <a:lnTo>
                    <a:pt x="521" y="1057"/>
                  </a:lnTo>
                  <a:lnTo>
                    <a:pt x="509" y="1056"/>
                  </a:lnTo>
                  <a:lnTo>
                    <a:pt x="498" y="1055"/>
                  </a:lnTo>
                  <a:lnTo>
                    <a:pt x="498" y="1054"/>
                  </a:lnTo>
                  <a:lnTo>
                    <a:pt x="497" y="1054"/>
                  </a:lnTo>
                  <a:lnTo>
                    <a:pt x="496" y="1054"/>
                  </a:lnTo>
                  <a:lnTo>
                    <a:pt x="491" y="1051"/>
                  </a:lnTo>
                  <a:lnTo>
                    <a:pt x="488" y="1050"/>
                  </a:lnTo>
                  <a:lnTo>
                    <a:pt x="488" y="1049"/>
                  </a:lnTo>
                  <a:lnTo>
                    <a:pt x="488" y="1046"/>
                  </a:lnTo>
                  <a:lnTo>
                    <a:pt x="488" y="1044"/>
                  </a:lnTo>
                  <a:lnTo>
                    <a:pt x="488" y="1043"/>
                  </a:lnTo>
                  <a:lnTo>
                    <a:pt x="488" y="1042"/>
                  </a:lnTo>
                  <a:lnTo>
                    <a:pt x="488" y="1039"/>
                  </a:lnTo>
                  <a:lnTo>
                    <a:pt x="488" y="1037"/>
                  </a:lnTo>
                  <a:lnTo>
                    <a:pt x="488" y="1036"/>
                  </a:lnTo>
                  <a:lnTo>
                    <a:pt x="488" y="1032"/>
                  </a:lnTo>
                  <a:lnTo>
                    <a:pt x="488" y="1021"/>
                  </a:lnTo>
                  <a:lnTo>
                    <a:pt x="488" y="1012"/>
                  </a:lnTo>
                  <a:lnTo>
                    <a:pt x="488" y="1011"/>
                  </a:lnTo>
                  <a:lnTo>
                    <a:pt x="488" y="1008"/>
                  </a:lnTo>
                  <a:lnTo>
                    <a:pt x="488" y="998"/>
                  </a:lnTo>
                  <a:lnTo>
                    <a:pt x="488" y="991"/>
                  </a:lnTo>
                  <a:lnTo>
                    <a:pt x="488" y="990"/>
                  </a:lnTo>
                  <a:lnTo>
                    <a:pt x="488" y="989"/>
                  </a:lnTo>
                  <a:lnTo>
                    <a:pt x="488" y="986"/>
                  </a:lnTo>
                  <a:lnTo>
                    <a:pt x="488" y="984"/>
                  </a:lnTo>
                  <a:lnTo>
                    <a:pt x="488" y="983"/>
                  </a:lnTo>
                  <a:lnTo>
                    <a:pt x="488" y="983"/>
                  </a:lnTo>
                  <a:lnTo>
                    <a:pt x="486" y="983"/>
                  </a:lnTo>
                  <a:lnTo>
                    <a:pt x="485" y="983"/>
                  </a:lnTo>
                  <a:lnTo>
                    <a:pt x="484" y="983"/>
                  </a:lnTo>
                  <a:lnTo>
                    <a:pt x="484" y="983"/>
                  </a:lnTo>
                  <a:lnTo>
                    <a:pt x="483" y="983"/>
                  </a:lnTo>
                  <a:lnTo>
                    <a:pt x="482" y="983"/>
                  </a:lnTo>
                  <a:lnTo>
                    <a:pt x="479" y="983"/>
                  </a:lnTo>
                  <a:lnTo>
                    <a:pt x="477" y="983"/>
                  </a:lnTo>
                  <a:lnTo>
                    <a:pt x="477" y="983"/>
                  </a:lnTo>
                  <a:lnTo>
                    <a:pt x="476" y="983"/>
                  </a:lnTo>
                  <a:lnTo>
                    <a:pt x="475" y="983"/>
                  </a:lnTo>
                  <a:lnTo>
                    <a:pt x="470" y="983"/>
                  </a:lnTo>
                  <a:lnTo>
                    <a:pt x="466" y="983"/>
                  </a:lnTo>
                  <a:lnTo>
                    <a:pt x="466" y="983"/>
                  </a:lnTo>
                  <a:lnTo>
                    <a:pt x="466" y="983"/>
                  </a:lnTo>
                  <a:lnTo>
                    <a:pt x="466" y="983"/>
                  </a:lnTo>
                  <a:lnTo>
                    <a:pt x="466" y="982"/>
                  </a:lnTo>
                  <a:lnTo>
                    <a:pt x="466" y="980"/>
                  </a:lnTo>
                  <a:lnTo>
                    <a:pt x="466" y="979"/>
                  </a:lnTo>
                  <a:lnTo>
                    <a:pt x="466" y="978"/>
                  </a:lnTo>
                  <a:lnTo>
                    <a:pt x="466" y="975"/>
                  </a:lnTo>
                  <a:lnTo>
                    <a:pt x="466" y="973"/>
                  </a:lnTo>
                  <a:lnTo>
                    <a:pt x="466" y="972"/>
                  </a:lnTo>
                  <a:lnTo>
                    <a:pt x="466" y="971"/>
                  </a:lnTo>
                  <a:lnTo>
                    <a:pt x="466" y="966"/>
                  </a:lnTo>
                  <a:lnTo>
                    <a:pt x="466" y="962"/>
                  </a:lnTo>
                  <a:lnTo>
                    <a:pt x="466" y="961"/>
                  </a:lnTo>
                  <a:lnTo>
                    <a:pt x="466" y="961"/>
                  </a:lnTo>
                  <a:lnTo>
                    <a:pt x="465" y="961"/>
                  </a:lnTo>
                  <a:lnTo>
                    <a:pt x="464" y="961"/>
                  </a:lnTo>
                  <a:lnTo>
                    <a:pt x="463" y="961"/>
                  </a:lnTo>
                  <a:lnTo>
                    <a:pt x="463" y="961"/>
                  </a:lnTo>
                  <a:lnTo>
                    <a:pt x="462" y="961"/>
                  </a:lnTo>
                  <a:lnTo>
                    <a:pt x="460" y="961"/>
                  </a:lnTo>
                  <a:lnTo>
                    <a:pt x="459" y="961"/>
                  </a:lnTo>
                  <a:lnTo>
                    <a:pt x="459" y="961"/>
                  </a:lnTo>
                  <a:lnTo>
                    <a:pt x="458" y="961"/>
                  </a:lnTo>
                  <a:lnTo>
                    <a:pt x="455" y="961"/>
                  </a:lnTo>
                  <a:lnTo>
                    <a:pt x="453" y="961"/>
                  </a:lnTo>
                  <a:lnTo>
                    <a:pt x="453" y="961"/>
                  </a:lnTo>
                  <a:lnTo>
                    <a:pt x="452" y="961"/>
                  </a:lnTo>
                  <a:lnTo>
                    <a:pt x="451" y="961"/>
                  </a:lnTo>
                  <a:lnTo>
                    <a:pt x="447" y="961"/>
                  </a:lnTo>
                  <a:lnTo>
                    <a:pt x="445" y="961"/>
                  </a:lnTo>
                  <a:lnTo>
                    <a:pt x="445" y="961"/>
                  </a:lnTo>
                  <a:lnTo>
                    <a:pt x="445" y="961"/>
                  </a:lnTo>
                  <a:lnTo>
                    <a:pt x="445" y="960"/>
                  </a:lnTo>
                  <a:lnTo>
                    <a:pt x="445" y="959"/>
                  </a:lnTo>
                  <a:lnTo>
                    <a:pt x="445" y="958"/>
                  </a:lnTo>
                  <a:lnTo>
                    <a:pt x="445" y="956"/>
                  </a:lnTo>
                  <a:lnTo>
                    <a:pt x="445" y="955"/>
                  </a:lnTo>
                  <a:lnTo>
                    <a:pt x="445" y="954"/>
                  </a:lnTo>
                  <a:lnTo>
                    <a:pt x="445" y="951"/>
                  </a:lnTo>
                  <a:lnTo>
                    <a:pt x="445" y="949"/>
                  </a:lnTo>
                  <a:lnTo>
                    <a:pt x="445" y="948"/>
                  </a:lnTo>
                  <a:lnTo>
                    <a:pt x="445" y="947"/>
                  </a:lnTo>
                  <a:lnTo>
                    <a:pt x="445" y="943"/>
                  </a:lnTo>
                  <a:lnTo>
                    <a:pt x="445" y="941"/>
                  </a:lnTo>
                  <a:lnTo>
                    <a:pt x="445" y="940"/>
                  </a:lnTo>
                  <a:lnTo>
                    <a:pt x="445" y="939"/>
                  </a:lnTo>
                  <a:lnTo>
                    <a:pt x="445" y="938"/>
                  </a:lnTo>
                  <a:lnTo>
                    <a:pt x="445" y="937"/>
                  </a:lnTo>
                  <a:lnTo>
                    <a:pt x="444" y="937"/>
                  </a:lnTo>
                  <a:lnTo>
                    <a:pt x="443" y="937"/>
                  </a:lnTo>
                  <a:lnTo>
                    <a:pt x="440" y="937"/>
                  </a:lnTo>
                  <a:lnTo>
                    <a:pt x="438" y="937"/>
                  </a:lnTo>
                  <a:lnTo>
                    <a:pt x="438" y="937"/>
                  </a:lnTo>
                  <a:lnTo>
                    <a:pt x="437" y="937"/>
                  </a:lnTo>
                  <a:lnTo>
                    <a:pt x="435" y="937"/>
                  </a:lnTo>
                  <a:lnTo>
                    <a:pt x="428" y="937"/>
                  </a:lnTo>
                  <a:lnTo>
                    <a:pt x="424" y="937"/>
                  </a:lnTo>
                  <a:lnTo>
                    <a:pt x="424" y="937"/>
                  </a:lnTo>
                  <a:lnTo>
                    <a:pt x="423" y="937"/>
                  </a:lnTo>
                  <a:lnTo>
                    <a:pt x="420" y="936"/>
                  </a:lnTo>
                  <a:lnTo>
                    <a:pt x="408" y="933"/>
                  </a:lnTo>
                  <a:lnTo>
                    <a:pt x="400" y="931"/>
                  </a:lnTo>
                  <a:lnTo>
                    <a:pt x="400" y="930"/>
                  </a:lnTo>
                  <a:lnTo>
                    <a:pt x="399" y="930"/>
                  </a:lnTo>
                  <a:lnTo>
                    <a:pt x="396" y="930"/>
                  </a:lnTo>
                  <a:lnTo>
                    <a:pt x="384" y="929"/>
                  </a:lnTo>
                  <a:lnTo>
                    <a:pt x="374" y="928"/>
                  </a:lnTo>
                  <a:lnTo>
                    <a:pt x="374" y="926"/>
                  </a:lnTo>
                  <a:lnTo>
                    <a:pt x="370" y="924"/>
                  </a:lnTo>
                  <a:lnTo>
                    <a:pt x="368" y="923"/>
                  </a:lnTo>
                  <a:lnTo>
                    <a:pt x="368" y="922"/>
                  </a:lnTo>
                  <a:lnTo>
                    <a:pt x="365" y="921"/>
                  </a:lnTo>
                  <a:lnTo>
                    <a:pt x="364" y="920"/>
                  </a:lnTo>
                  <a:lnTo>
                    <a:pt x="364" y="919"/>
                  </a:lnTo>
                  <a:lnTo>
                    <a:pt x="362" y="918"/>
                  </a:lnTo>
                  <a:lnTo>
                    <a:pt x="361" y="917"/>
                  </a:lnTo>
                  <a:lnTo>
                    <a:pt x="361" y="916"/>
                  </a:lnTo>
                  <a:lnTo>
                    <a:pt x="359" y="914"/>
                  </a:lnTo>
                  <a:lnTo>
                    <a:pt x="357" y="913"/>
                  </a:lnTo>
                  <a:lnTo>
                    <a:pt x="357" y="912"/>
                  </a:lnTo>
                  <a:lnTo>
                    <a:pt x="357" y="912"/>
                  </a:lnTo>
                  <a:lnTo>
                    <a:pt x="356" y="912"/>
                  </a:lnTo>
                  <a:lnTo>
                    <a:pt x="354" y="912"/>
                  </a:lnTo>
                  <a:lnTo>
                    <a:pt x="353" y="912"/>
                  </a:lnTo>
                  <a:lnTo>
                    <a:pt x="353" y="912"/>
                  </a:lnTo>
                  <a:lnTo>
                    <a:pt x="352" y="912"/>
                  </a:lnTo>
                  <a:lnTo>
                    <a:pt x="349" y="912"/>
                  </a:lnTo>
                  <a:lnTo>
                    <a:pt x="347" y="912"/>
                  </a:lnTo>
                  <a:lnTo>
                    <a:pt x="347" y="912"/>
                  </a:lnTo>
                  <a:lnTo>
                    <a:pt x="346" y="912"/>
                  </a:lnTo>
                  <a:lnTo>
                    <a:pt x="345" y="912"/>
                  </a:lnTo>
                  <a:lnTo>
                    <a:pt x="340" y="911"/>
                  </a:lnTo>
                  <a:lnTo>
                    <a:pt x="336" y="909"/>
                  </a:lnTo>
                  <a:lnTo>
                    <a:pt x="336" y="908"/>
                  </a:lnTo>
                  <a:lnTo>
                    <a:pt x="335" y="908"/>
                  </a:lnTo>
                  <a:lnTo>
                    <a:pt x="334" y="908"/>
                  </a:lnTo>
                  <a:lnTo>
                    <a:pt x="329" y="907"/>
                  </a:lnTo>
                  <a:lnTo>
                    <a:pt x="326" y="906"/>
                  </a:lnTo>
                  <a:lnTo>
                    <a:pt x="326" y="905"/>
                  </a:lnTo>
                  <a:lnTo>
                    <a:pt x="326" y="905"/>
                  </a:lnTo>
                  <a:lnTo>
                    <a:pt x="326" y="905"/>
                  </a:lnTo>
                  <a:lnTo>
                    <a:pt x="326" y="903"/>
                  </a:lnTo>
                  <a:lnTo>
                    <a:pt x="326" y="902"/>
                  </a:lnTo>
                  <a:lnTo>
                    <a:pt x="326" y="901"/>
                  </a:lnTo>
                  <a:lnTo>
                    <a:pt x="326" y="898"/>
                  </a:lnTo>
                  <a:lnTo>
                    <a:pt x="326" y="896"/>
                  </a:lnTo>
                  <a:lnTo>
                    <a:pt x="326" y="895"/>
                  </a:lnTo>
                  <a:lnTo>
                    <a:pt x="326" y="894"/>
                  </a:lnTo>
                  <a:lnTo>
                    <a:pt x="326" y="888"/>
                  </a:lnTo>
                  <a:lnTo>
                    <a:pt x="326" y="885"/>
                  </a:lnTo>
                  <a:lnTo>
                    <a:pt x="326" y="884"/>
                  </a:lnTo>
                  <a:lnTo>
                    <a:pt x="326" y="884"/>
                  </a:lnTo>
                  <a:lnTo>
                    <a:pt x="325" y="884"/>
                  </a:lnTo>
                  <a:lnTo>
                    <a:pt x="323" y="884"/>
                  </a:lnTo>
                  <a:lnTo>
                    <a:pt x="314" y="884"/>
                  </a:lnTo>
                  <a:lnTo>
                    <a:pt x="308" y="884"/>
                  </a:lnTo>
                  <a:lnTo>
                    <a:pt x="308" y="884"/>
                  </a:lnTo>
                  <a:lnTo>
                    <a:pt x="307" y="884"/>
                  </a:lnTo>
                  <a:lnTo>
                    <a:pt x="302" y="884"/>
                  </a:lnTo>
                  <a:lnTo>
                    <a:pt x="290" y="884"/>
                  </a:lnTo>
                  <a:lnTo>
                    <a:pt x="279" y="884"/>
                  </a:lnTo>
                  <a:lnTo>
                    <a:pt x="279" y="884"/>
                  </a:lnTo>
                  <a:lnTo>
                    <a:pt x="277" y="884"/>
                  </a:lnTo>
                  <a:lnTo>
                    <a:pt x="270" y="884"/>
                  </a:lnTo>
                  <a:lnTo>
                    <a:pt x="242" y="882"/>
                  </a:lnTo>
                  <a:lnTo>
                    <a:pt x="221" y="881"/>
                  </a:lnTo>
                  <a:lnTo>
                    <a:pt x="220" y="880"/>
                  </a:lnTo>
                  <a:lnTo>
                    <a:pt x="218" y="880"/>
                  </a:lnTo>
                  <a:lnTo>
                    <a:pt x="211" y="880"/>
                  </a:lnTo>
                  <a:lnTo>
                    <a:pt x="182" y="880"/>
                  </a:lnTo>
                  <a:lnTo>
                    <a:pt x="161" y="880"/>
                  </a:lnTo>
                  <a:lnTo>
                    <a:pt x="160" y="880"/>
                  </a:lnTo>
                  <a:lnTo>
                    <a:pt x="159" y="880"/>
                  </a:lnTo>
                  <a:lnTo>
                    <a:pt x="157" y="880"/>
                  </a:lnTo>
                  <a:lnTo>
                    <a:pt x="150" y="879"/>
                  </a:lnTo>
                  <a:lnTo>
                    <a:pt x="146" y="878"/>
                  </a:lnTo>
                  <a:lnTo>
                    <a:pt x="146" y="877"/>
                  </a:lnTo>
                  <a:lnTo>
                    <a:pt x="145" y="878"/>
                  </a:lnTo>
                  <a:lnTo>
                    <a:pt x="141" y="879"/>
                  </a:lnTo>
                  <a:lnTo>
                    <a:pt x="139" y="880"/>
                  </a:lnTo>
                  <a:lnTo>
                    <a:pt x="139" y="880"/>
                  </a:lnTo>
                  <a:lnTo>
                    <a:pt x="135" y="881"/>
                  </a:lnTo>
                  <a:lnTo>
                    <a:pt x="128" y="884"/>
                  </a:lnTo>
                  <a:lnTo>
                    <a:pt x="122" y="885"/>
                  </a:lnTo>
                  <a:lnTo>
                    <a:pt x="122" y="885"/>
                  </a:lnTo>
                  <a:lnTo>
                    <a:pt x="119" y="886"/>
                  </a:lnTo>
                  <a:lnTo>
                    <a:pt x="112" y="889"/>
                  </a:lnTo>
                  <a:lnTo>
                    <a:pt x="107" y="890"/>
                  </a:lnTo>
                  <a:lnTo>
                    <a:pt x="107" y="890"/>
                  </a:lnTo>
                  <a:lnTo>
                    <a:pt x="104" y="891"/>
                  </a:lnTo>
                  <a:lnTo>
                    <a:pt x="94" y="893"/>
                  </a:lnTo>
                  <a:lnTo>
                    <a:pt x="87" y="894"/>
                  </a:lnTo>
                  <a:lnTo>
                    <a:pt x="87" y="894"/>
                  </a:lnTo>
                  <a:lnTo>
                    <a:pt x="83" y="895"/>
                  </a:lnTo>
                  <a:lnTo>
                    <a:pt x="72" y="895"/>
                  </a:lnTo>
                  <a:lnTo>
                    <a:pt x="64" y="895"/>
                  </a:lnTo>
                  <a:lnTo>
                    <a:pt x="64" y="895"/>
                  </a:lnTo>
                  <a:lnTo>
                    <a:pt x="63" y="895"/>
                  </a:lnTo>
                  <a:lnTo>
                    <a:pt x="61" y="895"/>
                  </a:lnTo>
                  <a:lnTo>
                    <a:pt x="56" y="895"/>
                  </a:lnTo>
                  <a:lnTo>
                    <a:pt x="53" y="895"/>
                  </a:lnTo>
                  <a:lnTo>
                    <a:pt x="53" y="894"/>
                  </a:lnTo>
                  <a:lnTo>
                    <a:pt x="53" y="893"/>
                  </a:lnTo>
                  <a:lnTo>
                    <a:pt x="53" y="888"/>
                  </a:lnTo>
                  <a:lnTo>
                    <a:pt x="53" y="885"/>
                  </a:lnTo>
                  <a:lnTo>
                    <a:pt x="54" y="884"/>
                  </a:lnTo>
                  <a:lnTo>
                    <a:pt x="54" y="882"/>
                  </a:lnTo>
                  <a:lnTo>
                    <a:pt x="54" y="873"/>
                  </a:lnTo>
                  <a:lnTo>
                    <a:pt x="54" y="867"/>
                  </a:lnTo>
                  <a:lnTo>
                    <a:pt x="54" y="866"/>
                  </a:lnTo>
                  <a:lnTo>
                    <a:pt x="54" y="862"/>
                  </a:lnTo>
                  <a:lnTo>
                    <a:pt x="54" y="849"/>
                  </a:lnTo>
                  <a:lnTo>
                    <a:pt x="54" y="839"/>
                  </a:lnTo>
                  <a:lnTo>
                    <a:pt x="54" y="837"/>
                  </a:lnTo>
                  <a:lnTo>
                    <a:pt x="54" y="836"/>
                  </a:lnTo>
                  <a:lnTo>
                    <a:pt x="54" y="831"/>
                  </a:lnTo>
                  <a:lnTo>
                    <a:pt x="54" y="828"/>
                  </a:lnTo>
                  <a:lnTo>
                    <a:pt x="54" y="827"/>
                  </a:lnTo>
                  <a:lnTo>
                    <a:pt x="54" y="826"/>
                  </a:lnTo>
                  <a:lnTo>
                    <a:pt x="54" y="825"/>
                  </a:lnTo>
                  <a:lnTo>
                    <a:pt x="54" y="824"/>
                  </a:lnTo>
                  <a:lnTo>
                    <a:pt x="54" y="822"/>
                  </a:lnTo>
                  <a:lnTo>
                    <a:pt x="55" y="813"/>
                  </a:lnTo>
                  <a:lnTo>
                    <a:pt x="56" y="807"/>
                  </a:lnTo>
                  <a:lnTo>
                    <a:pt x="57" y="806"/>
                  </a:lnTo>
                  <a:lnTo>
                    <a:pt x="57" y="801"/>
                  </a:lnTo>
                  <a:lnTo>
                    <a:pt x="59" y="789"/>
                  </a:lnTo>
                  <a:lnTo>
                    <a:pt x="60" y="779"/>
                  </a:lnTo>
                  <a:lnTo>
                    <a:pt x="61" y="778"/>
                  </a:lnTo>
                  <a:lnTo>
                    <a:pt x="61" y="774"/>
                  </a:lnTo>
                  <a:lnTo>
                    <a:pt x="65" y="759"/>
                  </a:lnTo>
                  <a:lnTo>
                    <a:pt x="67" y="747"/>
                  </a:lnTo>
                  <a:lnTo>
                    <a:pt x="68" y="746"/>
                  </a:lnTo>
                  <a:lnTo>
                    <a:pt x="70" y="742"/>
                  </a:lnTo>
                  <a:lnTo>
                    <a:pt x="71" y="740"/>
                  </a:lnTo>
                  <a:lnTo>
                    <a:pt x="72" y="739"/>
                  </a:lnTo>
                  <a:lnTo>
                    <a:pt x="72" y="739"/>
                  </a:lnTo>
                  <a:lnTo>
                    <a:pt x="73" y="739"/>
                  </a:lnTo>
                  <a:lnTo>
                    <a:pt x="74" y="739"/>
                  </a:lnTo>
                  <a:lnTo>
                    <a:pt x="75" y="739"/>
                  </a:lnTo>
                  <a:lnTo>
                    <a:pt x="76" y="739"/>
                  </a:lnTo>
                  <a:lnTo>
                    <a:pt x="79" y="739"/>
                  </a:lnTo>
                  <a:lnTo>
                    <a:pt x="82" y="739"/>
                  </a:lnTo>
                  <a:lnTo>
                    <a:pt x="83" y="739"/>
                  </a:lnTo>
                  <a:lnTo>
                    <a:pt x="86" y="739"/>
                  </a:lnTo>
                  <a:lnTo>
                    <a:pt x="88" y="739"/>
                  </a:lnTo>
                  <a:lnTo>
                    <a:pt x="89" y="739"/>
                  </a:lnTo>
                  <a:lnTo>
                    <a:pt x="91" y="739"/>
                  </a:lnTo>
                  <a:lnTo>
                    <a:pt x="92" y="739"/>
                  </a:lnTo>
                  <a:lnTo>
                    <a:pt x="93" y="739"/>
                  </a:lnTo>
                  <a:lnTo>
                    <a:pt x="93" y="738"/>
                  </a:lnTo>
                  <a:lnTo>
                    <a:pt x="93" y="737"/>
                  </a:lnTo>
                  <a:lnTo>
                    <a:pt x="93" y="736"/>
                  </a:lnTo>
                  <a:lnTo>
                    <a:pt x="93" y="735"/>
                  </a:lnTo>
                  <a:lnTo>
                    <a:pt x="93" y="731"/>
                  </a:lnTo>
                  <a:lnTo>
                    <a:pt x="93" y="729"/>
                  </a:lnTo>
                  <a:lnTo>
                    <a:pt x="93" y="728"/>
                  </a:lnTo>
                  <a:lnTo>
                    <a:pt x="93" y="726"/>
                  </a:lnTo>
                  <a:lnTo>
                    <a:pt x="93" y="718"/>
                  </a:lnTo>
                  <a:lnTo>
                    <a:pt x="93" y="711"/>
                  </a:lnTo>
                  <a:lnTo>
                    <a:pt x="93" y="710"/>
                  </a:lnTo>
                  <a:lnTo>
                    <a:pt x="93" y="707"/>
                  </a:lnTo>
                  <a:lnTo>
                    <a:pt x="93" y="698"/>
                  </a:lnTo>
                  <a:lnTo>
                    <a:pt x="93" y="690"/>
                  </a:lnTo>
                  <a:lnTo>
                    <a:pt x="93" y="689"/>
                  </a:lnTo>
                  <a:lnTo>
                    <a:pt x="93" y="688"/>
                  </a:lnTo>
                  <a:lnTo>
                    <a:pt x="93" y="687"/>
                  </a:lnTo>
                  <a:lnTo>
                    <a:pt x="93" y="686"/>
                  </a:lnTo>
                  <a:lnTo>
                    <a:pt x="92" y="686"/>
                  </a:lnTo>
                  <a:lnTo>
                    <a:pt x="90" y="686"/>
                  </a:lnTo>
                  <a:lnTo>
                    <a:pt x="89" y="686"/>
                  </a:lnTo>
                  <a:lnTo>
                    <a:pt x="89" y="686"/>
                  </a:lnTo>
                  <a:lnTo>
                    <a:pt x="88" y="686"/>
                  </a:lnTo>
                  <a:lnTo>
                    <a:pt x="87" y="686"/>
                  </a:lnTo>
                  <a:lnTo>
                    <a:pt x="86" y="686"/>
                  </a:lnTo>
                  <a:lnTo>
                    <a:pt x="86" y="686"/>
                  </a:lnTo>
                  <a:lnTo>
                    <a:pt x="85" y="686"/>
                  </a:lnTo>
                  <a:lnTo>
                    <a:pt x="84" y="686"/>
                  </a:lnTo>
                  <a:lnTo>
                    <a:pt x="80" y="686"/>
                  </a:lnTo>
                  <a:lnTo>
                    <a:pt x="78" y="686"/>
                  </a:lnTo>
                  <a:lnTo>
                    <a:pt x="78" y="686"/>
                  </a:lnTo>
                  <a:lnTo>
                    <a:pt x="77" y="686"/>
                  </a:lnTo>
                  <a:lnTo>
                    <a:pt x="74" y="686"/>
                  </a:lnTo>
                  <a:lnTo>
                    <a:pt x="72" y="686"/>
                  </a:lnTo>
                  <a:lnTo>
                    <a:pt x="72" y="686"/>
                  </a:lnTo>
                  <a:lnTo>
                    <a:pt x="72" y="686"/>
                  </a:lnTo>
                  <a:lnTo>
                    <a:pt x="69" y="685"/>
                  </a:lnTo>
                  <a:lnTo>
                    <a:pt x="68" y="684"/>
                  </a:lnTo>
                  <a:lnTo>
                    <a:pt x="68" y="683"/>
                  </a:lnTo>
                  <a:lnTo>
                    <a:pt x="68" y="682"/>
                  </a:lnTo>
                  <a:lnTo>
                    <a:pt x="68" y="676"/>
                  </a:lnTo>
                  <a:lnTo>
                    <a:pt x="68" y="673"/>
                  </a:lnTo>
                  <a:lnTo>
                    <a:pt x="68" y="672"/>
                  </a:lnTo>
                  <a:lnTo>
                    <a:pt x="67" y="671"/>
                  </a:lnTo>
                  <a:lnTo>
                    <a:pt x="66" y="668"/>
                  </a:lnTo>
                  <a:lnTo>
                    <a:pt x="65" y="666"/>
                  </a:lnTo>
                  <a:lnTo>
                    <a:pt x="65" y="665"/>
                  </a:lnTo>
                  <a:lnTo>
                    <a:pt x="63" y="664"/>
                  </a:lnTo>
                  <a:lnTo>
                    <a:pt x="61" y="663"/>
                  </a:lnTo>
                  <a:lnTo>
                    <a:pt x="61" y="662"/>
                  </a:lnTo>
                  <a:lnTo>
                    <a:pt x="61" y="659"/>
                  </a:lnTo>
                  <a:lnTo>
                    <a:pt x="61" y="658"/>
                  </a:lnTo>
                  <a:lnTo>
                    <a:pt x="61" y="657"/>
                  </a:lnTo>
                  <a:lnTo>
                    <a:pt x="60" y="657"/>
                  </a:lnTo>
                  <a:lnTo>
                    <a:pt x="59" y="657"/>
                  </a:lnTo>
                  <a:lnTo>
                    <a:pt x="56" y="657"/>
                  </a:lnTo>
                  <a:lnTo>
                    <a:pt x="54" y="657"/>
                  </a:lnTo>
                  <a:lnTo>
                    <a:pt x="54" y="657"/>
                  </a:lnTo>
                  <a:lnTo>
                    <a:pt x="53" y="657"/>
                  </a:lnTo>
                  <a:lnTo>
                    <a:pt x="52" y="657"/>
                  </a:lnTo>
                  <a:lnTo>
                    <a:pt x="49" y="657"/>
                  </a:lnTo>
                  <a:lnTo>
                    <a:pt x="47" y="657"/>
                  </a:lnTo>
                  <a:lnTo>
                    <a:pt x="47" y="657"/>
                  </a:lnTo>
                  <a:lnTo>
                    <a:pt x="46" y="657"/>
                  </a:lnTo>
                  <a:lnTo>
                    <a:pt x="43" y="657"/>
                  </a:lnTo>
                  <a:lnTo>
                    <a:pt x="37" y="656"/>
                  </a:lnTo>
                  <a:lnTo>
                    <a:pt x="33" y="655"/>
                  </a:lnTo>
                  <a:lnTo>
                    <a:pt x="33" y="654"/>
                  </a:lnTo>
                  <a:lnTo>
                    <a:pt x="32" y="654"/>
                  </a:lnTo>
                  <a:lnTo>
                    <a:pt x="30" y="654"/>
                  </a:lnTo>
                  <a:lnTo>
                    <a:pt x="23" y="654"/>
                  </a:lnTo>
                  <a:lnTo>
                    <a:pt x="19" y="654"/>
                  </a:lnTo>
                  <a:lnTo>
                    <a:pt x="19" y="654"/>
                  </a:lnTo>
                  <a:lnTo>
                    <a:pt x="18" y="654"/>
                  </a:lnTo>
                  <a:lnTo>
                    <a:pt x="16" y="654"/>
                  </a:lnTo>
                  <a:lnTo>
                    <a:pt x="15" y="654"/>
                  </a:lnTo>
                  <a:lnTo>
                    <a:pt x="15" y="654"/>
                  </a:lnTo>
                  <a:lnTo>
                    <a:pt x="15" y="653"/>
                  </a:lnTo>
                  <a:lnTo>
                    <a:pt x="15" y="650"/>
                  </a:lnTo>
                  <a:lnTo>
                    <a:pt x="15" y="648"/>
                  </a:lnTo>
                  <a:lnTo>
                    <a:pt x="15" y="647"/>
                  </a:lnTo>
                  <a:lnTo>
                    <a:pt x="13" y="644"/>
                  </a:lnTo>
                  <a:lnTo>
                    <a:pt x="12" y="641"/>
                  </a:lnTo>
                  <a:lnTo>
                    <a:pt x="12" y="640"/>
                  </a:lnTo>
                  <a:lnTo>
                    <a:pt x="11" y="639"/>
                  </a:lnTo>
                  <a:lnTo>
                    <a:pt x="10" y="636"/>
                  </a:lnTo>
                  <a:lnTo>
                    <a:pt x="9" y="634"/>
                  </a:lnTo>
                  <a:lnTo>
                    <a:pt x="9" y="633"/>
                  </a:lnTo>
                  <a:lnTo>
                    <a:pt x="9" y="632"/>
                  </a:lnTo>
                  <a:lnTo>
                    <a:pt x="9" y="631"/>
                  </a:lnTo>
                  <a:lnTo>
                    <a:pt x="9" y="630"/>
                  </a:lnTo>
                  <a:lnTo>
                    <a:pt x="9" y="626"/>
                  </a:lnTo>
                  <a:lnTo>
                    <a:pt x="9" y="611"/>
                  </a:lnTo>
                  <a:lnTo>
                    <a:pt x="9" y="599"/>
                  </a:lnTo>
                  <a:lnTo>
                    <a:pt x="9" y="598"/>
                  </a:lnTo>
                  <a:lnTo>
                    <a:pt x="9" y="597"/>
                  </a:lnTo>
                  <a:lnTo>
                    <a:pt x="9" y="588"/>
                  </a:lnTo>
                  <a:lnTo>
                    <a:pt x="9" y="559"/>
                  </a:lnTo>
                  <a:lnTo>
                    <a:pt x="9" y="537"/>
                  </a:lnTo>
                  <a:lnTo>
                    <a:pt x="9" y="534"/>
                  </a:lnTo>
                  <a:lnTo>
                    <a:pt x="9" y="532"/>
                  </a:lnTo>
                  <a:lnTo>
                    <a:pt x="9" y="515"/>
                  </a:lnTo>
                  <a:lnTo>
                    <a:pt x="9" y="456"/>
                  </a:lnTo>
                  <a:lnTo>
                    <a:pt x="9" y="410"/>
                  </a:lnTo>
                  <a:lnTo>
                    <a:pt x="9" y="407"/>
                  </a:lnTo>
                  <a:lnTo>
                    <a:pt x="8" y="388"/>
                  </a:lnTo>
                  <a:lnTo>
                    <a:pt x="5" y="331"/>
                  </a:lnTo>
                  <a:lnTo>
                    <a:pt x="4" y="288"/>
                  </a:lnTo>
                  <a:lnTo>
                    <a:pt x="4" y="284"/>
                  </a:lnTo>
                  <a:lnTo>
                    <a:pt x="2" y="280"/>
                  </a:lnTo>
                  <a:lnTo>
                    <a:pt x="1" y="276"/>
                  </a:lnTo>
                  <a:lnTo>
                    <a:pt x="1" y="274"/>
                  </a:lnTo>
                  <a:lnTo>
                    <a:pt x="0" y="268"/>
                  </a:lnTo>
                  <a:lnTo>
                    <a:pt x="0" y="264"/>
                  </a:lnTo>
                  <a:lnTo>
                    <a:pt x="1" y="263"/>
                  </a:lnTo>
                  <a:lnTo>
                    <a:pt x="0" y="259"/>
                  </a:lnTo>
                  <a:lnTo>
                    <a:pt x="0" y="255"/>
                  </a:lnTo>
                  <a:lnTo>
                    <a:pt x="1" y="254"/>
                  </a:lnTo>
                  <a:lnTo>
                    <a:pt x="1" y="252"/>
                  </a:lnTo>
                  <a:lnTo>
                    <a:pt x="2" y="250"/>
                  </a:lnTo>
                  <a:lnTo>
                    <a:pt x="3" y="249"/>
                  </a:lnTo>
                  <a:lnTo>
                    <a:pt x="6" y="248"/>
                  </a:lnTo>
                  <a:lnTo>
                    <a:pt x="19" y="243"/>
                  </a:lnTo>
                  <a:lnTo>
                    <a:pt x="29" y="239"/>
                  </a:lnTo>
                  <a:lnTo>
                    <a:pt x="30" y="238"/>
                  </a:lnTo>
                  <a:lnTo>
                    <a:pt x="36" y="237"/>
                  </a:lnTo>
                  <a:lnTo>
                    <a:pt x="57" y="234"/>
                  </a:lnTo>
                  <a:lnTo>
                    <a:pt x="74" y="231"/>
                  </a:lnTo>
                  <a:lnTo>
                    <a:pt x="75" y="230"/>
                  </a:lnTo>
                  <a:lnTo>
                    <a:pt x="77" y="230"/>
                  </a:lnTo>
                  <a:lnTo>
                    <a:pt x="86" y="229"/>
                  </a:lnTo>
                  <a:lnTo>
                    <a:pt x="92" y="228"/>
                  </a:lnTo>
                  <a:lnTo>
                    <a:pt x="93" y="227"/>
                  </a:lnTo>
                  <a:lnTo>
                    <a:pt x="93" y="227"/>
                  </a:lnTo>
                  <a:lnTo>
                    <a:pt x="94" y="223"/>
                  </a:lnTo>
                  <a:lnTo>
                    <a:pt x="95" y="221"/>
                  </a:lnTo>
                  <a:lnTo>
                    <a:pt x="96" y="220"/>
                  </a:lnTo>
                  <a:lnTo>
                    <a:pt x="97" y="219"/>
                  </a:lnTo>
                  <a:lnTo>
                    <a:pt x="98" y="218"/>
                  </a:lnTo>
                  <a:lnTo>
                    <a:pt x="100" y="217"/>
                  </a:lnTo>
                  <a:lnTo>
                    <a:pt x="102" y="217"/>
                  </a:lnTo>
                  <a:lnTo>
                    <a:pt x="103" y="217"/>
                  </a:lnTo>
                  <a:lnTo>
                    <a:pt x="104" y="217"/>
                  </a:lnTo>
                  <a:lnTo>
                    <a:pt x="105" y="217"/>
                  </a:lnTo>
                  <a:lnTo>
                    <a:pt x="106" y="217"/>
                  </a:lnTo>
                  <a:lnTo>
                    <a:pt x="107" y="217"/>
                  </a:lnTo>
                  <a:lnTo>
                    <a:pt x="108" y="214"/>
                  </a:lnTo>
                  <a:lnTo>
                    <a:pt x="109" y="213"/>
                  </a:lnTo>
                  <a:lnTo>
                    <a:pt x="110" y="212"/>
                  </a:lnTo>
                  <a:lnTo>
                    <a:pt x="111" y="212"/>
                  </a:lnTo>
                  <a:lnTo>
                    <a:pt x="116" y="211"/>
                  </a:lnTo>
                  <a:lnTo>
                    <a:pt x="120" y="210"/>
                  </a:lnTo>
                  <a:lnTo>
                    <a:pt x="121" y="209"/>
                  </a:lnTo>
                  <a:lnTo>
                    <a:pt x="123" y="209"/>
                  </a:lnTo>
                  <a:lnTo>
                    <a:pt x="129" y="208"/>
                  </a:lnTo>
                  <a:lnTo>
                    <a:pt x="134" y="207"/>
                  </a:lnTo>
                  <a:lnTo>
                    <a:pt x="135" y="206"/>
                  </a:lnTo>
                  <a:lnTo>
                    <a:pt x="135" y="206"/>
                  </a:lnTo>
                  <a:lnTo>
                    <a:pt x="139" y="206"/>
                  </a:lnTo>
                  <a:lnTo>
                    <a:pt x="141" y="206"/>
                  </a:lnTo>
                  <a:lnTo>
                    <a:pt x="142" y="206"/>
                  </a:lnTo>
                  <a:lnTo>
                    <a:pt x="143" y="206"/>
                  </a:lnTo>
                  <a:lnTo>
                    <a:pt x="146" y="206"/>
                  </a:lnTo>
                  <a:lnTo>
                    <a:pt x="148" y="206"/>
                  </a:lnTo>
                  <a:lnTo>
                    <a:pt x="149" y="206"/>
                  </a:lnTo>
                  <a:lnTo>
                    <a:pt x="151" y="206"/>
                  </a:lnTo>
                  <a:lnTo>
                    <a:pt x="160" y="204"/>
                  </a:lnTo>
                  <a:lnTo>
                    <a:pt x="166" y="203"/>
                  </a:lnTo>
                  <a:lnTo>
                    <a:pt x="167" y="202"/>
                  </a:lnTo>
                  <a:lnTo>
                    <a:pt x="170" y="202"/>
                  </a:lnTo>
                  <a:lnTo>
                    <a:pt x="180" y="202"/>
                  </a:lnTo>
                  <a:lnTo>
                    <a:pt x="187" y="202"/>
                  </a:lnTo>
                  <a:lnTo>
                    <a:pt x="188" y="202"/>
                  </a:lnTo>
                  <a:lnTo>
                    <a:pt x="189" y="201"/>
                  </a:lnTo>
                  <a:lnTo>
                    <a:pt x="190" y="200"/>
                  </a:lnTo>
                  <a:lnTo>
                    <a:pt x="191" y="199"/>
                  </a:lnTo>
                  <a:lnTo>
                    <a:pt x="191" y="199"/>
                  </a:lnTo>
                  <a:lnTo>
                    <a:pt x="191" y="197"/>
                  </a:lnTo>
                  <a:lnTo>
                    <a:pt x="191" y="196"/>
                  </a:lnTo>
                  <a:lnTo>
                    <a:pt x="191" y="195"/>
                  </a:lnTo>
                  <a:lnTo>
                    <a:pt x="191" y="194"/>
                  </a:lnTo>
                  <a:lnTo>
                    <a:pt x="191" y="191"/>
                  </a:lnTo>
                  <a:lnTo>
                    <a:pt x="191" y="189"/>
                  </a:lnTo>
                  <a:lnTo>
                    <a:pt x="191" y="188"/>
                  </a:lnTo>
                  <a:lnTo>
                    <a:pt x="191" y="187"/>
                  </a:lnTo>
                  <a:lnTo>
                    <a:pt x="191" y="184"/>
                  </a:lnTo>
                  <a:lnTo>
                    <a:pt x="191" y="182"/>
                  </a:lnTo>
                  <a:lnTo>
                    <a:pt x="191" y="181"/>
                  </a:lnTo>
                  <a:lnTo>
                    <a:pt x="191" y="179"/>
                  </a:lnTo>
                  <a:lnTo>
                    <a:pt x="191" y="178"/>
                  </a:lnTo>
                  <a:lnTo>
                    <a:pt x="191" y="177"/>
                  </a:lnTo>
                  <a:lnTo>
                    <a:pt x="193" y="177"/>
                  </a:lnTo>
                  <a:lnTo>
                    <a:pt x="194" y="177"/>
                  </a:lnTo>
                  <a:lnTo>
                    <a:pt x="195" y="177"/>
                  </a:lnTo>
                  <a:lnTo>
                    <a:pt x="197" y="177"/>
                  </a:lnTo>
                  <a:lnTo>
                    <a:pt x="198" y="177"/>
                  </a:lnTo>
                  <a:lnTo>
                    <a:pt x="199" y="177"/>
                  </a:lnTo>
                  <a:lnTo>
                    <a:pt x="200" y="177"/>
                  </a:lnTo>
                  <a:lnTo>
                    <a:pt x="205" y="176"/>
                  </a:lnTo>
                  <a:lnTo>
                    <a:pt x="208" y="175"/>
                  </a:lnTo>
                  <a:lnTo>
                    <a:pt x="209" y="174"/>
                  </a:lnTo>
                  <a:lnTo>
                    <a:pt x="211" y="174"/>
                  </a:lnTo>
                  <a:lnTo>
                    <a:pt x="216" y="174"/>
                  </a:lnTo>
                  <a:lnTo>
                    <a:pt x="219" y="174"/>
                  </a:lnTo>
                  <a:lnTo>
                    <a:pt x="220" y="174"/>
                  </a:lnTo>
                  <a:lnTo>
                    <a:pt x="221" y="172"/>
                  </a:lnTo>
                  <a:lnTo>
                    <a:pt x="222" y="171"/>
                  </a:lnTo>
                  <a:lnTo>
                    <a:pt x="223" y="170"/>
                  </a:lnTo>
                  <a:lnTo>
                    <a:pt x="224" y="170"/>
                  </a:lnTo>
                  <a:lnTo>
                    <a:pt x="225" y="170"/>
                  </a:lnTo>
                  <a:lnTo>
                    <a:pt x="226" y="170"/>
                  </a:lnTo>
                  <a:lnTo>
                    <a:pt x="228" y="169"/>
                  </a:lnTo>
                  <a:lnTo>
                    <a:pt x="230" y="168"/>
                  </a:lnTo>
                  <a:lnTo>
                    <a:pt x="231" y="167"/>
                  </a:lnTo>
                  <a:lnTo>
                    <a:pt x="232" y="166"/>
                  </a:lnTo>
                  <a:lnTo>
                    <a:pt x="233" y="165"/>
                  </a:lnTo>
                  <a:lnTo>
                    <a:pt x="234" y="164"/>
                  </a:lnTo>
                  <a:lnTo>
                    <a:pt x="234" y="161"/>
                  </a:lnTo>
                  <a:lnTo>
                    <a:pt x="234" y="160"/>
                  </a:lnTo>
                  <a:lnTo>
                    <a:pt x="234" y="159"/>
                  </a:lnTo>
                  <a:lnTo>
                    <a:pt x="235" y="159"/>
                  </a:lnTo>
                  <a:lnTo>
                    <a:pt x="236" y="159"/>
                  </a:lnTo>
                  <a:lnTo>
                    <a:pt x="237" y="159"/>
                  </a:lnTo>
                  <a:lnTo>
                    <a:pt x="239" y="159"/>
                  </a:lnTo>
                  <a:lnTo>
                    <a:pt x="240" y="159"/>
                  </a:lnTo>
                  <a:lnTo>
                    <a:pt x="241" y="159"/>
                  </a:lnTo>
                  <a:lnTo>
                    <a:pt x="243" y="159"/>
                  </a:lnTo>
                  <a:lnTo>
                    <a:pt x="250" y="159"/>
                  </a:lnTo>
                  <a:lnTo>
                    <a:pt x="254" y="159"/>
                  </a:lnTo>
                  <a:lnTo>
                    <a:pt x="255" y="159"/>
                  </a:lnTo>
                  <a:lnTo>
                    <a:pt x="256" y="159"/>
                  </a:lnTo>
                  <a:lnTo>
                    <a:pt x="261" y="158"/>
                  </a:lnTo>
                  <a:lnTo>
                    <a:pt x="264" y="157"/>
                  </a:lnTo>
                  <a:lnTo>
                    <a:pt x="265" y="156"/>
                  </a:lnTo>
                  <a:lnTo>
                    <a:pt x="267" y="156"/>
                  </a:lnTo>
                  <a:lnTo>
                    <a:pt x="268" y="156"/>
                  </a:lnTo>
                  <a:lnTo>
                    <a:pt x="269" y="156"/>
                  </a:lnTo>
                  <a:lnTo>
                    <a:pt x="269" y="155"/>
                  </a:lnTo>
                  <a:lnTo>
                    <a:pt x="269" y="152"/>
                  </a:lnTo>
                  <a:lnTo>
                    <a:pt x="269" y="150"/>
                  </a:lnTo>
                  <a:lnTo>
                    <a:pt x="269" y="149"/>
                  </a:lnTo>
                  <a:lnTo>
                    <a:pt x="269" y="147"/>
                  </a:lnTo>
                  <a:lnTo>
                    <a:pt x="271" y="140"/>
                  </a:lnTo>
                  <a:lnTo>
                    <a:pt x="272" y="136"/>
                  </a:lnTo>
                  <a:lnTo>
                    <a:pt x="273" y="135"/>
                  </a:lnTo>
                  <a:lnTo>
                    <a:pt x="273" y="134"/>
                  </a:lnTo>
                  <a:lnTo>
                    <a:pt x="273" y="129"/>
                  </a:lnTo>
                  <a:lnTo>
                    <a:pt x="273" y="125"/>
                  </a:lnTo>
                  <a:lnTo>
                    <a:pt x="273" y="124"/>
                  </a:lnTo>
                  <a:lnTo>
                    <a:pt x="274" y="120"/>
                  </a:lnTo>
                  <a:lnTo>
                    <a:pt x="275" y="118"/>
                  </a:lnTo>
                  <a:lnTo>
                    <a:pt x="276" y="117"/>
                  </a:lnTo>
                  <a:lnTo>
                    <a:pt x="277" y="117"/>
                  </a:lnTo>
                  <a:lnTo>
                    <a:pt x="278" y="117"/>
                  </a:lnTo>
                  <a:lnTo>
                    <a:pt x="279" y="117"/>
                  </a:lnTo>
                  <a:lnTo>
                    <a:pt x="281" y="117"/>
                  </a:lnTo>
                  <a:lnTo>
                    <a:pt x="282" y="117"/>
                  </a:lnTo>
                  <a:lnTo>
                    <a:pt x="283" y="117"/>
                  </a:lnTo>
                  <a:lnTo>
                    <a:pt x="287" y="117"/>
                  </a:lnTo>
                  <a:lnTo>
                    <a:pt x="289" y="117"/>
                  </a:lnTo>
                  <a:lnTo>
                    <a:pt x="290" y="117"/>
                  </a:lnTo>
                  <a:lnTo>
                    <a:pt x="292" y="117"/>
                  </a:lnTo>
                  <a:lnTo>
                    <a:pt x="298" y="116"/>
                  </a:lnTo>
                  <a:lnTo>
                    <a:pt x="304" y="115"/>
                  </a:lnTo>
                  <a:lnTo>
                    <a:pt x="305" y="114"/>
                  </a:lnTo>
                  <a:lnTo>
                    <a:pt x="307" y="114"/>
                  </a:lnTo>
                  <a:lnTo>
                    <a:pt x="313" y="113"/>
                  </a:lnTo>
                  <a:lnTo>
                    <a:pt x="317" y="112"/>
                  </a:lnTo>
                  <a:lnTo>
                    <a:pt x="318" y="111"/>
                  </a:lnTo>
                  <a:lnTo>
                    <a:pt x="319" y="111"/>
                  </a:lnTo>
                  <a:lnTo>
                    <a:pt x="323" y="111"/>
                  </a:lnTo>
                  <a:lnTo>
                    <a:pt x="325" y="111"/>
                  </a:lnTo>
                  <a:lnTo>
                    <a:pt x="326" y="111"/>
                  </a:lnTo>
                  <a:lnTo>
                    <a:pt x="326" y="111"/>
                  </a:lnTo>
                  <a:lnTo>
                    <a:pt x="326" y="108"/>
                  </a:lnTo>
                  <a:lnTo>
                    <a:pt x="326" y="107"/>
                  </a:lnTo>
                  <a:lnTo>
                    <a:pt x="326" y="106"/>
                  </a:lnTo>
                  <a:lnTo>
                    <a:pt x="326" y="103"/>
                  </a:lnTo>
                  <a:lnTo>
                    <a:pt x="326" y="101"/>
                  </a:lnTo>
                  <a:lnTo>
                    <a:pt x="326" y="100"/>
                  </a:lnTo>
                  <a:lnTo>
                    <a:pt x="326" y="99"/>
                  </a:lnTo>
                  <a:lnTo>
                    <a:pt x="326" y="96"/>
                  </a:lnTo>
                  <a:lnTo>
                    <a:pt x="326" y="94"/>
                  </a:lnTo>
                  <a:lnTo>
                    <a:pt x="326" y="93"/>
                  </a:lnTo>
                  <a:lnTo>
                    <a:pt x="326" y="92"/>
                  </a:lnTo>
                  <a:lnTo>
                    <a:pt x="326" y="90"/>
                  </a:lnTo>
                  <a:lnTo>
                    <a:pt x="326" y="89"/>
                  </a:lnTo>
                  <a:lnTo>
                    <a:pt x="326" y="89"/>
                  </a:lnTo>
                  <a:lnTo>
                    <a:pt x="329" y="89"/>
                  </a:lnTo>
                  <a:lnTo>
                    <a:pt x="331" y="89"/>
                  </a:lnTo>
                  <a:lnTo>
                    <a:pt x="332" y="89"/>
                  </a:lnTo>
                  <a:lnTo>
                    <a:pt x="333" y="89"/>
                  </a:lnTo>
                  <a:lnTo>
                    <a:pt x="338" y="87"/>
                  </a:lnTo>
                  <a:lnTo>
                    <a:pt x="342" y="86"/>
                  </a:lnTo>
                  <a:lnTo>
                    <a:pt x="343" y="85"/>
                  </a:lnTo>
                  <a:lnTo>
                    <a:pt x="344" y="85"/>
                  </a:lnTo>
                  <a:lnTo>
                    <a:pt x="349" y="85"/>
                  </a:lnTo>
                  <a:lnTo>
                    <a:pt x="352" y="85"/>
                  </a:lnTo>
                  <a:lnTo>
                    <a:pt x="353" y="85"/>
                  </a:lnTo>
                  <a:lnTo>
                    <a:pt x="355" y="84"/>
                  </a:lnTo>
                  <a:lnTo>
                    <a:pt x="356" y="83"/>
                  </a:lnTo>
                  <a:lnTo>
                    <a:pt x="357" y="82"/>
                  </a:lnTo>
                  <a:lnTo>
                    <a:pt x="357" y="82"/>
                  </a:lnTo>
                  <a:lnTo>
                    <a:pt x="359" y="81"/>
                  </a:lnTo>
                  <a:lnTo>
                    <a:pt x="360" y="80"/>
                  </a:lnTo>
                  <a:lnTo>
                    <a:pt x="361" y="79"/>
                  </a:lnTo>
                  <a:lnTo>
                    <a:pt x="362" y="77"/>
                  </a:lnTo>
                  <a:lnTo>
                    <a:pt x="363" y="76"/>
                  </a:lnTo>
                  <a:lnTo>
                    <a:pt x="364" y="75"/>
                  </a:lnTo>
                  <a:lnTo>
                    <a:pt x="366" y="74"/>
                  </a:lnTo>
                  <a:lnTo>
                    <a:pt x="367" y="72"/>
                  </a:lnTo>
                  <a:lnTo>
                    <a:pt x="368" y="71"/>
                  </a:lnTo>
                  <a:lnTo>
                    <a:pt x="371" y="71"/>
                  </a:lnTo>
                  <a:lnTo>
                    <a:pt x="373" y="71"/>
                  </a:lnTo>
                  <a:lnTo>
                    <a:pt x="374" y="71"/>
                  </a:lnTo>
                  <a:lnTo>
                    <a:pt x="375" y="71"/>
                  </a:lnTo>
                  <a:lnTo>
                    <a:pt x="381" y="70"/>
                  </a:lnTo>
                  <a:lnTo>
                    <a:pt x="384" y="69"/>
                  </a:lnTo>
                  <a:lnTo>
                    <a:pt x="385" y="68"/>
                  </a:lnTo>
                  <a:lnTo>
                    <a:pt x="387" y="67"/>
                  </a:lnTo>
                  <a:lnTo>
                    <a:pt x="393" y="64"/>
                  </a:lnTo>
                  <a:lnTo>
                    <a:pt x="399" y="62"/>
                  </a:lnTo>
                  <a:lnTo>
                    <a:pt x="400" y="61"/>
                  </a:lnTo>
                  <a:lnTo>
                    <a:pt x="401" y="60"/>
                  </a:lnTo>
                  <a:lnTo>
                    <a:pt x="402" y="59"/>
                  </a:lnTo>
                  <a:lnTo>
                    <a:pt x="403" y="58"/>
                  </a:lnTo>
                  <a:lnTo>
                    <a:pt x="404" y="58"/>
                  </a:lnTo>
                  <a:lnTo>
                    <a:pt x="405" y="58"/>
                  </a:lnTo>
                  <a:lnTo>
                    <a:pt x="406" y="58"/>
                  </a:lnTo>
                  <a:lnTo>
                    <a:pt x="406" y="56"/>
                  </a:lnTo>
                  <a:lnTo>
                    <a:pt x="406" y="54"/>
                  </a:lnTo>
                  <a:lnTo>
                    <a:pt x="406" y="53"/>
                  </a:lnTo>
                  <a:lnTo>
                    <a:pt x="406" y="50"/>
                  </a:lnTo>
                  <a:lnTo>
                    <a:pt x="406" y="48"/>
                  </a:lnTo>
                  <a:lnTo>
                    <a:pt x="406" y="47"/>
                  </a:lnTo>
                  <a:lnTo>
                    <a:pt x="406" y="45"/>
                  </a:lnTo>
                  <a:lnTo>
                    <a:pt x="408" y="39"/>
                  </a:lnTo>
                  <a:lnTo>
                    <a:pt x="409" y="33"/>
                  </a:lnTo>
                  <a:lnTo>
                    <a:pt x="410" y="32"/>
                  </a:lnTo>
                  <a:lnTo>
                    <a:pt x="410" y="30"/>
                  </a:lnTo>
                  <a:lnTo>
                    <a:pt x="410" y="24"/>
                  </a:lnTo>
                  <a:lnTo>
                    <a:pt x="410" y="19"/>
                  </a:lnTo>
                  <a:lnTo>
                    <a:pt x="410" y="18"/>
                  </a:lnTo>
                  <a:lnTo>
                    <a:pt x="410" y="17"/>
                  </a:lnTo>
                  <a:lnTo>
                    <a:pt x="410" y="14"/>
                  </a:lnTo>
                  <a:lnTo>
                    <a:pt x="410" y="12"/>
                  </a:lnTo>
                  <a:lnTo>
                    <a:pt x="410" y="11"/>
                  </a:lnTo>
                  <a:lnTo>
                    <a:pt x="414" y="11"/>
                  </a:lnTo>
                  <a:lnTo>
                    <a:pt x="416" y="11"/>
                  </a:lnTo>
                  <a:lnTo>
                    <a:pt x="417" y="11"/>
                  </a:lnTo>
                  <a:lnTo>
                    <a:pt x="418" y="11"/>
                  </a:lnTo>
                  <a:lnTo>
                    <a:pt x="421" y="11"/>
                  </a:lnTo>
                  <a:lnTo>
                    <a:pt x="423" y="11"/>
                  </a:lnTo>
                  <a:lnTo>
                    <a:pt x="424" y="11"/>
                  </a:lnTo>
                  <a:lnTo>
                    <a:pt x="426" y="11"/>
                  </a:lnTo>
                  <a:lnTo>
                    <a:pt x="435" y="11"/>
                  </a:lnTo>
                  <a:lnTo>
                    <a:pt x="441" y="11"/>
                  </a:lnTo>
                  <a:lnTo>
                    <a:pt x="442" y="11"/>
                  </a:lnTo>
                  <a:lnTo>
                    <a:pt x="445" y="11"/>
                  </a:lnTo>
                  <a:lnTo>
                    <a:pt x="455" y="11"/>
                  </a:lnTo>
                  <a:lnTo>
                    <a:pt x="462" y="11"/>
                  </a:lnTo>
                  <a:lnTo>
                    <a:pt x="463" y="11"/>
                  </a:lnTo>
                  <a:lnTo>
                    <a:pt x="464" y="11"/>
                  </a:lnTo>
                  <a:lnTo>
                    <a:pt x="465" y="11"/>
                  </a:lnTo>
                  <a:lnTo>
                    <a:pt x="466" y="11"/>
                  </a:lnTo>
                  <a:lnTo>
                    <a:pt x="466" y="12"/>
                  </a:lnTo>
                  <a:lnTo>
                    <a:pt x="466" y="13"/>
                  </a:lnTo>
                  <a:lnTo>
                    <a:pt x="466" y="16"/>
                  </a:lnTo>
                  <a:lnTo>
                    <a:pt x="466" y="18"/>
                  </a:lnTo>
                  <a:lnTo>
                    <a:pt x="466" y="18"/>
                  </a:lnTo>
                  <a:lnTo>
                    <a:pt x="466" y="19"/>
                  </a:lnTo>
                  <a:lnTo>
                    <a:pt x="466" y="21"/>
                  </a:lnTo>
                  <a:lnTo>
                    <a:pt x="466" y="22"/>
                  </a:lnTo>
                  <a:lnTo>
                    <a:pt x="466" y="22"/>
                  </a:lnTo>
                  <a:lnTo>
                    <a:pt x="466" y="23"/>
                  </a:lnTo>
                  <a:lnTo>
                    <a:pt x="466" y="25"/>
                  </a:lnTo>
                  <a:lnTo>
                    <a:pt x="466" y="31"/>
                  </a:lnTo>
                  <a:lnTo>
                    <a:pt x="466" y="36"/>
                  </a:lnTo>
                  <a:lnTo>
                    <a:pt x="466" y="36"/>
                  </a:lnTo>
                  <a:lnTo>
                    <a:pt x="466" y="38"/>
                  </a:lnTo>
                  <a:lnTo>
                    <a:pt x="466" y="40"/>
                  </a:lnTo>
                  <a:lnTo>
                    <a:pt x="466" y="47"/>
                  </a:lnTo>
                  <a:lnTo>
                    <a:pt x="466" y="53"/>
                  </a:lnTo>
                  <a:lnTo>
                    <a:pt x="466" y="53"/>
                  </a:lnTo>
                  <a:lnTo>
                    <a:pt x="466" y="54"/>
                  </a:lnTo>
                  <a:lnTo>
                    <a:pt x="466" y="57"/>
                  </a:lnTo>
                  <a:lnTo>
                    <a:pt x="466" y="58"/>
                  </a:lnTo>
                  <a:lnTo>
                    <a:pt x="466" y="58"/>
                  </a:lnTo>
                  <a:lnTo>
                    <a:pt x="467" y="58"/>
                  </a:lnTo>
                  <a:lnTo>
                    <a:pt x="468" y="58"/>
                  </a:lnTo>
                  <a:lnTo>
                    <a:pt x="470" y="58"/>
                  </a:lnTo>
                  <a:lnTo>
                    <a:pt x="471" y="58"/>
                  </a:lnTo>
                  <a:lnTo>
                    <a:pt x="476" y="58"/>
                  </a:lnTo>
                  <a:lnTo>
                    <a:pt x="479" y="58"/>
                  </a:lnTo>
                  <a:lnTo>
                    <a:pt x="480" y="58"/>
                  </a:lnTo>
                  <a:lnTo>
                    <a:pt x="486" y="60"/>
                  </a:lnTo>
                  <a:lnTo>
                    <a:pt x="490" y="61"/>
                  </a:lnTo>
                  <a:lnTo>
                    <a:pt x="491" y="61"/>
                  </a:lnTo>
                  <a:lnTo>
                    <a:pt x="493" y="61"/>
                  </a:lnTo>
                  <a:lnTo>
                    <a:pt x="499" y="61"/>
                  </a:lnTo>
                  <a:lnTo>
                    <a:pt x="504" y="61"/>
                  </a:lnTo>
                  <a:lnTo>
                    <a:pt x="505" y="61"/>
                  </a:lnTo>
                  <a:lnTo>
                    <a:pt x="509" y="61"/>
                  </a:lnTo>
                  <a:lnTo>
                    <a:pt x="511" y="61"/>
                  </a:lnTo>
                  <a:lnTo>
                    <a:pt x="512" y="61"/>
                  </a:lnTo>
                  <a:lnTo>
                    <a:pt x="512" y="61"/>
                  </a:lnTo>
                  <a:lnTo>
                    <a:pt x="514" y="61"/>
                  </a:lnTo>
                  <a:lnTo>
                    <a:pt x="515" y="61"/>
                  </a:lnTo>
                  <a:lnTo>
                    <a:pt x="516" y="61"/>
                  </a:lnTo>
                  <a:lnTo>
                    <a:pt x="519" y="60"/>
                  </a:lnTo>
                  <a:lnTo>
                    <a:pt x="521" y="59"/>
                  </a:lnTo>
                  <a:lnTo>
                    <a:pt x="522" y="58"/>
                  </a:lnTo>
                  <a:lnTo>
                    <a:pt x="523" y="58"/>
                  </a:lnTo>
                  <a:lnTo>
                    <a:pt x="527" y="58"/>
                  </a:lnTo>
                  <a:lnTo>
                    <a:pt x="529" y="58"/>
                  </a:lnTo>
                  <a:lnTo>
                    <a:pt x="530" y="58"/>
                  </a:lnTo>
                  <a:lnTo>
                    <a:pt x="531" y="58"/>
                  </a:lnTo>
                  <a:lnTo>
                    <a:pt x="532" y="58"/>
                  </a:lnTo>
                  <a:lnTo>
                    <a:pt x="533" y="58"/>
                  </a:lnTo>
                  <a:lnTo>
                    <a:pt x="533" y="57"/>
                  </a:lnTo>
                  <a:lnTo>
                    <a:pt x="533" y="53"/>
                  </a:lnTo>
                  <a:lnTo>
                    <a:pt x="533" y="51"/>
                  </a:lnTo>
                  <a:lnTo>
                    <a:pt x="533" y="50"/>
                  </a:lnTo>
                  <a:lnTo>
                    <a:pt x="535" y="46"/>
                  </a:lnTo>
                  <a:lnTo>
                    <a:pt x="536" y="44"/>
                  </a:lnTo>
                  <a:lnTo>
                    <a:pt x="537" y="43"/>
                  </a:lnTo>
                  <a:lnTo>
                    <a:pt x="537" y="41"/>
                  </a:lnTo>
                  <a:lnTo>
                    <a:pt x="537" y="33"/>
                  </a:lnTo>
                  <a:lnTo>
                    <a:pt x="537" y="27"/>
                  </a:lnTo>
                  <a:lnTo>
                    <a:pt x="537" y="26"/>
                  </a:lnTo>
                  <a:lnTo>
                    <a:pt x="537" y="23"/>
                  </a:lnTo>
                  <a:lnTo>
                    <a:pt x="540" y="13"/>
                  </a:lnTo>
                  <a:lnTo>
                    <a:pt x="542" y="6"/>
                  </a:lnTo>
                  <a:lnTo>
                    <a:pt x="544" y="5"/>
                  </a:lnTo>
                  <a:lnTo>
                    <a:pt x="544" y="3"/>
                  </a:lnTo>
                  <a:lnTo>
                    <a:pt x="544" y="1"/>
                  </a:lnTo>
                  <a:lnTo>
                    <a:pt x="544" y="0"/>
                  </a:lnTo>
                  <a:lnTo>
                    <a:pt x="545" y="0"/>
                  </a:lnTo>
                  <a:lnTo>
                    <a:pt x="548" y="0"/>
                  </a:lnTo>
                  <a:lnTo>
                    <a:pt x="550" y="0"/>
                  </a:lnTo>
                  <a:lnTo>
                    <a:pt x="551" y="0"/>
                  </a:lnTo>
                  <a:lnTo>
                    <a:pt x="552" y="0"/>
                  </a:lnTo>
                  <a:lnTo>
                    <a:pt x="557" y="0"/>
                  </a:lnTo>
                  <a:lnTo>
                    <a:pt x="560" y="0"/>
                  </a:lnTo>
                  <a:lnTo>
                    <a:pt x="562" y="0"/>
                  </a:lnTo>
                  <a:lnTo>
                    <a:pt x="566" y="1"/>
                  </a:lnTo>
                  <a:lnTo>
                    <a:pt x="578" y="4"/>
                  </a:lnTo>
                  <a:lnTo>
                    <a:pt x="589" y="5"/>
                  </a:lnTo>
                  <a:lnTo>
                    <a:pt x="590" y="5"/>
                  </a:lnTo>
                  <a:lnTo>
                    <a:pt x="593" y="5"/>
                  </a:lnTo>
                  <a:lnTo>
                    <a:pt x="605" y="5"/>
                  </a:lnTo>
                  <a:lnTo>
                    <a:pt x="613" y="5"/>
                  </a:lnTo>
                  <a:lnTo>
                    <a:pt x="614" y="5"/>
                  </a:lnTo>
                  <a:lnTo>
                    <a:pt x="615" y="5"/>
                  </a:lnTo>
                  <a:lnTo>
                    <a:pt x="619" y="5"/>
                  </a:lnTo>
                  <a:lnTo>
                    <a:pt x="621" y="5"/>
                  </a:lnTo>
                  <a:lnTo>
                    <a:pt x="622" y="5"/>
                  </a:lnTo>
                  <a:lnTo>
                    <a:pt x="622" y="6"/>
                  </a:lnTo>
                  <a:lnTo>
                    <a:pt x="622" y="7"/>
                  </a:lnTo>
                  <a:lnTo>
                    <a:pt x="622" y="8"/>
                  </a:lnTo>
                  <a:lnTo>
                    <a:pt x="622" y="8"/>
                  </a:lnTo>
                  <a:lnTo>
                    <a:pt x="622" y="9"/>
                  </a:lnTo>
                  <a:lnTo>
                    <a:pt x="622" y="10"/>
                  </a:lnTo>
                  <a:lnTo>
                    <a:pt x="622" y="11"/>
                  </a:lnTo>
                  <a:lnTo>
                    <a:pt x="622" y="11"/>
                  </a:lnTo>
                  <a:lnTo>
                    <a:pt x="623" y="11"/>
                  </a:lnTo>
                  <a:lnTo>
                    <a:pt x="624" y="11"/>
                  </a:lnTo>
                  <a:lnTo>
                    <a:pt x="625" y="11"/>
                  </a:lnTo>
                  <a:lnTo>
                    <a:pt x="625" y="11"/>
                  </a:lnTo>
                  <a:lnTo>
                    <a:pt x="625" y="12"/>
                  </a:lnTo>
                  <a:lnTo>
                    <a:pt x="625" y="13"/>
                  </a:lnTo>
                  <a:lnTo>
                    <a:pt x="625" y="18"/>
                  </a:lnTo>
                  <a:lnTo>
                    <a:pt x="625" y="22"/>
                  </a:lnTo>
                  <a:lnTo>
                    <a:pt x="625" y="22"/>
                  </a:lnTo>
                  <a:lnTo>
                    <a:pt x="625" y="23"/>
                  </a:lnTo>
                  <a:lnTo>
                    <a:pt x="625" y="25"/>
                  </a:lnTo>
                  <a:lnTo>
                    <a:pt x="625" y="31"/>
                  </a:lnTo>
                  <a:lnTo>
                    <a:pt x="625" y="36"/>
                  </a:lnTo>
                  <a:lnTo>
                    <a:pt x="625" y="36"/>
                  </a:lnTo>
                  <a:lnTo>
                    <a:pt x="625" y="38"/>
                  </a:lnTo>
                  <a:lnTo>
                    <a:pt x="625" y="43"/>
                  </a:lnTo>
                  <a:lnTo>
                    <a:pt x="626" y="59"/>
                  </a:lnTo>
                  <a:lnTo>
                    <a:pt x="627" y="71"/>
                  </a:lnTo>
                  <a:lnTo>
                    <a:pt x="628" y="71"/>
                  </a:lnTo>
                  <a:lnTo>
                    <a:pt x="628" y="72"/>
                  </a:lnTo>
                  <a:lnTo>
                    <a:pt x="628" y="77"/>
                  </a:lnTo>
                  <a:lnTo>
                    <a:pt x="628" y="92"/>
                  </a:lnTo>
                  <a:lnTo>
                    <a:pt x="628" y="103"/>
                  </a:lnTo>
                  <a:lnTo>
                    <a:pt x="628" y="103"/>
                  </a:lnTo>
                  <a:lnTo>
                    <a:pt x="630" y="108"/>
                  </a:lnTo>
                  <a:lnTo>
                    <a:pt x="631" y="111"/>
                  </a:lnTo>
                  <a:lnTo>
                    <a:pt x="632" y="111"/>
                  </a:lnTo>
                  <a:lnTo>
                    <a:pt x="636" y="111"/>
                  </a:lnTo>
                  <a:lnTo>
                    <a:pt x="638" y="111"/>
                  </a:lnTo>
                  <a:lnTo>
                    <a:pt x="639" y="111"/>
                  </a:lnTo>
                  <a:lnTo>
                    <a:pt x="640" y="111"/>
                  </a:lnTo>
                  <a:lnTo>
                    <a:pt x="645" y="111"/>
                  </a:lnTo>
                  <a:lnTo>
                    <a:pt x="648" y="111"/>
                  </a:lnTo>
                  <a:lnTo>
                    <a:pt x="649" y="111"/>
                  </a:lnTo>
                  <a:lnTo>
                    <a:pt x="652" y="112"/>
                  </a:lnTo>
                  <a:lnTo>
                    <a:pt x="664" y="113"/>
                  </a:lnTo>
                  <a:lnTo>
                    <a:pt x="674" y="114"/>
                  </a:lnTo>
                  <a:lnTo>
                    <a:pt x="675" y="114"/>
                  </a:lnTo>
                  <a:lnTo>
                    <a:pt x="679" y="115"/>
                  </a:lnTo>
                  <a:lnTo>
                    <a:pt x="692" y="116"/>
                  </a:lnTo>
                  <a:lnTo>
                    <a:pt x="701" y="117"/>
                  </a:lnTo>
                  <a:lnTo>
                    <a:pt x="702" y="117"/>
                  </a:lnTo>
                  <a:lnTo>
                    <a:pt x="703" y="117"/>
                  </a:lnTo>
                  <a:lnTo>
                    <a:pt x="706" y="117"/>
                  </a:lnTo>
                  <a:lnTo>
                    <a:pt x="708" y="117"/>
                  </a:lnTo>
                  <a:lnTo>
                    <a:pt x="710" y="117"/>
                  </a:lnTo>
                  <a:lnTo>
                    <a:pt x="711" y="120"/>
                  </a:lnTo>
                  <a:lnTo>
                    <a:pt x="712" y="121"/>
                  </a:lnTo>
                  <a:lnTo>
                    <a:pt x="713" y="121"/>
                  </a:lnTo>
                  <a:lnTo>
                    <a:pt x="714" y="122"/>
                  </a:lnTo>
                  <a:lnTo>
                    <a:pt x="717" y="123"/>
                  </a:lnTo>
                  <a:lnTo>
                    <a:pt x="719" y="124"/>
                  </a:lnTo>
                  <a:lnTo>
                    <a:pt x="720" y="124"/>
                  </a:lnTo>
                  <a:lnTo>
                    <a:pt x="722" y="125"/>
                  </a:lnTo>
                  <a:lnTo>
                    <a:pt x="729" y="127"/>
                  </a:lnTo>
                  <a:lnTo>
                    <a:pt x="733" y="128"/>
                  </a:lnTo>
                  <a:lnTo>
                    <a:pt x="734" y="128"/>
                  </a:lnTo>
                  <a:lnTo>
                    <a:pt x="736" y="129"/>
                  </a:lnTo>
                  <a:lnTo>
                    <a:pt x="742" y="131"/>
                  </a:lnTo>
                  <a:lnTo>
                    <a:pt x="748" y="132"/>
                  </a:lnTo>
                  <a:lnTo>
                    <a:pt x="749" y="132"/>
                  </a:lnTo>
                  <a:lnTo>
                    <a:pt x="750" y="134"/>
                  </a:lnTo>
                  <a:lnTo>
                    <a:pt x="751" y="135"/>
                  </a:lnTo>
                  <a:lnTo>
                    <a:pt x="752" y="135"/>
                  </a:lnTo>
                  <a:lnTo>
                    <a:pt x="752" y="135"/>
                  </a:lnTo>
                  <a:lnTo>
                    <a:pt x="752" y="136"/>
                  </a:lnTo>
                  <a:lnTo>
                    <a:pt x="752" y="137"/>
                  </a:lnTo>
                  <a:lnTo>
                    <a:pt x="752" y="138"/>
                  </a:lnTo>
                  <a:lnTo>
                    <a:pt x="752" y="138"/>
                  </a:lnTo>
                  <a:lnTo>
                    <a:pt x="752" y="139"/>
                  </a:lnTo>
                  <a:lnTo>
                    <a:pt x="752" y="140"/>
                  </a:lnTo>
                  <a:lnTo>
                    <a:pt x="752" y="143"/>
                  </a:lnTo>
                  <a:lnTo>
                    <a:pt x="752" y="146"/>
                  </a:lnTo>
                  <a:lnTo>
                    <a:pt x="752" y="146"/>
                  </a:lnTo>
                  <a:lnTo>
                    <a:pt x="752" y="147"/>
                  </a:lnTo>
                  <a:lnTo>
                    <a:pt x="752" y="148"/>
                  </a:lnTo>
                  <a:lnTo>
                    <a:pt x="752" y="153"/>
                  </a:lnTo>
                  <a:lnTo>
                    <a:pt x="752" y="156"/>
                  </a:lnTo>
                  <a:lnTo>
                    <a:pt x="752" y="156"/>
                  </a:lnTo>
                  <a:lnTo>
                    <a:pt x="752" y="156"/>
                  </a:lnTo>
                  <a:lnTo>
                    <a:pt x="753" y="156"/>
                  </a:lnTo>
                  <a:lnTo>
                    <a:pt x="756" y="156"/>
                  </a:lnTo>
                  <a:lnTo>
                    <a:pt x="758" y="156"/>
                  </a:lnTo>
                  <a:lnTo>
                    <a:pt x="759" y="156"/>
                  </a:lnTo>
                  <a:lnTo>
                    <a:pt x="762" y="156"/>
                  </a:lnTo>
                  <a:lnTo>
                    <a:pt x="765" y="156"/>
                  </a:lnTo>
                  <a:lnTo>
                    <a:pt x="766" y="156"/>
                  </a:lnTo>
                  <a:lnTo>
                    <a:pt x="768" y="156"/>
                  </a:lnTo>
                  <a:lnTo>
                    <a:pt x="776" y="156"/>
                  </a:lnTo>
                  <a:lnTo>
                    <a:pt x="782" y="156"/>
                  </a:lnTo>
                  <a:lnTo>
                    <a:pt x="784" y="156"/>
                  </a:lnTo>
                  <a:lnTo>
                    <a:pt x="786" y="156"/>
                  </a:lnTo>
                  <a:lnTo>
                    <a:pt x="794" y="156"/>
                  </a:lnTo>
                  <a:lnTo>
                    <a:pt x="800" y="156"/>
                  </a:lnTo>
                  <a:lnTo>
                    <a:pt x="802" y="156"/>
                  </a:lnTo>
                  <a:lnTo>
                    <a:pt x="805" y="156"/>
                  </a:lnTo>
                  <a:lnTo>
                    <a:pt x="807" y="156"/>
                  </a:lnTo>
                  <a:lnTo>
                    <a:pt x="808" y="156"/>
                  </a:lnTo>
                  <a:lnTo>
                    <a:pt x="808" y="157"/>
                  </a:lnTo>
                  <a:lnTo>
                    <a:pt x="808" y="158"/>
                  </a:lnTo>
                  <a:lnTo>
                    <a:pt x="808" y="159"/>
                  </a:lnTo>
                  <a:lnTo>
                    <a:pt x="808" y="159"/>
                  </a:lnTo>
                  <a:lnTo>
                    <a:pt x="808" y="160"/>
                  </a:lnTo>
                  <a:lnTo>
                    <a:pt x="808" y="161"/>
                  </a:lnTo>
                  <a:lnTo>
                    <a:pt x="808" y="167"/>
                  </a:lnTo>
                  <a:lnTo>
                    <a:pt x="808" y="170"/>
                  </a:lnTo>
                  <a:lnTo>
                    <a:pt x="808" y="170"/>
                  </a:lnTo>
                  <a:lnTo>
                    <a:pt x="808" y="171"/>
                  </a:lnTo>
                  <a:lnTo>
                    <a:pt x="808" y="173"/>
                  </a:lnTo>
                  <a:lnTo>
                    <a:pt x="808" y="182"/>
                  </a:lnTo>
                  <a:lnTo>
                    <a:pt x="808" y="188"/>
                  </a:lnTo>
                  <a:lnTo>
                    <a:pt x="808" y="188"/>
                  </a:lnTo>
                  <a:lnTo>
                    <a:pt x="808" y="189"/>
                  </a:lnTo>
                  <a:lnTo>
                    <a:pt x="808" y="191"/>
                  </a:lnTo>
                  <a:lnTo>
                    <a:pt x="808" y="200"/>
                  </a:lnTo>
                  <a:lnTo>
                    <a:pt x="808" y="206"/>
                  </a:lnTo>
                  <a:lnTo>
                    <a:pt x="808" y="206"/>
                  </a:lnTo>
                  <a:lnTo>
                    <a:pt x="808" y="207"/>
                  </a:lnTo>
                  <a:lnTo>
                    <a:pt x="808" y="208"/>
                  </a:lnTo>
                  <a:lnTo>
                    <a:pt x="808" y="209"/>
                  </a:lnTo>
                  <a:lnTo>
                    <a:pt x="808" y="209"/>
                  </a:lnTo>
                  <a:lnTo>
                    <a:pt x="807" y="209"/>
                  </a:lnTo>
                  <a:lnTo>
                    <a:pt x="804" y="209"/>
                  </a:lnTo>
                  <a:lnTo>
                    <a:pt x="802" y="209"/>
                  </a:lnTo>
                  <a:lnTo>
                    <a:pt x="802" y="209"/>
                  </a:lnTo>
                  <a:lnTo>
                    <a:pt x="800" y="209"/>
                  </a:lnTo>
                  <a:lnTo>
                    <a:pt x="799" y="209"/>
                  </a:lnTo>
                  <a:lnTo>
                    <a:pt x="796" y="209"/>
                  </a:lnTo>
                  <a:lnTo>
                    <a:pt x="794" y="209"/>
                  </a:lnTo>
                  <a:lnTo>
                    <a:pt x="794" y="209"/>
                  </a:lnTo>
                  <a:lnTo>
                    <a:pt x="793" y="209"/>
                  </a:lnTo>
                  <a:lnTo>
                    <a:pt x="791" y="209"/>
                  </a:lnTo>
                  <a:lnTo>
                    <a:pt x="785" y="208"/>
                  </a:lnTo>
                  <a:lnTo>
                    <a:pt x="780" y="207"/>
                  </a:lnTo>
                  <a:lnTo>
                    <a:pt x="780" y="206"/>
                  </a:lnTo>
                  <a:lnTo>
                    <a:pt x="779" y="206"/>
                  </a:lnTo>
                  <a:lnTo>
                    <a:pt x="776" y="206"/>
                  </a:lnTo>
                  <a:lnTo>
                    <a:pt x="767" y="206"/>
                  </a:lnTo>
                  <a:lnTo>
                    <a:pt x="759" y="206"/>
                  </a:lnTo>
                  <a:lnTo>
                    <a:pt x="759" y="206"/>
                  </a:lnTo>
                  <a:lnTo>
                    <a:pt x="758" y="206"/>
                  </a:lnTo>
                  <a:lnTo>
                    <a:pt x="757" y="206"/>
                  </a:lnTo>
                  <a:lnTo>
                    <a:pt x="754" y="206"/>
                  </a:lnTo>
                  <a:lnTo>
                    <a:pt x="752" y="206"/>
                  </a:lnTo>
                  <a:lnTo>
                    <a:pt x="752" y="206"/>
                  </a:lnTo>
                  <a:lnTo>
                    <a:pt x="752" y="206"/>
                  </a:lnTo>
                  <a:lnTo>
                    <a:pt x="751" y="207"/>
                  </a:lnTo>
                  <a:lnTo>
                    <a:pt x="750" y="208"/>
                  </a:lnTo>
                  <a:lnTo>
                    <a:pt x="749" y="209"/>
                  </a:lnTo>
                  <a:lnTo>
                    <a:pt x="749" y="209"/>
                  </a:lnTo>
                  <a:lnTo>
                    <a:pt x="749" y="209"/>
                  </a:lnTo>
                  <a:lnTo>
                    <a:pt x="749" y="210"/>
                  </a:lnTo>
                  <a:lnTo>
                    <a:pt x="749" y="211"/>
                  </a:lnTo>
                  <a:lnTo>
                    <a:pt x="749" y="212"/>
                  </a:lnTo>
                  <a:lnTo>
                    <a:pt x="749" y="212"/>
                  </a:lnTo>
                  <a:lnTo>
                    <a:pt x="749" y="213"/>
                  </a:lnTo>
                  <a:lnTo>
                    <a:pt x="749" y="214"/>
                  </a:lnTo>
                  <a:lnTo>
                    <a:pt x="749" y="218"/>
                  </a:lnTo>
                  <a:lnTo>
                    <a:pt x="749" y="220"/>
                  </a:lnTo>
                  <a:lnTo>
                    <a:pt x="749" y="220"/>
                  </a:lnTo>
                  <a:lnTo>
                    <a:pt x="749" y="221"/>
                  </a:lnTo>
                  <a:lnTo>
                    <a:pt x="749" y="222"/>
                  </a:lnTo>
                  <a:lnTo>
                    <a:pt x="749" y="227"/>
                  </a:lnTo>
                  <a:lnTo>
                    <a:pt x="749" y="230"/>
                  </a:lnTo>
                  <a:lnTo>
                    <a:pt x="749" y="230"/>
                  </a:lnTo>
                  <a:lnTo>
                    <a:pt x="749" y="231"/>
                  </a:lnTo>
                  <a:lnTo>
                    <a:pt x="749" y="232"/>
                  </a:lnTo>
                  <a:lnTo>
                    <a:pt x="749" y="238"/>
                  </a:lnTo>
                  <a:lnTo>
                    <a:pt x="749" y="241"/>
                  </a:lnTo>
                  <a:lnTo>
                    <a:pt x="749" y="241"/>
                  </a:lnTo>
                  <a:lnTo>
                    <a:pt x="749" y="242"/>
                  </a:lnTo>
                  <a:lnTo>
                    <a:pt x="749" y="243"/>
                  </a:lnTo>
                  <a:lnTo>
                    <a:pt x="749" y="244"/>
                  </a:lnTo>
                  <a:lnTo>
                    <a:pt x="749" y="244"/>
                  </a:lnTo>
                  <a:lnTo>
                    <a:pt x="749" y="244"/>
                  </a:lnTo>
                  <a:lnTo>
                    <a:pt x="749" y="244"/>
                  </a:lnTo>
                  <a:lnTo>
                    <a:pt x="750" y="247"/>
                  </a:lnTo>
                  <a:lnTo>
                    <a:pt x="751" y="248"/>
                  </a:lnTo>
                  <a:lnTo>
                    <a:pt x="752" y="248"/>
                  </a:lnTo>
                  <a:lnTo>
                    <a:pt x="752" y="248"/>
                  </a:lnTo>
                  <a:lnTo>
                    <a:pt x="753" y="248"/>
                  </a:lnTo>
                  <a:lnTo>
                    <a:pt x="756" y="248"/>
                  </a:lnTo>
                  <a:lnTo>
                    <a:pt x="758" y="248"/>
                  </a:lnTo>
                  <a:lnTo>
                    <a:pt x="759" y="248"/>
                  </a:lnTo>
                  <a:lnTo>
                    <a:pt x="761" y="249"/>
                  </a:lnTo>
                  <a:lnTo>
                    <a:pt x="768" y="250"/>
                  </a:lnTo>
                  <a:lnTo>
                    <a:pt x="772" y="252"/>
                  </a:lnTo>
                  <a:lnTo>
                    <a:pt x="773" y="252"/>
                  </a:lnTo>
                  <a:lnTo>
                    <a:pt x="776" y="252"/>
                  </a:lnTo>
                  <a:lnTo>
                    <a:pt x="788" y="252"/>
                  </a:lnTo>
                  <a:lnTo>
                    <a:pt x="796" y="252"/>
                  </a:lnTo>
                  <a:lnTo>
                    <a:pt x="797" y="252"/>
                  </a:lnTo>
                  <a:lnTo>
                    <a:pt x="800" y="253"/>
                  </a:lnTo>
                  <a:lnTo>
                    <a:pt x="812" y="254"/>
                  </a:lnTo>
                  <a:lnTo>
                    <a:pt x="822" y="255"/>
                  </a:lnTo>
                  <a:lnTo>
                    <a:pt x="823" y="255"/>
                  </a:lnTo>
                  <a:lnTo>
                    <a:pt x="826" y="255"/>
                  </a:lnTo>
                  <a:lnTo>
                    <a:pt x="828" y="255"/>
                  </a:lnTo>
                  <a:lnTo>
                    <a:pt x="829" y="255"/>
                  </a:lnTo>
                  <a:lnTo>
                    <a:pt x="831" y="260"/>
                  </a:lnTo>
                  <a:lnTo>
                    <a:pt x="832" y="262"/>
                  </a:lnTo>
                  <a:lnTo>
                    <a:pt x="833" y="262"/>
                  </a:lnTo>
                  <a:lnTo>
                    <a:pt x="833" y="263"/>
                  </a:lnTo>
                  <a:lnTo>
                    <a:pt x="833" y="264"/>
                  </a:lnTo>
                  <a:lnTo>
                    <a:pt x="833" y="270"/>
                  </a:lnTo>
                  <a:lnTo>
                    <a:pt x="833" y="273"/>
                  </a:lnTo>
                  <a:lnTo>
                    <a:pt x="833" y="273"/>
                  </a:lnTo>
                  <a:lnTo>
                    <a:pt x="833" y="274"/>
                  </a:lnTo>
                  <a:lnTo>
                    <a:pt x="833" y="276"/>
                  </a:lnTo>
                  <a:lnTo>
                    <a:pt x="834" y="282"/>
                  </a:lnTo>
                  <a:lnTo>
                    <a:pt x="835" y="286"/>
                  </a:lnTo>
                  <a:lnTo>
                    <a:pt x="836" y="286"/>
                  </a:lnTo>
                  <a:lnTo>
                    <a:pt x="837" y="292"/>
                  </a:lnTo>
                  <a:lnTo>
                    <a:pt x="839" y="294"/>
                  </a:lnTo>
                  <a:lnTo>
                    <a:pt x="840" y="294"/>
                  </a:lnTo>
                  <a:lnTo>
                    <a:pt x="840" y="294"/>
                  </a:lnTo>
                  <a:lnTo>
                    <a:pt x="841" y="294"/>
                  </a:lnTo>
                  <a:lnTo>
                    <a:pt x="846" y="294"/>
                  </a:lnTo>
                  <a:lnTo>
                    <a:pt x="849" y="294"/>
                  </a:lnTo>
                  <a:lnTo>
                    <a:pt x="850" y="294"/>
                  </a:lnTo>
                  <a:lnTo>
                    <a:pt x="853" y="294"/>
                  </a:lnTo>
                  <a:lnTo>
                    <a:pt x="863" y="294"/>
                  </a:lnTo>
                  <a:lnTo>
                    <a:pt x="870" y="294"/>
                  </a:lnTo>
                  <a:lnTo>
                    <a:pt x="871" y="294"/>
                  </a:lnTo>
                  <a:lnTo>
                    <a:pt x="877" y="295"/>
                  </a:lnTo>
                  <a:lnTo>
                    <a:pt x="896" y="296"/>
                  </a:lnTo>
                  <a:lnTo>
                    <a:pt x="909" y="297"/>
                  </a:lnTo>
                  <a:lnTo>
                    <a:pt x="910" y="297"/>
                  </a:lnTo>
                  <a:lnTo>
                    <a:pt x="917" y="297"/>
                  </a:lnTo>
                  <a:lnTo>
                    <a:pt x="936" y="297"/>
                  </a:lnTo>
                  <a:lnTo>
                    <a:pt x="951" y="297"/>
                  </a:lnTo>
                  <a:lnTo>
                    <a:pt x="952" y="297"/>
                  </a:lnTo>
                  <a:lnTo>
                    <a:pt x="953" y="297"/>
                  </a:lnTo>
                  <a:lnTo>
                    <a:pt x="958" y="297"/>
                  </a:lnTo>
                  <a:lnTo>
                    <a:pt x="961" y="297"/>
                  </a:lnTo>
                  <a:lnTo>
                    <a:pt x="962" y="297"/>
                  </a:lnTo>
                  <a:lnTo>
                    <a:pt x="962" y="296"/>
                  </a:lnTo>
                  <a:lnTo>
                    <a:pt x="962" y="295"/>
                  </a:lnTo>
                  <a:lnTo>
                    <a:pt x="962" y="294"/>
                  </a:lnTo>
                  <a:lnTo>
                    <a:pt x="962" y="293"/>
                  </a:lnTo>
                  <a:lnTo>
                    <a:pt x="962" y="290"/>
                  </a:lnTo>
                  <a:lnTo>
                    <a:pt x="962" y="288"/>
                  </a:lnTo>
                  <a:lnTo>
                    <a:pt x="962" y="286"/>
                  </a:lnTo>
                  <a:lnTo>
                    <a:pt x="963" y="283"/>
                  </a:lnTo>
                  <a:lnTo>
                    <a:pt x="964" y="281"/>
                  </a:lnTo>
                  <a:lnTo>
                    <a:pt x="965" y="280"/>
                  </a:lnTo>
                  <a:lnTo>
                    <a:pt x="968" y="276"/>
                  </a:lnTo>
                  <a:lnTo>
                    <a:pt x="969" y="274"/>
                  </a:lnTo>
                  <a:lnTo>
                    <a:pt x="970" y="273"/>
                  </a:lnTo>
                  <a:lnTo>
                    <a:pt x="971" y="272"/>
                  </a:lnTo>
                  <a:lnTo>
                    <a:pt x="972" y="271"/>
                  </a:lnTo>
                  <a:lnTo>
                    <a:pt x="973" y="270"/>
                  </a:lnTo>
                  <a:lnTo>
                    <a:pt x="974" y="270"/>
                  </a:lnTo>
                  <a:lnTo>
                    <a:pt x="975" y="270"/>
                  </a:lnTo>
                  <a:lnTo>
                    <a:pt x="976" y="270"/>
                  </a:lnTo>
                  <a:lnTo>
                    <a:pt x="977" y="270"/>
                  </a:lnTo>
                  <a:lnTo>
                    <a:pt x="980" y="270"/>
                  </a:lnTo>
                  <a:lnTo>
                    <a:pt x="982" y="270"/>
                  </a:lnTo>
                  <a:lnTo>
                    <a:pt x="983" y="270"/>
                  </a:lnTo>
                  <a:lnTo>
                    <a:pt x="987" y="268"/>
                  </a:lnTo>
                  <a:lnTo>
                    <a:pt x="996" y="265"/>
                  </a:lnTo>
                  <a:lnTo>
                    <a:pt x="1003" y="263"/>
                  </a:lnTo>
                  <a:lnTo>
                    <a:pt x="1005" y="262"/>
                  </a:lnTo>
                  <a:lnTo>
                    <a:pt x="1007" y="262"/>
                  </a:lnTo>
                  <a:lnTo>
                    <a:pt x="1015" y="261"/>
                  </a:lnTo>
                  <a:lnTo>
                    <a:pt x="1021" y="260"/>
                  </a:lnTo>
                  <a:lnTo>
                    <a:pt x="1022" y="259"/>
                  </a:lnTo>
                  <a:lnTo>
                    <a:pt x="1024" y="257"/>
                  </a:lnTo>
                  <a:lnTo>
                    <a:pt x="1025" y="256"/>
                  </a:lnTo>
                  <a:lnTo>
                    <a:pt x="1026" y="255"/>
                  </a:lnTo>
                  <a:lnTo>
                    <a:pt x="1026" y="255"/>
                  </a:lnTo>
                  <a:lnTo>
                    <a:pt x="1026" y="252"/>
                  </a:lnTo>
                  <a:lnTo>
                    <a:pt x="1026" y="249"/>
                  </a:lnTo>
                  <a:lnTo>
                    <a:pt x="1026" y="248"/>
                  </a:lnTo>
                  <a:lnTo>
                    <a:pt x="1026" y="247"/>
                  </a:lnTo>
                  <a:lnTo>
                    <a:pt x="1026" y="244"/>
                  </a:lnTo>
                  <a:lnTo>
                    <a:pt x="1026" y="242"/>
                  </a:lnTo>
                  <a:lnTo>
                    <a:pt x="1026" y="241"/>
                  </a:lnTo>
                  <a:lnTo>
                    <a:pt x="1026" y="240"/>
                  </a:lnTo>
                  <a:lnTo>
                    <a:pt x="1026" y="237"/>
                  </a:lnTo>
                  <a:lnTo>
                    <a:pt x="1026" y="235"/>
                  </a:lnTo>
                  <a:lnTo>
                    <a:pt x="1026" y="234"/>
                  </a:lnTo>
                  <a:lnTo>
                    <a:pt x="1026" y="234"/>
                  </a:lnTo>
                  <a:lnTo>
                    <a:pt x="1027" y="234"/>
                  </a:lnTo>
                  <a:lnTo>
                    <a:pt x="1028" y="234"/>
                  </a:lnTo>
                  <a:lnTo>
                    <a:pt x="1029" y="234"/>
                  </a:lnTo>
                  <a:lnTo>
                    <a:pt x="1031" y="234"/>
                  </a:lnTo>
                  <a:lnTo>
                    <a:pt x="1032" y="234"/>
                  </a:lnTo>
                  <a:lnTo>
                    <a:pt x="1033" y="234"/>
                  </a:lnTo>
                  <a:lnTo>
                    <a:pt x="1036" y="232"/>
                  </a:lnTo>
                  <a:lnTo>
                    <a:pt x="1038" y="231"/>
                  </a:lnTo>
                  <a:lnTo>
                    <a:pt x="1039" y="230"/>
                  </a:lnTo>
                  <a:lnTo>
                    <a:pt x="1040" y="230"/>
                  </a:lnTo>
                  <a:lnTo>
                    <a:pt x="1044" y="230"/>
                  </a:lnTo>
                  <a:lnTo>
                    <a:pt x="1046" y="230"/>
                  </a:lnTo>
                  <a:lnTo>
                    <a:pt x="1047" y="230"/>
                  </a:lnTo>
                  <a:lnTo>
                    <a:pt x="1048" y="229"/>
                  </a:lnTo>
                  <a:lnTo>
                    <a:pt x="1049" y="228"/>
                  </a:lnTo>
                  <a:lnTo>
                    <a:pt x="1050" y="227"/>
                  </a:lnTo>
                  <a:lnTo>
                    <a:pt x="1050" y="227"/>
                  </a:lnTo>
                  <a:lnTo>
                    <a:pt x="1052" y="225"/>
                  </a:lnTo>
                  <a:lnTo>
                    <a:pt x="1053" y="224"/>
                  </a:lnTo>
                  <a:lnTo>
                    <a:pt x="1054" y="223"/>
                  </a:lnTo>
                  <a:lnTo>
                    <a:pt x="1057" y="220"/>
                  </a:lnTo>
                  <a:lnTo>
                    <a:pt x="1059" y="218"/>
                  </a:lnTo>
                  <a:lnTo>
                    <a:pt x="1061" y="217"/>
                  </a:lnTo>
                  <a:lnTo>
                    <a:pt x="1062" y="216"/>
                  </a:lnTo>
                  <a:lnTo>
                    <a:pt x="1065" y="212"/>
                  </a:lnTo>
                  <a:lnTo>
                    <a:pt x="1067" y="210"/>
                  </a:lnTo>
                  <a:lnTo>
                    <a:pt x="1068" y="209"/>
                  </a:lnTo>
                  <a:lnTo>
                    <a:pt x="1069" y="208"/>
                  </a:lnTo>
                  <a:lnTo>
                    <a:pt x="1070" y="207"/>
                  </a:lnTo>
                  <a:lnTo>
                    <a:pt x="1071" y="206"/>
                  </a:lnTo>
                  <a:lnTo>
                    <a:pt x="1071" y="206"/>
                  </a:lnTo>
                  <a:lnTo>
                    <a:pt x="1073" y="206"/>
                  </a:lnTo>
                  <a:lnTo>
                    <a:pt x="1074" y="206"/>
                  </a:lnTo>
                  <a:lnTo>
                    <a:pt x="1075" y="206"/>
                  </a:lnTo>
                  <a:lnTo>
                    <a:pt x="1076" y="206"/>
                  </a:lnTo>
                  <a:lnTo>
                    <a:pt x="1082" y="206"/>
                  </a:lnTo>
                  <a:lnTo>
                    <a:pt x="1085" y="206"/>
                  </a:lnTo>
                  <a:lnTo>
                    <a:pt x="1086" y="206"/>
                  </a:lnTo>
                  <a:lnTo>
                    <a:pt x="1089" y="206"/>
                  </a:lnTo>
                  <a:lnTo>
                    <a:pt x="1091" y="206"/>
                  </a:lnTo>
                  <a:lnTo>
                    <a:pt x="1092" y="206"/>
                  </a:lnTo>
                  <a:lnTo>
                    <a:pt x="1092" y="206"/>
                  </a:lnTo>
                  <a:lnTo>
                    <a:pt x="1094" y="208"/>
                  </a:lnTo>
                  <a:lnTo>
                    <a:pt x="1095" y="209"/>
                  </a:lnTo>
                  <a:lnTo>
                    <a:pt x="1097" y="209"/>
                  </a:lnTo>
                  <a:lnTo>
                    <a:pt x="1098" y="211"/>
                  </a:lnTo>
                  <a:lnTo>
                    <a:pt x="1099" y="212"/>
                  </a:lnTo>
                  <a:lnTo>
                    <a:pt x="1100" y="212"/>
                  </a:lnTo>
                  <a:lnTo>
                    <a:pt x="1101" y="213"/>
                  </a:lnTo>
                  <a:lnTo>
                    <a:pt x="1104" y="216"/>
                  </a:lnTo>
                  <a:lnTo>
                    <a:pt x="1106" y="217"/>
                  </a:lnTo>
                  <a:lnTo>
                    <a:pt x="1107" y="217"/>
                  </a:lnTo>
                  <a:lnTo>
                    <a:pt x="1109" y="219"/>
                  </a:lnTo>
                  <a:lnTo>
                    <a:pt x="1116" y="224"/>
                  </a:lnTo>
                  <a:lnTo>
                    <a:pt x="1120" y="227"/>
                  </a:lnTo>
                  <a:lnTo>
                    <a:pt x="1121" y="227"/>
                  </a:lnTo>
                  <a:lnTo>
                    <a:pt x="1122" y="227"/>
                  </a:lnTo>
                  <a:lnTo>
                    <a:pt x="1125" y="227"/>
                  </a:lnTo>
                  <a:lnTo>
                    <a:pt x="1127" y="227"/>
                  </a:lnTo>
                  <a:lnTo>
                    <a:pt x="1128" y="227"/>
                  </a:lnTo>
                  <a:lnTo>
                    <a:pt x="1129" y="229"/>
                  </a:lnTo>
                  <a:lnTo>
                    <a:pt x="1130" y="230"/>
                  </a:lnTo>
                  <a:lnTo>
                    <a:pt x="1131" y="230"/>
                  </a:lnTo>
                  <a:lnTo>
                    <a:pt x="1132" y="230"/>
                  </a:lnTo>
                  <a:lnTo>
                    <a:pt x="1136" y="230"/>
                  </a:lnTo>
                  <a:lnTo>
                    <a:pt x="1138" y="230"/>
                  </a:lnTo>
                  <a:lnTo>
                    <a:pt x="1139" y="230"/>
                  </a:lnTo>
                  <a:lnTo>
                    <a:pt x="1142" y="232"/>
                  </a:lnTo>
                  <a:lnTo>
                    <a:pt x="1144" y="234"/>
                  </a:lnTo>
                  <a:lnTo>
                    <a:pt x="1145" y="234"/>
                  </a:lnTo>
                  <a:lnTo>
                    <a:pt x="1147" y="234"/>
                  </a:lnTo>
                  <a:lnTo>
                    <a:pt x="1148" y="234"/>
                  </a:lnTo>
                  <a:lnTo>
                    <a:pt x="1149" y="234"/>
                  </a:lnTo>
                  <a:lnTo>
                    <a:pt x="1149" y="234"/>
                  </a:lnTo>
                  <a:lnTo>
                    <a:pt x="1149" y="235"/>
                  </a:lnTo>
                  <a:lnTo>
                    <a:pt x="1149" y="236"/>
                  </a:lnTo>
                  <a:lnTo>
                    <a:pt x="1149" y="239"/>
                  </a:lnTo>
                  <a:lnTo>
                    <a:pt x="1149" y="241"/>
                  </a:lnTo>
                  <a:lnTo>
                    <a:pt x="1149" y="241"/>
                  </a:lnTo>
                  <a:lnTo>
                    <a:pt x="1149" y="242"/>
                  </a:lnTo>
                  <a:lnTo>
                    <a:pt x="1149" y="243"/>
                  </a:lnTo>
                  <a:lnTo>
                    <a:pt x="1149" y="246"/>
                  </a:lnTo>
                  <a:lnTo>
                    <a:pt x="1149" y="248"/>
                  </a:lnTo>
                  <a:lnTo>
                    <a:pt x="1149" y="248"/>
                  </a:lnTo>
                  <a:lnTo>
                    <a:pt x="1149" y="249"/>
                  </a:lnTo>
                  <a:lnTo>
                    <a:pt x="1149" y="253"/>
                  </a:lnTo>
                  <a:lnTo>
                    <a:pt x="1149" y="255"/>
                  </a:lnTo>
                  <a:lnTo>
                    <a:pt x="1149" y="255"/>
                  </a:lnTo>
                  <a:lnTo>
                    <a:pt x="1149" y="255"/>
                  </a:lnTo>
                  <a:lnTo>
                    <a:pt x="1150" y="255"/>
                  </a:lnTo>
                  <a:lnTo>
                    <a:pt x="1151" y="255"/>
                  </a:lnTo>
                  <a:lnTo>
                    <a:pt x="1153" y="255"/>
                  </a:lnTo>
                  <a:lnTo>
                    <a:pt x="1154" y="255"/>
                  </a:lnTo>
                  <a:lnTo>
                    <a:pt x="1159" y="255"/>
                  </a:lnTo>
                  <a:lnTo>
                    <a:pt x="1162" y="255"/>
                  </a:lnTo>
                  <a:lnTo>
                    <a:pt x="1163" y="255"/>
                  </a:lnTo>
                  <a:lnTo>
                    <a:pt x="1165" y="255"/>
                  </a:lnTo>
                  <a:lnTo>
                    <a:pt x="1174" y="255"/>
                  </a:lnTo>
                  <a:lnTo>
                    <a:pt x="1180" y="255"/>
                  </a:lnTo>
                  <a:lnTo>
                    <a:pt x="1181" y="255"/>
                  </a:lnTo>
                  <a:lnTo>
                    <a:pt x="1183" y="255"/>
                  </a:lnTo>
                  <a:lnTo>
                    <a:pt x="1191" y="255"/>
                  </a:lnTo>
                  <a:lnTo>
                    <a:pt x="1197" y="255"/>
                  </a:lnTo>
                  <a:lnTo>
                    <a:pt x="1198" y="255"/>
                  </a:lnTo>
                  <a:lnTo>
                    <a:pt x="1200" y="255"/>
                  </a:lnTo>
                  <a:lnTo>
                    <a:pt x="1201" y="255"/>
                  </a:lnTo>
                  <a:lnTo>
                    <a:pt x="1202" y="255"/>
                  </a:lnTo>
                  <a:lnTo>
                    <a:pt x="1202" y="256"/>
                  </a:lnTo>
                  <a:lnTo>
                    <a:pt x="1202" y="258"/>
                  </a:lnTo>
                  <a:lnTo>
                    <a:pt x="1202" y="259"/>
                  </a:lnTo>
                  <a:lnTo>
                    <a:pt x="1202" y="259"/>
                  </a:lnTo>
                  <a:lnTo>
                    <a:pt x="1202" y="260"/>
                  </a:lnTo>
                  <a:lnTo>
                    <a:pt x="1202" y="261"/>
                  </a:lnTo>
                  <a:lnTo>
                    <a:pt x="1202" y="262"/>
                  </a:lnTo>
                  <a:lnTo>
                    <a:pt x="1202" y="262"/>
                  </a:lnTo>
                  <a:lnTo>
                    <a:pt x="1202" y="263"/>
                  </a:lnTo>
                  <a:lnTo>
                    <a:pt x="1202" y="264"/>
                  </a:lnTo>
                  <a:lnTo>
                    <a:pt x="1202" y="267"/>
                  </a:lnTo>
                  <a:lnTo>
                    <a:pt x="1202" y="270"/>
                  </a:lnTo>
                  <a:lnTo>
                    <a:pt x="1202" y="270"/>
                  </a:lnTo>
                  <a:lnTo>
                    <a:pt x="1202" y="271"/>
                  </a:lnTo>
                  <a:lnTo>
                    <a:pt x="1202" y="274"/>
                  </a:lnTo>
                  <a:lnTo>
                    <a:pt x="1202" y="276"/>
                  </a:lnTo>
                  <a:lnTo>
                    <a:pt x="1202" y="276"/>
                  </a:lnTo>
                  <a:lnTo>
                    <a:pt x="1202" y="276"/>
                  </a:lnTo>
                  <a:lnTo>
                    <a:pt x="1202" y="276"/>
                  </a:lnTo>
                  <a:lnTo>
                    <a:pt x="1201" y="276"/>
                  </a:lnTo>
                  <a:lnTo>
                    <a:pt x="1199" y="276"/>
                  </a:lnTo>
                  <a:lnTo>
                    <a:pt x="1198" y="276"/>
                  </a:lnTo>
                  <a:lnTo>
                    <a:pt x="1198" y="276"/>
                  </a:lnTo>
                  <a:lnTo>
                    <a:pt x="1197" y="276"/>
                  </a:lnTo>
                  <a:lnTo>
                    <a:pt x="1194" y="276"/>
                  </a:lnTo>
                  <a:lnTo>
                    <a:pt x="1192" y="276"/>
                  </a:lnTo>
                  <a:lnTo>
                    <a:pt x="1192" y="276"/>
                  </a:lnTo>
                  <a:lnTo>
                    <a:pt x="1191" y="276"/>
                  </a:lnTo>
                  <a:lnTo>
                    <a:pt x="1190" y="276"/>
                  </a:lnTo>
                  <a:lnTo>
                    <a:pt x="1184" y="276"/>
                  </a:lnTo>
                  <a:lnTo>
                    <a:pt x="1181" y="276"/>
                  </a:lnTo>
                  <a:lnTo>
                    <a:pt x="1181" y="276"/>
                  </a:lnTo>
                  <a:lnTo>
                    <a:pt x="1181" y="276"/>
                  </a:lnTo>
                  <a:lnTo>
                    <a:pt x="1181" y="277"/>
                  </a:lnTo>
                  <a:lnTo>
                    <a:pt x="1181" y="279"/>
                  </a:lnTo>
                  <a:lnTo>
                    <a:pt x="1181" y="280"/>
                  </a:lnTo>
                  <a:lnTo>
                    <a:pt x="1181" y="280"/>
                  </a:lnTo>
                  <a:lnTo>
                    <a:pt x="1181" y="281"/>
                  </a:lnTo>
                  <a:lnTo>
                    <a:pt x="1181" y="284"/>
                  </a:lnTo>
                  <a:lnTo>
                    <a:pt x="1181" y="286"/>
                  </a:lnTo>
                  <a:lnTo>
                    <a:pt x="1181" y="286"/>
                  </a:lnTo>
                  <a:lnTo>
                    <a:pt x="1181" y="288"/>
                  </a:lnTo>
                  <a:lnTo>
                    <a:pt x="1181" y="289"/>
                  </a:lnTo>
                  <a:lnTo>
                    <a:pt x="1181" y="294"/>
                  </a:lnTo>
                  <a:lnTo>
                    <a:pt x="1181" y="297"/>
                  </a:lnTo>
                  <a:lnTo>
                    <a:pt x="1181" y="297"/>
                  </a:lnTo>
                  <a:lnTo>
                    <a:pt x="1181" y="298"/>
                  </a:lnTo>
                  <a:lnTo>
                    <a:pt x="1181" y="299"/>
                  </a:lnTo>
                  <a:lnTo>
                    <a:pt x="1181" y="305"/>
                  </a:lnTo>
                  <a:lnTo>
                    <a:pt x="1181" y="308"/>
                  </a:lnTo>
                  <a:lnTo>
                    <a:pt x="1181" y="308"/>
                  </a:lnTo>
                  <a:lnTo>
                    <a:pt x="1181" y="309"/>
                  </a:lnTo>
                  <a:lnTo>
                    <a:pt x="1181" y="311"/>
                  </a:lnTo>
                  <a:lnTo>
                    <a:pt x="1181" y="312"/>
                  </a:lnTo>
                  <a:lnTo>
                    <a:pt x="1181" y="312"/>
                  </a:lnTo>
                  <a:lnTo>
                    <a:pt x="1180" y="312"/>
                  </a:lnTo>
                  <a:lnTo>
                    <a:pt x="1179" y="312"/>
                  </a:lnTo>
                  <a:lnTo>
                    <a:pt x="1176" y="312"/>
                  </a:lnTo>
                  <a:lnTo>
                    <a:pt x="1174" y="312"/>
                  </a:lnTo>
                  <a:lnTo>
                    <a:pt x="1174" y="312"/>
                  </a:lnTo>
                  <a:lnTo>
                    <a:pt x="1172" y="313"/>
                  </a:lnTo>
                  <a:lnTo>
                    <a:pt x="1166" y="314"/>
                  </a:lnTo>
                  <a:lnTo>
                    <a:pt x="1163" y="315"/>
                  </a:lnTo>
                  <a:lnTo>
                    <a:pt x="1163" y="315"/>
                  </a:lnTo>
                  <a:lnTo>
                    <a:pt x="1162" y="315"/>
                  </a:lnTo>
                  <a:lnTo>
                    <a:pt x="1160" y="315"/>
                  </a:lnTo>
                  <a:lnTo>
                    <a:pt x="1154" y="315"/>
                  </a:lnTo>
                  <a:lnTo>
                    <a:pt x="1149" y="315"/>
                  </a:lnTo>
                  <a:lnTo>
                    <a:pt x="1149" y="315"/>
                  </a:lnTo>
                  <a:lnTo>
                    <a:pt x="1148" y="316"/>
                  </a:lnTo>
                  <a:lnTo>
                    <a:pt x="1144" y="317"/>
                  </a:lnTo>
                  <a:lnTo>
                    <a:pt x="1142" y="318"/>
                  </a:lnTo>
                  <a:lnTo>
                    <a:pt x="1142" y="318"/>
                  </a:lnTo>
                  <a:lnTo>
                    <a:pt x="1142" y="319"/>
                  </a:lnTo>
                  <a:lnTo>
                    <a:pt x="1142" y="321"/>
                  </a:lnTo>
                  <a:lnTo>
                    <a:pt x="1142" y="323"/>
                  </a:lnTo>
                  <a:lnTo>
                    <a:pt x="1142" y="323"/>
                  </a:lnTo>
                  <a:lnTo>
                    <a:pt x="1142" y="323"/>
                  </a:lnTo>
                  <a:lnTo>
                    <a:pt x="1142" y="324"/>
                  </a:lnTo>
                  <a:lnTo>
                    <a:pt x="1142" y="327"/>
                  </a:lnTo>
                  <a:lnTo>
                    <a:pt x="1142" y="329"/>
                  </a:lnTo>
                  <a:lnTo>
                    <a:pt x="1142" y="329"/>
                  </a:lnTo>
                  <a:lnTo>
                    <a:pt x="1141" y="331"/>
                  </a:lnTo>
                  <a:lnTo>
                    <a:pt x="1140" y="336"/>
                  </a:lnTo>
                  <a:lnTo>
                    <a:pt x="1139" y="339"/>
                  </a:lnTo>
                  <a:lnTo>
                    <a:pt x="1139" y="339"/>
                  </a:lnTo>
                  <a:lnTo>
                    <a:pt x="1139" y="341"/>
                  </a:lnTo>
                  <a:lnTo>
                    <a:pt x="1139" y="342"/>
                  </a:lnTo>
                  <a:lnTo>
                    <a:pt x="1139" y="347"/>
                  </a:lnTo>
                  <a:lnTo>
                    <a:pt x="1139" y="350"/>
                  </a:lnTo>
                  <a:lnTo>
                    <a:pt x="1139" y="350"/>
                  </a:lnTo>
                  <a:lnTo>
                    <a:pt x="1139" y="351"/>
                  </a:lnTo>
                  <a:lnTo>
                    <a:pt x="1139" y="353"/>
                  </a:lnTo>
                  <a:lnTo>
                    <a:pt x="1139" y="354"/>
                  </a:lnTo>
                  <a:lnTo>
                    <a:pt x="1139" y="354"/>
                  </a:lnTo>
                  <a:lnTo>
                    <a:pt x="1138" y="354"/>
                  </a:lnTo>
                  <a:lnTo>
                    <a:pt x="1137" y="354"/>
                  </a:lnTo>
                  <a:lnTo>
                    <a:pt x="1134" y="354"/>
                  </a:lnTo>
                  <a:lnTo>
                    <a:pt x="1131" y="354"/>
                  </a:lnTo>
                  <a:lnTo>
                    <a:pt x="1131" y="354"/>
                  </a:lnTo>
                  <a:lnTo>
                    <a:pt x="1129" y="355"/>
                  </a:lnTo>
                  <a:lnTo>
                    <a:pt x="1124" y="356"/>
                  </a:lnTo>
                  <a:lnTo>
                    <a:pt x="1121" y="357"/>
                  </a:lnTo>
                  <a:lnTo>
                    <a:pt x="1121" y="357"/>
                  </a:lnTo>
                  <a:lnTo>
                    <a:pt x="1120" y="359"/>
                  </a:lnTo>
                  <a:lnTo>
                    <a:pt x="1117" y="360"/>
                  </a:lnTo>
                  <a:lnTo>
                    <a:pt x="1107" y="365"/>
                  </a:lnTo>
                  <a:lnTo>
                    <a:pt x="1100" y="368"/>
                  </a:lnTo>
                  <a:lnTo>
                    <a:pt x="1100" y="368"/>
                  </a:lnTo>
                  <a:lnTo>
                    <a:pt x="1095" y="370"/>
                  </a:lnTo>
                  <a:lnTo>
                    <a:pt x="1084" y="373"/>
                  </a:lnTo>
                  <a:lnTo>
                    <a:pt x="1075" y="375"/>
                  </a:lnTo>
                  <a:lnTo>
                    <a:pt x="1075" y="375"/>
                  </a:lnTo>
                  <a:lnTo>
                    <a:pt x="1074" y="375"/>
                  </a:lnTo>
                  <a:lnTo>
                    <a:pt x="1072" y="375"/>
                  </a:lnTo>
                  <a:lnTo>
                    <a:pt x="1071" y="375"/>
                  </a:lnTo>
                  <a:lnTo>
                    <a:pt x="1071" y="375"/>
                  </a:lnTo>
                  <a:lnTo>
                    <a:pt x="1071" y="377"/>
                  </a:lnTo>
                  <a:lnTo>
                    <a:pt x="1071" y="378"/>
                  </a:lnTo>
                  <a:lnTo>
                    <a:pt x="1071" y="379"/>
                  </a:lnTo>
                  <a:lnTo>
                    <a:pt x="1071" y="379"/>
                  </a:lnTo>
                  <a:lnTo>
                    <a:pt x="1071" y="380"/>
                  </a:lnTo>
                  <a:lnTo>
                    <a:pt x="1071" y="381"/>
                  </a:lnTo>
                  <a:lnTo>
                    <a:pt x="1071" y="384"/>
                  </a:lnTo>
                  <a:lnTo>
                    <a:pt x="1071" y="386"/>
                  </a:lnTo>
                  <a:lnTo>
                    <a:pt x="1071" y="386"/>
                  </a:lnTo>
                  <a:lnTo>
                    <a:pt x="1070" y="388"/>
                  </a:lnTo>
                  <a:lnTo>
                    <a:pt x="1069" y="394"/>
                  </a:lnTo>
                  <a:lnTo>
                    <a:pt x="1068" y="397"/>
                  </a:lnTo>
                  <a:lnTo>
                    <a:pt x="1068" y="397"/>
                  </a:lnTo>
                  <a:lnTo>
                    <a:pt x="1067" y="399"/>
                  </a:lnTo>
                  <a:lnTo>
                    <a:pt x="1066" y="404"/>
                  </a:lnTo>
                  <a:lnTo>
                    <a:pt x="1065" y="407"/>
                  </a:lnTo>
                  <a:lnTo>
                    <a:pt x="1065" y="407"/>
                  </a:lnTo>
                  <a:lnTo>
                    <a:pt x="1065" y="408"/>
                  </a:lnTo>
                  <a:lnTo>
                    <a:pt x="1065" y="409"/>
                  </a:lnTo>
                  <a:lnTo>
                    <a:pt x="1065" y="410"/>
                  </a:lnTo>
                  <a:lnTo>
                    <a:pt x="1065" y="410"/>
                  </a:lnTo>
                  <a:lnTo>
                    <a:pt x="1065" y="412"/>
                  </a:lnTo>
                  <a:lnTo>
                    <a:pt x="1065" y="413"/>
                  </a:lnTo>
                  <a:lnTo>
                    <a:pt x="1065" y="414"/>
                  </a:lnTo>
                  <a:lnTo>
                    <a:pt x="1065" y="414"/>
                  </a:lnTo>
                  <a:lnTo>
                    <a:pt x="1064" y="415"/>
                  </a:lnTo>
                  <a:lnTo>
                    <a:pt x="1063" y="416"/>
                  </a:lnTo>
                  <a:lnTo>
                    <a:pt x="1059" y="419"/>
                  </a:lnTo>
                  <a:lnTo>
                    <a:pt x="1057" y="421"/>
                  </a:lnTo>
                  <a:lnTo>
                    <a:pt x="1057" y="421"/>
                  </a:lnTo>
                  <a:lnTo>
                    <a:pt x="1056" y="422"/>
                  </a:lnTo>
                  <a:lnTo>
                    <a:pt x="1054" y="424"/>
                  </a:lnTo>
                  <a:lnTo>
                    <a:pt x="1048" y="433"/>
                  </a:lnTo>
                  <a:lnTo>
                    <a:pt x="1044" y="439"/>
                  </a:lnTo>
                  <a:lnTo>
                    <a:pt x="1044" y="439"/>
                  </a:lnTo>
                  <a:lnTo>
                    <a:pt x="1043" y="440"/>
                  </a:lnTo>
                  <a:lnTo>
                    <a:pt x="1040" y="443"/>
                  </a:lnTo>
                  <a:lnTo>
                    <a:pt x="1032" y="453"/>
                  </a:lnTo>
                  <a:lnTo>
                    <a:pt x="1026" y="460"/>
                  </a:lnTo>
                  <a:lnTo>
                    <a:pt x="1026" y="460"/>
                  </a:lnTo>
                  <a:lnTo>
                    <a:pt x="1025" y="461"/>
                  </a:lnTo>
                  <a:lnTo>
                    <a:pt x="1024" y="462"/>
                  </a:lnTo>
                  <a:lnTo>
                    <a:pt x="1022" y="463"/>
                  </a:lnTo>
                  <a:lnTo>
                    <a:pt x="1022" y="463"/>
                  </a:lnTo>
                  <a:lnTo>
                    <a:pt x="1021" y="464"/>
                  </a:lnTo>
                  <a:lnTo>
                    <a:pt x="1019" y="469"/>
                  </a:lnTo>
                  <a:lnTo>
                    <a:pt x="1018" y="471"/>
                  </a:lnTo>
                  <a:lnTo>
                    <a:pt x="1018" y="471"/>
                  </a:lnTo>
                  <a:lnTo>
                    <a:pt x="1017" y="472"/>
                  </a:lnTo>
                  <a:lnTo>
                    <a:pt x="1014" y="473"/>
                  </a:lnTo>
                  <a:lnTo>
                    <a:pt x="1012" y="474"/>
                  </a:lnTo>
                  <a:lnTo>
                    <a:pt x="1012" y="474"/>
                  </a:lnTo>
                  <a:lnTo>
                    <a:pt x="1010" y="477"/>
                  </a:lnTo>
                  <a:lnTo>
                    <a:pt x="1007" y="486"/>
                  </a:lnTo>
                  <a:lnTo>
                    <a:pt x="1005" y="492"/>
                  </a:lnTo>
                  <a:lnTo>
                    <a:pt x="1005" y="492"/>
                  </a:lnTo>
                  <a:lnTo>
                    <a:pt x="1003" y="493"/>
                  </a:lnTo>
                  <a:lnTo>
                    <a:pt x="1001" y="495"/>
                  </a:lnTo>
                  <a:lnTo>
                    <a:pt x="995" y="502"/>
                  </a:lnTo>
                  <a:lnTo>
                    <a:pt x="991" y="506"/>
                  </a:lnTo>
                  <a:lnTo>
                    <a:pt x="991" y="506"/>
                  </a:lnTo>
                  <a:lnTo>
                    <a:pt x="991" y="507"/>
                  </a:lnTo>
                  <a:lnTo>
                    <a:pt x="991" y="508"/>
                  </a:lnTo>
                  <a:lnTo>
                    <a:pt x="991" y="509"/>
                  </a:lnTo>
                  <a:lnTo>
                    <a:pt x="991" y="509"/>
                  </a:lnTo>
                  <a:lnTo>
                    <a:pt x="990" y="510"/>
                  </a:lnTo>
                  <a:lnTo>
                    <a:pt x="988" y="512"/>
                  </a:lnTo>
                  <a:lnTo>
                    <a:pt x="987" y="513"/>
                  </a:lnTo>
                  <a:lnTo>
                    <a:pt x="987" y="513"/>
                  </a:lnTo>
                  <a:lnTo>
                    <a:pt x="985" y="514"/>
                  </a:lnTo>
                  <a:lnTo>
                    <a:pt x="984" y="517"/>
                  </a:lnTo>
                  <a:lnTo>
                    <a:pt x="983" y="520"/>
                  </a:lnTo>
                  <a:lnTo>
                    <a:pt x="983" y="520"/>
                  </a:lnTo>
                  <a:lnTo>
                    <a:pt x="982" y="521"/>
                  </a:lnTo>
                  <a:lnTo>
                    <a:pt x="981" y="523"/>
                  </a:lnTo>
                  <a:lnTo>
                    <a:pt x="978" y="529"/>
                  </a:lnTo>
                  <a:lnTo>
                    <a:pt x="976" y="534"/>
                  </a:lnTo>
                  <a:lnTo>
                    <a:pt x="976" y="534"/>
                  </a:lnTo>
                  <a:lnTo>
                    <a:pt x="975" y="535"/>
                  </a:lnTo>
                  <a:lnTo>
                    <a:pt x="972" y="544"/>
                  </a:lnTo>
                  <a:lnTo>
                    <a:pt x="970" y="548"/>
                  </a:lnTo>
                  <a:lnTo>
                    <a:pt x="970" y="548"/>
                  </a:lnTo>
                  <a:lnTo>
                    <a:pt x="969" y="549"/>
                  </a:lnTo>
                  <a:lnTo>
                    <a:pt x="966" y="550"/>
                  </a:lnTo>
                  <a:lnTo>
                    <a:pt x="965" y="551"/>
                  </a:lnTo>
                  <a:lnTo>
                    <a:pt x="965" y="551"/>
                  </a:lnTo>
                  <a:lnTo>
                    <a:pt x="965" y="552"/>
                  </a:lnTo>
                  <a:lnTo>
                    <a:pt x="965" y="555"/>
                  </a:lnTo>
                  <a:lnTo>
                    <a:pt x="965" y="556"/>
                  </a:lnTo>
                  <a:lnTo>
                    <a:pt x="965" y="556"/>
                  </a:lnTo>
                  <a:lnTo>
                    <a:pt x="964" y="557"/>
                  </a:lnTo>
                  <a:lnTo>
                    <a:pt x="961" y="558"/>
                  </a:lnTo>
                  <a:lnTo>
                    <a:pt x="959" y="559"/>
                  </a:lnTo>
                  <a:lnTo>
                    <a:pt x="959" y="559"/>
                  </a:lnTo>
                  <a:lnTo>
                    <a:pt x="958" y="560"/>
                  </a:lnTo>
                  <a:lnTo>
                    <a:pt x="957" y="561"/>
                  </a:lnTo>
                  <a:lnTo>
                    <a:pt x="954" y="564"/>
                  </a:lnTo>
                  <a:lnTo>
                    <a:pt x="952" y="566"/>
                  </a:lnTo>
                  <a:lnTo>
                    <a:pt x="952" y="566"/>
                  </a:lnTo>
                  <a:lnTo>
                    <a:pt x="951" y="567"/>
                  </a:lnTo>
                  <a:lnTo>
                    <a:pt x="946" y="570"/>
                  </a:lnTo>
                  <a:lnTo>
                    <a:pt x="944" y="573"/>
                  </a:lnTo>
                  <a:lnTo>
                    <a:pt x="944" y="573"/>
                  </a:lnTo>
                  <a:lnTo>
                    <a:pt x="944" y="574"/>
                  </a:lnTo>
                  <a:lnTo>
                    <a:pt x="944" y="576"/>
                  </a:lnTo>
                  <a:lnTo>
                    <a:pt x="944" y="577"/>
                  </a:lnTo>
                  <a:lnTo>
                    <a:pt x="944" y="577"/>
                  </a:lnTo>
                  <a:lnTo>
                    <a:pt x="943" y="578"/>
                  </a:lnTo>
                  <a:lnTo>
                    <a:pt x="942" y="579"/>
                  </a:lnTo>
                  <a:lnTo>
                    <a:pt x="941" y="580"/>
                  </a:lnTo>
                  <a:lnTo>
                    <a:pt x="941" y="580"/>
                  </a:lnTo>
                  <a:lnTo>
                    <a:pt x="940" y="582"/>
                  </a:lnTo>
                  <a:lnTo>
                    <a:pt x="939" y="587"/>
                  </a:lnTo>
                  <a:lnTo>
                    <a:pt x="939" y="591"/>
                  </a:lnTo>
                  <a:lnTo>
                    <a:pt x="939" y="591"/>
                  </a:lnTo>
                  <a:lnTo>
                    <a:pt x="938" y="592"/>
                  </a:lnTo>
                  <a:lnTo>
                    <a:pt x="936" y="594"/>
                  </a:lnTo>
                  <a:lnTo>
                    <a:pt x="929" y="602"/>
                  </a:lnTo>
                  <a:lnTo>
                    <a:pt x="924" y="609"/>
                  </a:lnTo>
                  <a:lnTo>
                    <a:pt x="924" y="609"/>
                  </a:lnTo>
                  <a:lnTo>
                    <a:pt x="923" y="610"/>
                  </a:lnTo>
                  <a:lnTo>
                    <a:pt x="922" y="612"/>
                  </a:lnTo>
                  <a:lnTo>
                    <a:pt x="917" y="619"/>
                  </a:lnTo>
                  <a:lnTo>
                    <a:pt x="914" y="626"/>
                  </a:lnTo>
                  <a:lnTo>
                    <a:pt x="914" y="626"/>
                  </a:lnTo>
                  <a:lnTo>
                    <a:pt x="914" y="627"/>
                  </a:lnTo>
                  <a:lnTo>
                    <a:pt x="914" y="629"/>
                  </a:lnTo>
                  <a:lnTo>
                    <a:pt x="914" y="630"/>
                  </a:lnTo>
                  <a:lnTo>
                    <a:pt x="914" y="630"/>
                  </a:lnTo>
                  <a:lnTo>
                    <a:pt x="913" y="631"/>
                  </a:lnTo>
                  <a:lnTo>
                    <a:pt x="911" y="632"/>
                  </a:lnTo>
                  <a:lnTo>
                    <a:pt x="910" y="633"/>
                  </a:lnTo>
                  <a:lnTo>
                    <a:pt x="910" y="633"/>
                  </a:lnTo>
                  <a:lnTo>
                    <a:pt x="909" y="634"/>
                  </a:lnTo>
                  <a:lnTo>
                    <a:pt x="908" y="635"/>
                  </a:lnTo>
                  <a:lnTo>
                    <a:pt x="905" y="638"/>
                  </a:lnTo>
                  <a:lnTo>
                    <a:pt x="903" y="640"/>
                  </a:lnTo>
                  <a:lnTo>
                    <a:pt x="903" y="640"/>
                  </a:lnTo>
                  <a:lnTo>
                    <a:pt x="902" y="641"/>
                  </a:lnTo>
                  <a:lnTo>
                    <a:pt x="901" y="642"/>
                  </a:lnTo>
                  <a:lnTo>
                    <a:pt x="896" y="648"/>
                  </a:lnTo>
                  <a:lnTo>
                    <a:pt x="892" y="651"/>
                  </a:lnTo>
                  <a:lnTo>
                    <a:pt x="892" y="651"/>
                  </a:lnTo>
                  <a:lnTo>
                    <a:pt x="891" y="652"/>
                  </a:lnTo>
                  <a:lnTo>
                    <a:pt x="890" y="653"/>
                  </a:lnTo>
                  <a:lnTo>
                    <a:pt x="885" y="658"/>
                  </a:lnTo>
                  <a:lnTo>
                    <a:pt x="882" y="662"/>
                  </a:lnTo>
                  <a:lnTo>
                    <a:pt x="882" y="662"/>
                  </a:lnTo>
                  <a:lnTo>
                    <a:pt x="881" y="663"/>
                  </a:lnTo>
                  <a:lnTo>
                    <a:pt x="880" y="664"/>
                  </a:lnTo>
                  <a:lnTo>
                    <a:pt x="879" y="665"/>
                  </a:lnTo>
                  <a:lnTo>
                    <a:pt x="879" y="665"/>
                  </a:lnTo>
                  <a:lnTo>
                    <a:pt x="879" y="665"/>
                  </a:lnTo>
                  <a:lnTo>
                    <a:pt x="878" y="666"/>
                  </a:lnTo>
                  <a:lnTo>
                    <a:pt x="877" y="667"/>
                  </a:lnTo>
                  <a:lnTo>
                    <a:pt x="876" y="668"/>
                  </a:lnTo>
                  <a:lnTo>
                    <a:pt x="876" y="668"/>
                  </a:lnTo>
                  <a:lnTo>
                    <a:pt x="874" y="669"/>
                  </a:lnTo>
                  <a:lnTo>
                    <a:pt x="872" y="673"/>
                  </a:lnTo>
                  <a:lnTo>
                    <a:pt x="871" y="675"/>
                  </a:lnTo>
                  <a:lnTo>
                    <a:pt x="871" y="675"/>
                  </a:lnTo>
                  <a:lnTo>
                    <a:pt x="870" y="677"/>
                  </a:lnTo>
                  <a:lnTo>
                    <a:pt x="869" y="683"/>
                  </a:lnTo>
                  <a:lnTo>
                    <a:pt x="868" y="686"/>
                  </a:lnTo>
                  <a:lnTo>
                    <a:pt x="868" y="686"/>
                  </a:lnTo>
                  <a:lnTo>
                    <a:pt x="868" y="686"/>
                  </a:lnTo>
                  <a:lnTo>
                    <a:pt x="867" y="686"/>
                  </a:lnTo>
                  <a:lnTo>
                    <a:pt x="866" y="686"/>
                  </a:lnTo>
                  <a:lnTo>
                    <a:pt x="865" y="686"/>
                  </a:lnTo>
                  <a:lnTo>
                    <a:pt x="865" y="686"/>
                  </a:lnTo>
                  <a:lnTo>
                    <a:pt x="864" y="687"/>
                  </a:lnTo>
                  <a:lnTo>
                    <a:pt x="862" y="691"/>
                  </a:lnTo>
                  <a:lnTo>
                    <a:pt x="861" y="693"/>
                  </a:lnTo>
                  <a:lnTo>
                    <a:pt x="861" y="693"/>
                  </a:lnTo>
                  <a:lnTo>
                    <a:pt x="860" y="694"/>
                  </a:lnTo>
                  <a:lnTo>
                    <a:pt x="857" y="698"/>
                  </a:lnTo>
                  <a:lnTo>
                    <a:pt x="854" y="700"/>
                  </a:lnTo>
                  <a:lnTo>
                    <a:pt x="854" y="700"/>
                  </a:lnTo>
                  <a:lnTo>
                    <a:pt x="853" y="701"/>
                  </a:lnTo>
                  <a:lnTo>
                    <a:pt x="852" y="702"/>
                  </a:lnTo>
                  <a:lnTo>
                    <a:pt x="849" y="705"/>
                  </a:lnTo>
                  <a:lnTo>
                    <a:pt x="847" y="707"/>
                  </a:lnTo>
                  <a:lnTo>
                    <a:pt x="847" y="707"/>
                  </a:lnTo>
                  <a:lnTo>
                    <a:pt x="847" y="707"/>
                  </a:lnTo>
                  <a:lnTo>
                    <a:pt x="847" y="708"/>
                  </a:lnTo>
                  <a:lnTo>
                    <a:pt x="847" y="709"/>
                  </a:lnTo>
                  <a:lnTo>
                    <a:pt x="847" y="710"/>
                  </a:lnTo>
                  <a:lnTo>
                    <a:pt x="847" y="710"/>
                  </a:lnTo>
                  <a:lnTo>
                    <a:pt x="846" y="711"/>
                  </a:lnTo>
                  <a:lnTo>
                    <a:pt x="845" y="713"/>
                  </a:lnTo>
                  <a:lnTo>
                    <a:pt x="844" y="715"/>
                  </a:lnTo>
                  <a:lnTo>
                    <a:pt x="844" y="715"/>
                  </a:lnTo>
                  <a:lnTo>
                    <a:pt x="843" y="716"/>
                  </a:lnTo>
                  <a:lnTo>
                    <a:pt x="841" y="719"/>
                  </a:lnTo>
                  <a:lnTo>
                    <a:pt x="840" y="721"/>
                  </a:lnTo>
                  <a:lnTo>
                    <a:pt x="840" y="721"/>
                  </a:lnTo>
                  <a:lnTo>
                    <a:pt x="839" y="722"/>
                  </a:lnTo>
                  <a:lnTo>
                    <a:pt x="837" y="726"/>
                  </a:lnTo>
                  <a:lnTo>
                    <a:pt x="836" y="728"/>
                  </a:lnTo>
                  <a:lnTo>
                    <a:pt x="836" y="728"/>
                  </a:lnTo>
                  <a:lnTo>
                    <a:pt x="836" y="728"/>
                  </a:lnTo>
                  <a:lnTo>
                    <a:pt x="835" y="729"/>
                  </a:lnTo>
                  <a:lnTo>
                    <a:pt x="834" y="730"/>
                  </a:lnTo>
                  <a:lnTo>
                    <a:pt x="833" y="731"/>
                  </a:lnTo>
                  <a:lnTo>
                    <a:pt x="833" y="731"/>
                  </a:lnTo>
                  <a:lnTo>
                    <a:pt x="832" y="733"/>
                  </a:lnTo>
                  <a:lnTo>
                    <a:pt x="830" y="735"/>
                  </a:lnTo>
                  <a:lnTo>
                    <a:pt x="829" y="736"/>
                  </a:lnTo>
                  <a:lnTo>
                    <a:pt x="829" y="736"/>
                  </a:lnTo>
                  <a:lnTo>
                    <a:pt x="828" y="737"/>
                  </a:lnTo>
                  <a:lnTo>
                    <a:pt x="825" y="740"/>
                  </a:lnTo>
                  <a:lnTo>
                    <a:pt x="823" y="742"/>
                  </a:lnTo>
                  <a:lnTo>
                    <a:pt x="823" y="742"/>
                  </a:lnTo>
                  <a:lnTo>
                    <a:pt x="822" y="743"/>
                  </a:lnTo>
                  <a:lnTo>
                    <a:pt x="821" y="744"/>
                  </a:lnTo>
                  <a:lnTo>
                    <a:pt x="817" y="747"/>
                  </a:lnTo>
                  <a:lnTo>
                    <a:pt x="815" y="750"/>
                  </a:lnTo>
                  <a:lnTo>
                    <a:pt x="815" y="750"/>
                  </a:lnTo>
                  <a:lnTo>
                    <a:pt x="814" y="750"/>
                  </a:lnTo>
                  <a:lnTo>
                    <a:pt x="813" y="750"/>
                  </a:lnTo>
                  <a:lnTo>
                    <a:pt x="812" y="750"/>
                  </a:lnTo>
                  <a:lnTo>
                    <a:pt x="812" y="750"/>
                  </a:lnTo>
                  <a:lnTo>
                    <a:pt x="812" y="751"/>
                  </a:lnTo>
                  <a:lnTo>
                    <a:pt x="812" y="752"/>
                  </a:lnTo>
                  <a:lnTo>
                    <a:pt x="812" y="753"/>
                  </a:lnTo>
                  <a:lnTo>
                    <a:pt x="812" y="753"/>
                  </a:lnTo>
                  <a:lnTo>
                    <a:pt x="812" y="754"/>
                  </a:lnTo>
                  <a:lnTo>
                    <a:pt x="812" y="756"/>
                  </a:lnTo>
                  <a:lnTo>
                    <a:pt x="812" y="757"/>
                  </a:lnTo>
                  <a:lnTo>
                    <a:pt x="812" y="757"/>
                  </a:lnTo>
                  <a:lnTo>
                    <a:pt x="811" y="758"/>
                  </a:lnTo>
                  <a:lnTo>
                    <a:pt x="809" y="761"/>
                  </a:lnTo>
                  <a:lnTo>
                    <a:pt x="808" y="763"/>
                  </a:lnTo>
                  <a:lnTo>
                    <a:pt x="808" y="763"/>
                  </a:lnTo>
                  <a:lnTo>
                    <a:pt x="807" y="764"/>
                  </a:lnTo>
                  <a:lnTo>
                    <a:pt x="804" y="769"/>
                  </a:lnTo>
                  <a:lnTo>
                    <a:pt x="802" y="771"/>
                  </a:lnTo>
                  <a:lnTo>
                    <a:pt x="802" y="771"/>
                  </a:lnTo>
                  <a:lnTo>
                    <a:pt x="802" y="772"/>
                  </a:lnTo>
                  <a:lnTo>
                    <a:pt x="802" y="773"/>
                  </a:lnTo>
                  <a:lnTo>
                    <a:pt x="802" y="774"/>
                  </a:lnTo>
                  <a:lnTo>
                    <a:pt x="802" y="774"/>
                  </a:lnTo>
                  <a:lnTo>
                    <a:pt x="802" y="774"/>
                  </a:lnTo>
                  <a:lnTo>
                    <a:pt x="800" y="775"/>
                  </a:lnTo>
                  <a:lnTo>
                    <a:pt x="798" y="777"/>
                  </a:lnTo>
                  <a:lnTo>
                    <a:pt x="797" y="778"/>
                  </a:lnTo>
                  <a:lnTo>
                    <a:pt x="797" y="778"/>
                  </a:lnTo>
                  <a:lnTo>
                    <a:pt x="796" y="779"/>
                  </a:lnTo>
                  <a:lnTo>
                    <a:pt x="795" y="780"/>
                  </a:lnTo>
                  <a:lnTo>
                    <a:pt x="790" y="786"/>
                  </a:lnTo>
                  <a:lnTo>
                    <a:pt x="787" y="789"/>
                  </a:lnTo>
                  <a:lnTo>
                    <a:pt x="787" y="789"/>
                  </a:lnTo>
                  <a:lnTo>
                    <a:pt x="786" y="790"/>
                  </a:lnTo>
                  <a:lnTo>
                    <a:pt x="782" y="793"/>
                  </a:lnTo>
                  <a:lnTo>
                    <a:pt x="780" y="795"/>
                  </a:lnTo>
                  <a:lnTo>
                    <a:pt x="780" y="795"/>
                  </a:lnTo>
                  <a:lnTo>
                    <a:pt x="780" y="795"/>
                  </a:lnTo>
                  <a:lnTo>
                    <a:pt x="780" y="796"/>
                  </a:lnTo>
                  <a:lnTo>
                    <a:pt x="780" y="798"/>
                  </a:lnTo>
                  <a:lnTo>
                    <a:pt x="780" y="799"/>
                  </a:lnTo>
                  <a:lnTo>
                    <a:pt x="780" y="799"/>
                  </a:lnTo>
                  <a:lnTo>
                    <a:pt x="780" y="800"/>
                  </a:lnTo>
                  <a:lnTo>
                    <a:pt x="780" y="801"/>
                  </a:lnTo>
                  <a:lnTo>
                    <a:pt x="780" y="802"/>
                  </a:lnTo>
                  <a:lnTo>
                    <a:pt x="780" y="802"/>
                  </a:lnTo>
                  <a:lnTo>
                    <a:pt x="780" y="804"/>
                  </a:lnTo>
                  <a:lnTo>
                    <a:pt x="780" y="805"/>
                  </a:lnTo>
                  <a:lnTo>
                    <a:pt x="780" y="810"/>
                  </a:lnTo>
                  <a:lnTo>
                    <a:pt x="780" y="813"/>
                  </a:lnTo>
                  <a:lnTo>
                    <a:pt x="780" y="813"/>
                  </a:lnTo>
                  <a:lnTo>
                    <a:pt x="780" y="814"/>
                  </a:lnTo>
                  <a:lnTo>
                    <a:pt x="780" y="816"/>
                  </a:lnTo>
                  <a:lnTo>
                    <a:pt x="780" y="823"/>
                  </a:lnTo>
                  <a:lnTo>
                    <a:pt x="780" y="827"/>
                  </a:lnTo>
                  <a:lnTo>
                    <a:pt x="780" y="827"/>
                  </a:lnTo>
                  <a:lnTo>
                    <a:pt x="780" y="827"/>
                  </a:lnTo>
                  <a:lnTo>
                    <a:pt x="781" y="830"/>
                  </a:lnTo>
                  <a:lnTo>
                    <a:pt x="782" y="831"/>
                  </a:lnTo>
                  <a:lnTo>
                    <a:pt x="784" y="831"/>
                  </a:lnTo>
                  <a:lnTo>
                    <a:pt x="785" y="833"/>
                  </a:lnTo>
                  <a:lnTo>
                    <a:pt x="786" y="834"/>
                  </a:lnTo>
                  <a:lnTo>
                    <a:pt x="787" y="834"/>
                  </a:lnTo>
                  <a:lnTo>
                    <a:pt x="789" y="840"/>
                  </a:lnTo>
                  <a:lnTo>
                    <a:pt x="790" y="842"/>
                  </a:lnTo>
                  <a:lnTo>
                    <a:pt x="791" y="842"/>
                  </a:lnTo>
                  <a:lnTo>
                    <a:pt x="791" y="842"/>
                  </a:lnTo>
                  <a:lnTo>
                    <a:pt x="791" y="843"/>
                  </a:lnTo>
                  <a:lnTo>
                    <a:pt x="791" y="844"/>
                  </a:lnTo>
                  <a:lnTo>
                    <a:pt x="791" y="845"/>
                  </a:lnTo>
                  <a:lnTo>
                    <a:pt x="791" y="845"/>
                  </a:lnTo>
                  <a:lnTo>
                    <a:pt x="792" y="850"/>
                  </a:lnTo>
                  <a:lnTo>
                    <a:pt x="793" y="852"/>
                  </a:lnTo>
                  <a:lnTo>
                    <a:pt x="794" y="852"/>
                  </a:lnTo>
                  <a:lnTo>
                    <a:pt x="794" y="853"/>
                  </a:lnTo>
                  <a:lnTo>
                    <a:pt x="794" y="855"/>
                  </a:lnTo>
                  <a:lnTo>
                    <a:pt x="794" y="862"/>
                  </a:lnTo>
                  <a:lnTo>
                    <a:pt x="794" y="866"/>
                  </a:lnTo>
                  <a:lnTo>
                    <a:pt x="794" y="866"/>
                  </a:lnTo>
                  <a:lnTo>
                    <a:pt x="794" y="867"/>
                  </a:lnTo>
                  <a:lnTo>
                    <a:pt x="794" y="869"/>
                  </a:lnTo>
                  <a:lnTo>
                    <a:pt x="795" y="876"/>
                  </a:lnTo>
                  <a:lnTo>
                    <a:pt x="796" y="880"/>
                  </a:lnTo>
                  <a:lnTo>
                    <a:pt x="797" y="880"/>
                  </a:lnTo>
                  <a:lnTo>
                    <a:pt x="797" y="881"/>
                  </a:lnTo>
                  <a:lnTo>
                    <a:pt x="797" y="883"/>
                  </a:lnTo>
                  <a:lnTo>
                    <a:pt x="797" y="884"/>
                  </a:lnTo>
                  <a:lnTo>
                    <a:pt x="797" y="884"/>
                  </a:lnTo>
                  <a:lnTo>
                    <a:pt x="797" y="884"/>
                  </a:lnTo>
                  <a:lnTo>
                    <a:pt x="799" y="884"/>
                  </a:lnTo>
                  <a:lnTo>
                    <a:pt x="800" y="884"/>
                  </a:lnTo>
                  <a:lnTo>
                    <a:pt x="802" y="884"/>
                  </a:lnTo>
                  <a:lnTo>
                    <a:pt x="805" y="884"/>
                  </a:lnTo>
                  <a:lnTo>
                    <a:pt x="807" y="884"/>
                  </a:lnTo>
                  <a:lnTo>
                    <a:pt x="808" y="884"/>
                  </a:lnTo>
                  <a:lnTo>
                    <a:pt x="809" y="884"/>
                  </a:lnTo>
                  <a:lnTo>
                    <a:pt x="812" y="884"/>
                  </a:lnTo>
                  <a:lnTo>
                    <a:pt x="814" y="884"/>
                  </a:lnTo>
                  <a:lnTo>
                    <a:pt x="815" y="884"/>
                  </a:lnTo>
                  <a:lnTo>
                    <a:pt x="816" y="884"/>
                  </a:lnTo>
                  <a:lnTo>
                    <a:pt x="817" y="884"/>
                  </a:lnTo>
                  <a:lnTo>
                    <a:pt x="818" y="884"/>
                  </a:lnTo>
                  <a:lnTo>
                    <a:pt x="818" y="885"/>
                  </a:lnTo>
                  <a:lnTo>
                    <a:pt x="818" y="888"/>
                  </a:lnTo>
                  <a:lnTo>
                    <a:pt x="818" y="898"/>
                  </a:lnTo>
                  <a:lnTo>
                    <a:pt x="818" y="905"/>
                  </a:lnTo>
                  <a:lnTo>
                    <a:pt x="818" y="905"/>
                  </a:lnTo>
                  <a:lnTo>
                    <a:pt x="818" y="906"/>
                  </a:lnTo>
                  <a:lnTo>
                    <a:pt x="818" y="912"/>
                  </a:lnTo>
                  <a:lnTo>
                    <a:pt x="821" y="930"/>
                  </a:lnTo>
                  <a:lnTo>
                    <a:pt x="822" y="943"/>
                  </a:lnTo>
                  <a:lnTo>
                    <a:pt x="823" y="943"/>
                  </a:lnTo>
                  <a:lnTo>
                    <a:pt x="823" y="944"/>
                  </a:lnTo>
                  <a:lnTo>
                    <a:pt x="823" y="952"/>
                  </a:lnTo>
                  <a:lnTo>
                    <a:pt x="823" y="975"/>
                  </a:lnTo>
                  <a:lnTo>
                    <a:pt x="823" y="993"/>
                  </a:lnTo>
                  <a:lnTo>
                    <a:pt x="823" y="993"/>
                  </a:lnTo>
                  <a:lnTo>
                    <a:pt x="823" y="995"/>
                  </a:lnTo>
                  <a:lnTo>
                    <a:pt x="823" y="1003"/>
                  </a:lnTo>
                  <a:lnTo>
                    <a:pt x="823" y="1029"/>
                  </a:lnTo>
                  <a:lnTo>
                    <a:pt x="823" y="1048"/>
                  </a:lnTo>
                  <a:lnTo>
                    <a:pt x="823" y="1049"/>
                  </a:lnTo>
                  <a:lnTo>
                    <a:pt x="823" y="1050"/>
                  </a:lnTo>
                  <a:lnTo>
                    <a:pt x="823" y="1054"/>
                  </a:lnTo>
                  <a:lnTo>
                    <a:pt x="823" y="1063"/>
                  </a:lnTo>
                  <a:lnTo>
                    <a:pt x="823" y="1071"/>
                  </a:lnTo>
                  <a:lnTo>
                    <a:pt x="823" y="1071"/>
                  </a:lnTo>
                  <a:lnTo>
                    <a:pt x="824" y="1074"/>
                  </a:lnTo>
                  <a:lnTo>
                    <a:pt x="825" y="1075"/>
                  </a:lnTo>
                  <a:lnTo>
                    <a:pt x="826" y="1075"/>
                  </a:lnTo>
                  <a:lnTo>
                    <a:pt x="827" y="1077"/>
                  </a:lnTo>
                  <a:lnTo>
                    <a:pt x="828" y="1078"/>
                  </a:lnTo>
                  <a:lnTo>
                    <a:pt x="829" y="1078"/>
                  </a:lnTo>
                  <a:lnTo>
                    <a:pt x="831" y="1080"/>
                  </a:lnTo>
                  <a:lnTo>
                    <a:pt x="832" y="1081"/>
                  </a:lnTo>
                  <a:lnTo>
                    <a:pt x="833" y="1081"/>
                  </a:lnTo>
                  <a:lnTo>
                    <a:pt x="834" y="1081"/>
                  </a:lnTo>
                  <a:lnTo>
                    <a:pt x="835" y="1081"/>
                  </a:lnTo>
                  <a:lnTo>
                    <a:pt x="836" y="1081"/>
                  </a:lnTo>
                  <a:lnTo>
                    <a:pt x="836" y="1082"/>
                  </a:lnTo>
                  <a:lnTo>
                    <a:pt x="836" y="1084"/>
                  </a:lnTo>
                  <a:lnTo>
                    <a:pt x="836" y="1085"/>
                  </a:lnTo>
                  <a:lnTo>
                    <a:pt x="836" y="1085"/>
                  </a:lnTo>
                  <a:lnTo>
                    <a:pt x="836" y="1086"/>
                  </a:lnTo>
                  <a:lnTo>
                    <a:pt x="836" y="1087"/>
                  </a:lnTo>
                  <a:lnTo>
                    <a:pt x="836" y="1089"/>
                  </a:lnTo>
                  <a:lnTo>
                    <a:pt x="836" y="1089"/>
                  </a:lnTo>
                  <a:lnTo>
                    <a:pt x="836" y="1090"/>
                  </a:lnTo>
                  <a:lnTo>
                    <a:pt x="836" y="1091"/>
                  </a:lnTo>
                  <a:lnTo>
                    <a:pt x="836" y="1094"/>
                  </a:lnTo>
                  <a:lnTo>
                    <a:pt x="836" y="1096"/>
                  </a:lnTo>
                  <a:lnTo>
                    <a:pt x="836" y="1096"/>
                  </a:lnTo>
                  <a:lnTo>
                    <a:pt x="837" y="1100"/>
                  </a:lnTo>
                  <a:lnTo>
                    <a:pt x="839" y="1102"/>
                  </a:lnTo>
                  <a:lnTo>
                    <a:pt x="840" y="1102"/>
                  </a:lnTo>
                  <a:lnTo>
                    <a:pt x="840" y="1103"/>
                  </a:lnTo>
                  <a:lnTo>
                    <a:pt x="840" y="1106"/>
                  </a:lnTo>
                  <a:lnTo>
                    <a:pt x="840" y="1107"/>
                  </a:lnTo>
                  <a:lnTo>
                    <a:pt x="840" y="1107"/>
                  </a:lnTo>
                  <a:lnTo>
                    <a:pt x="841" y="1107"/>
                  </a:lnTo>
                  <a:lnTo>
                    <a:pt x="844" y="1107"/>
                  </a:lnTo>
                  <a:lnTo>
                    <a:pt x="846" y="1107"/>
                  </a:lnTo>
                  <a:lnTo>
                    <a:pt x="847" y="1107"/>
                  </a:lnTo>
                  <a:lnTo>
                    <a:pt x="848" y="1108"/>
                  </a:lnTo>
                  <a:lnTo>
                    <a:pt x="851" y="1109"/>
                  </a:lnTo>
                  <a:lnTo>
                    <a:pt x="853" y="1110"/>
                  </a:lnTo>
                  <a:lnTo>
                    <a:pt x="854" y="1110"/>
                  </a:lnTo>
                  <a:lnTo>
                    <a:pt x="858" y="1110"/>
                  </a:lnTo>
                  <a:lnTo>
                    <a:pt x="860" y="1110"/>
                  </a:lnTo>
                  <a:lnTo>
                    <a:pt x="861" y="1110"/>
                  </a:lnTo>
                  <a:lnTo>
                    <a:pt x="863" y="1110"/>
                  </a:lnTo>
                  <a:lnTo>
                    <a:pt x="864" y="1110"/>
                  </a:lnTo>
                  <a:lnTo>
                    <a:pt x="865" y="1110"/>
                  </a:lnTo>
                  <a:lnTo>
                    <a:pt x="865" y="1111"/>
                  </a:lnTo>
                  <a:lnTo>
                    <a:pt x="865" y="1112"/>
                  </a:lnTo>
                  <a:lnTo>
                    <a:pt x="865" y="1113"/>
                  </a:lnTo>
                  <a:lnTo>
                    <a:pt x="865" y="1113"/>
                  </a:lnTo>
                  <a:lnTo>
                    <a:pt x="865" y="1113"/>
                  </a:lnTo>
                  <a:lnTo>
                    <a:pt x="868" y="1118"/>
                  </a:lnTo>
                  <a:lnTo>
                    <a:pt x="870" y="1120"/>
                  </a:lnTo>
                  <a:lnTo>
                    <a:pt x="871" y="1120"/>
                  </a:lnTo>
                  <a:lnTo>
                    <a:pt x="873" y="1126"/>
                  </a:lnTo>
                  <a:lnTo>
                    <a:pt x="874" y="1128"/>
                  </a:lnTo>
                  <a:lnTo>
                    <a:pt x="876" y="1128"/>
                  </a:lnTo>
                  <a:lnTo>
                    <a:pt x="877" y="1128"/>
                  </a:lnTo>
                  <a:lnTo>
                    <a:pt x="878" y="1128"/>
                  </a:lnTo>
                  <a:lnTo>
                    <a:pt x="879" y="1128"/>
                  </a:lnTo>
                  <a:lnTo>
                    <a:pt x="879" y="1129"/>
                  </a:lnTo>
                  <a:lnTo>
                    <a:pt x="879" y="1130"/>
                  </a:lnTo>
                  <a:lnTo>
                    <a:pt x="879" y="1131"/>
                  </a:lnTo>
                  <a:lnTo>
                    <a:pt x="879" y="1131"/>
                  </a:lnTo>
                  <a:lnTo>
                    <a:pt x="879" y="1132"/>
                  </a:lnTo>
                  <a:lnTo>
                    <a:pt x="879" y="1133"/>
                  </a:lnTo>
                  <a:lnTo>
                    <a:pt x="879" y="1138"/>
                  </a:lnTo>
                  <a:lnTo>
                    <a:pt x="879" y="1142"/>
                  </a:lnTo>
                  <a:lnTo>
                    <a:pt x="879" y="1142"/>
                  </a:lnTo>
                  <a:lnTo>
                    <a:pt x="879" y="1143"/>
                  </a:lnTo>
                  <a:lnTo>
                    <a:pt x="879" y="1145"/>
                  </a:lnTo>
                  <a:lnTo>
                    <a:pt x="880" y="1153"/>
                  </a:lnTo>
                  <a:lnTo>
                    <a:pt x="881" y="1160"/>
                  </a:lnTo>
                  <a:lnTo>
                    <a:pt x="882" y="1160"/>
                  </a:lnTo>
                  <a:lnTo>
                    <a:pt x="882" y="1161"/>
                  </a:lnTo>
                  <a:lnTo>
                    <a:pt x="882" y="1163"/>
                  </a:lnTo>
                  <a:lnTo>
                    <a:pt x="884" y="1170"/>
                  </a:lnTo>
                  <a:lnTo>
                    <a:pt x="885" y="1176"/>
                  </a:lnTo>
                  <a:lnTo>
                    <a:pt x="886" y="1176"/>
                  </a:lnTo>
                  <a:lnTo>
                    <a:pt x="886" y="1178"/>
                  </a:lnTo>
                  <a:lnTo>
                    <a:pt x="886" y="1179"/>
                  </a:lnTo>
                  <a:lnTo>
                    <a:pt x="886" y="1182"/>
                  </a:lnTo>
                  <a:lnTo>
                    <a:pt x="886" y="1184"/>
                  </a:lnTo>
                  <a:lnTo>
                    <a:pt x="886" y="1184"/>
                  </a:lnTo>
                  <a:lnTo>
                    <a:pt x="885" y="1184"/>
                  </a:lnTo>
                  <a:lnTo>
                    <a:pt x="883" y="1184"/>
                  </a:lnTo>
                  <a:lnTo>
                    <a:pt x="882" y="1184"/>
                  </a:lnTo>
                  <a:lnTo>
                    <a:pt x="882" y="1184"/>
                  </a:lnTo>
                  <a:lnTo>
                    <a:pt x="878" y="1183"/>
                  </a:lnTo>
                  <a:lnTo>
                    <a:pt x="876" y="1182"/>
                  </a:lnTo>
                  <a:lnTo>
                    <a:pt x="876" y="1181"/>
                  </a:lnTo>
                  <a:lnTo>
                    <a:pt x="874" y="1181"/>
                  </a:lnTo>
                  <a:lnTo>
                    <a:pt x="873" y="1181"/>
                  </a:lnTo>
                  <a:lnTo>
                    <a:pt x="868" y="1181"/>
                  </a:lnTo>
                  <a:lnTo>
                    <a:pt x="865" y="1181"/>
                  </a:lnTo>
                  <a:lnTo>
                    <a:pt x="865" y="1181"/>
                  </a:lnTo>
                  <a:lnTo>
                    <a:pt x="864" y="1181"/>
                  </a:lnTo>
                  <a:lnTo>
                    <a:pt x="863" y="1181"/>
                  </a:lnTo>
                  <a:lnTo>
                    <a:pt x="858" y="1179"/>
                  </a:lnTo>
                  <a:lnTo>
                    <a:pt x="854" y="1178"/>
                  </a:lnTo>
                  <a:lnTo>
                    <a:pt x="854" y="1176"/>
                  </a:lnTo>
                  <a:lnTo>
                    <a:pt x="854" y="1176"/>
                  </a:lnTo>
                  <a:lnTo>
                    <a:pt x="849" y="1175"/>
                  </a:lnTo>
                  <a:lnTo>
                    <a:pt x="847" y="1174"/>
                  </a:lnTo>
                  <a:lnTo>
                    <a:pt x="847" y="1173"/>
                  </a:lnTo>
                  <a:lnTo>
                    <a:pt x="842" y="1172"/>
                  </a:lnTo>
                  <a:lnTo>
                    <a:pt x="840" y="1171"/>
                  </a:lnTo>
                  <a:lnTo>
                    <a:pt x="840" y="1170"/>
                  </a:lnTo>
                  <a:lnTo>
                    <a:pt x="836" y="1169"/>
                  </a:lnTo>
                  <a:lnTo>
                    <a:pt x="829" y="1166"/>
                  </a:lnTo>
                  <a:lnTo>
                    <a:pt x="823" y="1164"/>
                  </a:lnTo>
                  <a:lnTo>
                    <a:pt x="823" y="1163"/>
                  </a:lnTo>
                  <a:lnTo>
                    <a:pt x="822" y="1163"/>
                  </a:lnTo>
                  <a:lnTo>
                    <a:pt x="817" y="1162"/>
                  </a:lnTo>
                  <a:lnTo>
                    <a:pt x="805" y="1158"/>
                  </a:lnTo>
                  <a:lnTo>
                    <a:pt x="794" y="1156"/>
                  </a:lnTo>
                  <a:lnTo>
                    <a:pt x="794" y="1155"/>
                  </a:lnTo>
                  <a:lnTo>
                    <a:pt x="789" y="1154"/>
                  </a:lnTo>
                  <a:lnTo>
                    <a:pt x="787" y="1153"/>
                  </a:lnTo>
                  <a:lnTo>
                    <a:pt x="787" y="1152"/>
                  </a:lnTo>
                  <a:lnTo>
                    <a:pt x="786" y="1152"/>
                  </a:lnTo>
                  <a:lnTo>
                    <a:pt x="785" y="1152"/>
                  </a:lnTo>
                  <a:lnTo>
                    <a:pt x="784" y="1152"/>
                  </a:lnTo>
                  <a:lnTo>
                    <a:pt x="784" y="1152"/>
                  </a:lnTo>
                  <a:lnTo>
                    <a:pt x="781" y="1151"/>
                  </a:lnTo>
                  <a:lnTo>
                    <a:pt x="780" y="1150"/>
                  </a:lnTo>
                  <a:lnTo>
                    <a:pt x="780" y="1149"/>
                  </a:lnTo>
                  <a:lnTo>
                    <a:pt x="778" y="1148"/>
                  </a:lnTo>
                  <a:lnTo>
                    <a:pt x="773" y="1145"/>
                  </a:lnTo>
                  <a:lnTo>
                    <a:pt x="770" y="1143"/>
                  </a:lnTo>
                  <a:lnTo>
                    <a:pt x="770" y="1142"/>
                  </a:lnTo>
                  <a:lnTo>
                    <a:pt x="768" y="1140"/>
                  </a:lnTo>
                  <a:lnTo>
                    <a:pt x="762" y="1137"/>
                  </a:lnTo>
                  <a:lnTo>
                    <a:pt x="759" y="1135"/>
                  </a:lnTo>
                  <a:lnTo>
                    <a:pt x="759" y="1134"/>
                  </a:lnTo>
                  <a:lnTo>
                    <a:pt x="759" y="1134"/>
                  </a:lnTo>
                  <a:close/>
                </a:path>
              </a:pathLst>
            </a:custGeom>
            <a:solidFill>
              <a:schemeClr val="accent2">
                <a:lumMod val="40000"/>
                <a:lumOff val="6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0" name="Freeform 26">
              <a:extLst>
                <a:ext uri="{FF2B5EF4-FFF2-40B4-BE49-F238E27FC236}">
                  <a16:creationId xmlns:a16="http://schemas.microsoft.com/office/drawing/2014/main" id="{00000000-0008-0000-1A00-000050000000}"/>
                </a:ext>
              </a:extLst>
            </xdr:cNvPr>
            <xdr:cNvSpPr>
              <a:spLocks/>
            </xdr:cNvSpPr>
          </xdr:nvSpPr>
          <xdr:spPr bwMode="auto">
            <a:xfrm>
              <a:off x="6007" y="6742"/>
              <a:ext cx="1530" cy="1155"/>
            </a:xfrm>
            <a:custGeom>
              <a:avLst/>
              <a:gdLst>
                <a:gd name="T0" fmla="*/ 225 w 1057"/>
                <a:gd name="T1" fmla="*/ 692 h 798"/>
                <a:gd name="T2" fmla="*/ 204 w 1057"/>
                <a:gd name="T3" fmla="*/ 654 h 798"/>
                <a:gd name="T4" fmla="*/ 196 w 1057"/>
                <a:gd name="T5" fmla="*/ 629 h 798"/>
                <a:gd name="T6" fmla="*/ 169 w 1057"/>
                <a:gd name="T7" fmla="*/ 625 h 798"/>
                <a:gd name="T8" fmla="*/ 133 w 1057"/>
                <a:gd name="T9" fmla="*/ 612 h 798"/>
                <a:gd name="T10" fmla="*/ 68 w 1057"/>
                <a:gd name="T11" fmla="*/ 616 h 798"/>
                <a:gd name="T12" fmla="*/ 27 w 1057"/>
                <a:gd name="T13" fmla="*/ 573 h 798"/>
                <a:gd name="T14" fmla="*/ 22 w 1057"/>
                <a:gd name="T15" fmla="*/ 483 h 798"/>
                <a:gd name="T16" fmla="*/ 3 w 1057"/>
                <a:gd name="T17" fmla="*/ 462 h 798"/>
                <a:gd name="T18" fmla="*/ 17 w 1057"/>
                <a:gd name="T19" fmla="*/ 320 h 798"/>
                <a:gd name="T20" fmla="*/ 48 w 1057"/>
                <a:gd name="T21" fmla="*/ 276 h 798"/>
                <a:gd name="T22" fmla="*/ 58 w 1057"/>
                <a:gd name="T23" fmla="*/ 244 h 798"/>
                <a:gd name="T24" fmla="*/ 77 w 1057"/>
                <a:gd name="T25" fmla="*/ 235 h 798"/>
                <a:gd name="T26" fmla="*/ 94 w 1057"/>
                <a:gd name="T27" fmla="*/ 215 h 798"/>
                <a:gd name="T28" fmla="*/ 122 w 1057"/>
                <a:gd name="T29" fmla="*/ 217 h 798"/>
                <a:gd name="T30" fmla="*/ 137 w 1057"/>
                <a:gd name="T31" fmla="*/ 236 h 798"/>
                <a:gd name="T32" fmla="*/ 172 w 1057"/>
                <a:gd name="T33" fmla="*/ 229 h 798"/>
                <a:gd name="T34" fmla="*/ 170 w 1057"/>
                <a:gd name="T35" fmla="*/ 99 h 798"/>
                <a:gd name="T36" fmla="*/ 209 w 1057"/>
                <a:gd name="T37" fmla="*/ 85 h 798"/>
                <a:gd name="T38" fmla="*/ 287 w 1057"/>
                <a:gd name="T39" fmla="*/ 78 h 798"/>
                <a:gd name="T40" fmla="*/ 296 w 1057"/>
                <a:gd name="T41" fmla="*/ 51 h 798"/>
                <a:gd name="T42" fmla="*/ 391 w 1057"/>
                <a:gd name="T43" fmla="*/ 46 h 798"/>
                <a:gd name="T44" fmla="*/ 418 w 1057"/>
                <a:gd name="T45" fmla="*/ 17 h 798"/>
                <a:gd name="T46" fmla="*/ 447 w 1057"/>
                <a:gd name="T47" fmla="*/ 0 h 798"/>
                <a:gd name="T48" fmla="*/ 471 w 1057"/>
                <a:gd name="T49" fmla="*/ 15 h 798"/>
                <a:gd name="T50" fmla="*/ 475 w 1057"/>
                <a:gd name="T51" fmla="*/ 56 h 798"/>
                <a:gd name="T52" fmla="*/ 518 w 1057"/>
                <a:gd name="T53" fmla="*/ 58 h 798"/>
                <a:gd name="T54" fmla="*/ 524 w 1057"/>
                <a:gd name="T55" fmla="*/ 77 h 798"/>
                <a:gd name="T56" fmla="*/ 549 w 1057"/>
                <a:gd name="T57" fmla="*/ 83 h 798"/>
                <a:gd name="T58" fmla="*/ 549 w 1057"/>
                <a:gd name="T59" fmla="*/ 130 h 798"/>
                <a:gd name="T60" fmla="*/ 668 w 1057"/>
                <a:gd name="T61" fmla="*/ 138 h 798"/>
                <a:gd name="T62" fmla="*/ 701 w 1057"/>
                <a:gd name="T63" fmla="*/ 127 h 798"/>
                <a:gd name="T64" fmla="*/ 736 w 1057"/>
                <a:gd name="T65" fmla="*/ 127 h 798"/>
                <a:gd name="T66" fmla="*/ 736 w 1057"/>
                <a:gd name="T67" fmla="*/ 184 h 798"/>
                <a:gd name="T68" fmla="*/ 795 w 1057"/>
                <a:gd name="T69" fmla="*/ 197 h 798"/>
                <a:gd name="T70" fmla="*/ 812 w 1057"/>
                <a:gd name="T71" fmla="*/ 222 h 798"/>
                <a:gd name="T72" fmla="*/ 863 w 1057"/>
                <a:gd name="T73" fmla="*/ 222 h 798"/>
                <a:gd name="T74" fmla="*/ 912 w 1057"/>
                <a:gd name="T75" fmla="*/ 215 h 798"/>
                <a:gd name="T76" fmla="*/ 1039 w 1057"/>
                <a:gd name="T77" fmla="*/ 218 h 798"/>
                <a:gd name="T78" fmla="*/ 1053 w 1057"/>
                <a:gd name="T79" fmla="*/ 362 h 798"/>
                <a:gd name="T80" fmla="*/ 1047 w 1057"/>
                <a:gd name="T81" fmla="*/ 472 h 798"/>
                <a:gd name="T82" fmla="*/ 1038 w 1057"/>
                <a:gd name="T83" fmla="*/ 510 h 798"/>
                <a:gd name="T84" fmla="*/ 962 w 1057"/>
                <a:gd name="T85" fmla="*/ 554 h 798"/>
                <a:gd name="T86" fmla="*/ 915 w 1057"/>
                <a:gd name="T87" fmla="*/ 568 h 798"/>
                <a:gd name="T88" fmla="*/ 906 w 1057"/>
                <a:gd name="T89" fmla="*/ 590 h 798"/>
                <a:gd name="T90" fmla="*/ 890 w 1057"/>
                <a:gd name="T91" fmla="*/ 609 h 798"/>
                <a:gd name="T92" fmla="*/ 824 w 1057"/>
                <a:gd name="T93" fmla="*/ 629 h 798"/>
                <a:gd name="T94" fmla="*/ 824 w 1057"/>
                <a:gd name="T95" fmla="*/ 650 h 798"/>
                <a:gd name="T96" fmla="*/ 775 w 1057"/>
                <a:gd name="T97" fmla="*/ 657 h 798"/>
                <a:gd name="T98" fmla="*/ 742 w 1057"/>
                <a:gd name="T99" fmla="*/ 672 h 798"/>
                <a:gd name="T100" fmla="*/ 708 w 1057"/>
                <a:gd name="T101" fmla="*/ 681 h 798"/>
                <a:gd name="T102" fmla="*/ 659 w 1057"/>
                <a:gd name="T103" fmla="*/ 692 h 798"/>
                <a:gd name="T104" fmla="*/ 602 w 1057"/>
                <a:gd name="T105" fmla="*/ 706 h 798"/>
                <a:gd name="T106" fmla="*/ 560 w 1057"/>
                <a:gd name="T107" fmla="*/ 721 h 798"/>
                <a:gd name="T108" fmla="*/ 503 w 1057"/>
                <a:gd name="T109" fmla="*/ 718 h 798"/>
                <a:gd name="T110" fmla="*/ 468 w 1057"/>
                <a:gd name="T111" fmla="*/ 727 h 798"/>
                <a:gd name="T112" fmla="*/ 450 w 1057"/>
                <a:gd name="T113" fmla="*/ 746 h 798"/>
                <a:gd name="T114" fmla="*/ 405 w 1057"/>
                <a:gd name="T115" fmla="*/ 757 h 798"/>
                <a:gd name="T116" fmla="*/ 380 w 1057"/>
                <a:gd name="T117" fmla="*/ 769 h 798"/>
                <a:gd name="T118" fmla="*/ 351 w 1057"/>
                <a:gd name="T119" fmla="*/ 798 h 798"/>
                <a:gd name="T120" fmla="*/ 256 w 1057"/>
                <a:gd name="T121" fmla="*/ 796 h 798"/>
                <a:gd name="T122" fmla="*/ 239 w 1057"/>
                <a:gd name="T123" fmla="*/ 767 h 7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057" h="798">
                  <a:moveTo>
                    <a:pt x="235" y="763"/>
                  </a:moveTo>
                  <a:lnTo>
                    <a:pt x="235" y="762"/>
                  </a:lnTo>
                  <a:lnTo>
                    <a:pt x="235" y="759"/>
                  </a:lnTo>
                  <a:lnTo>
                    <a:pt x="235" y="757"/>
                  </a:lnTo>
                  <a:lnTo>
                    <a:pt x="235" y="756"/>
                  </a:lnTo>
                  <a:lnTo>
                    <a:pt x="234" y="753"/>
                  </a:lnTo>
                  <a:lnTo>
                    <a:pt x="233" y="747"/>
                  </a:lnTo>
                  <a:lnTo>
                    <a:pt x="232" y="743"/>
                  </a:lnTo>
                  <a:lnTo>
                    <a:pt x="232" y="742"/>
                  </a:lnTo>
                  <a:lnTo>
                    <a:pt x="231" y="739"/>
                  </a:lnTo>
                  <a:lnTo>
                    <a:pt x="229" y="727"/>
                  </a:lnTo>
                  <a:lnTo>
                    <a:pt x="228" y="717"/>
                  </a:lnTo>
                  <a:lnTo>
                    <a:pt x="228" y="716"/>
                  </a:lnTo>
                  <a:lnTo>
                    <a:pt x="227" y="713"/>
                  </a:lnTo>
                  <a:lnTo>
                    <a:pt x="226" y="701"/>
                  </a:lnTo>
                  <a:lnTo>
                    <a:pt x="225" y="693"/>
                  </a:lnTo>
                  <a:lnTo>
                    <a:pt x="225" y="692"/>
                  </a:lnTo>
                  <a:lnTo>
                    <a:pt x="225" y="691"/>
                  </a:lnTo>
                  <a:lnTo>
                    <a:pt x="225" y="688"/>
                  </a:lnTo>
                  <a:lnTo>
                    <a:pt x="225" y="686"/>
                  </a:lnTo>
                  <a:lnTo>
                    <a:pt x="225" y="685"/>
                  </a:lnTo>
                  <a:lnTo>
                    <a:pt x="223" y="683"/>
                  </a:lnTo>
                  <a:lnTo>
                    <a:pt x="222" y="682"/>
                  </a:lnTo>
                  <a:lnTo>
                    <a:pt x="222" y="681"/>
                  </a:lnTo>
                  <a:lnTo>
                    <a:pt x="219" y="675"/>
                  </a:lnTo>
                  <a:lnTo>
                    <a:pt x="217" y="672"/>
                  </a:lnTo>
                  <a:lnTo>
                    <a:pt x="217" y="671"/>
                  </a:lnTo>
                  <a:lnTo>
                    <a:pt x="216" y="670"/>
                  </a:lnTo>
                  <a:lnTo>
                    <a:pt x="213" y="664"/>
                  </a:lnTo>
                  <a:lnTo>
                    <a:pt x="211" y="661"/>
                  </a:lnTo>
                  <a:lnTo>
                    <a:pt x="211" y="660"/>
                  </a:lnTo>
                  <a:lnTo>
                    <a:pt x="209" y="659"/>
                  </a:lnTo>
                  <a:lnTo>
                    <a:pt x="206" y="656"/>
                  </a:lnTo>
                  <a:lnTo>
                    <a:pt x="204" y="654"/>
                  </a:lnTo>
                  <a:lnTo>
                    <a:pt x="204" y="653"/>
                  </a:lnTo>
                  <a:lnTo>
                    <a:pt x="204" y="652"/>
                  </a:lnTo>
                  <a:lnTo>
                    <a:pt x="204" y="651"/>
                  </a:lnTo>
                  <a:lnTo>
                    <a:pt x="204" y="650"/>
                  </a:lnTo>
                  <a:lnTo>
                    <a:pt x="202" y="648"/>
                  </a:lnTo>
                  <a:lnTo>
                    <a:pt x="201" y="647"/>
                  </a:lnTo>
                  <a:lnTo>
                    <a:pt x="201" y="646"/>
                  </a:lnTo>
                  <a:lnTo>
                    <a:pt x="201" y="645"/>
                  </a:lnTo>
                  <a:lnTo>
                    <a:pt x="201" y="642"/>
                  </a:lnTo>
                  <a:lnTo>
                    <a:pt x="201" y="640"/>
                  </a:lnTo>
                  <a:lnTo>
                    <a:pt x="201" y="639"/>
                  </a:lnTo>
                  <a:lnTo>
                    <a:pt x="199" y="638"/>
                  </a:lnTo>
                  <a:lnTo>
                    <a:pt x="197" y="635"/>
                  </a:lnTo>
                  <a:lnTo>
                    <a:pt x="196" y="633"/>
                  </a:lnTo>
                  <a:lnTo>
                    <a:pt x="196" y="632"/>
                  </a:lnTo>
                  <a:lnTo>
                    <a:pt x="196" y="630"/>
                  </a:lnTo>
                  <a:lnTo>
                    <a:pt x="196" y="629"/>
                  </a:lnTo>
                  <a:lnTo>
                    <a:pt x="196" y="628"/>
                  </a:lnTo>
                  <a:lnTo>
                    <a:pt x="195" y="628"/>
                  </a:lnTo>
                  <a:lnTo>
                    <a:pt x="194" y="628"/>
                  </a:lnTo>
                  <a:lnTo>
                    <a:pt x="193" y="628"/>
                  </a:lnTo>
                  <a:lnTo>
                    <a:pt x="193" y="628"/>
                  </a:lnTo>
                  <a:lnTo>
                    <a:pt x="192" y="628"/>
                  </a:lnTo>
                  <a:lnTo>
                    <a:pt x="191" y="628"/>
                  </a:lnTo>
                  <a:lnTo>
                    <a:pt x="188" y="628"/>
                  </a:lnTo>
                  <a:lnTo>
                    <a:pt x="186" y="628"/>
                  </a:lnTo>
                  <a:lnTo>
                    <a:pt x="186" y="628"/>
                  </a:lnTo>
                  <a:lnTo>
                    <a:pt x="185" y="628"/>
                  </a:lnTo>
                  <a:lnTo>
                    <a:pt x="183" y="628"/>
                  </a:lnTo>
                  <a:lnTo>
                    <a:pt x="176" y="627"/>
                  </a:lnTo>
                  <a:lnTo>
                    <a:pt x="172" y="626"/>
                  </a:lnTo>
                  <a:lnTo>
                    <a:pt x="172" y="625"/>
                  </a:lnTo>
                  <a:lnTo>
                    <a:pt x="171" y="625"/>
                  </a:lnTo>
                  <a:lnTo>
                    <a:pt x="169" y="625"/>
                  </a:lnTo>
                  <a:lnTo>
                    <a:pt x="160" y="625"/>
                  </a:lnTo>
                  <a:lnTo>
                    <a:pt x="154" y="625"/>
                  </a:lnTo>
                  <a:lnTo>
                    <a:pt x="154" y="625"/>
                  </a:lnTo>
                  <a:lnTo>
                    <a:pt x="154" y="623"/>
                  </a:lnTo>
                  <a:lnTo>
                    <a:pt x="154" y="622"/>
                  </a:lnTo>
                  <a:lnTo>
                    <a:pt x="154" y="621"/>
                  </a:lnTo>
                  <a:lnTo>
                    <a:pt x="153" y="621"/>
                  </a:lnTo>
                  <a:lnTo>
                    <a:pt x="150" y="621"/>
                  </a:lnTo>
                  <a:lnTo>
                    <a:pt x="148" y="621"/>
                  </a:lnTo>
                  <a:lnTo>
                    <a:pt x="148" y="621"/>
                  </a:lnTo>
                  <a:lnTo>
                    <a:pt x="142" y="620"/>
                  </a:lnTo>
                  <a:lnTo>
                    <a:pt x="140" y="619"/>
                  </a:lnTo>
                  <a:lnTo>
                    <a:pt x="140" y="618"/>
                  </a:lnTo>
                  <a:lnTo>
                    <a:pt x="135" y="617"/>
                  </a:lnTo>
                  <a:lnTo>
                    <a:pt x="133" y="616"/>
                  </a:lnTo>
                  <a:lnTo>
                    <a:pt x="133" y="615"/>
                  </a:lnTo>
                  <a:lnTo>
                    <a:pt x="133" y="612"/>
                  </a:lnTo>
                  <a:lnTo>
                    <a:pt x="133" y="611"/>
                  </a:lnTo>
                  <a:lnTo>
                    <a:pt x="133" y="610"/>
                  </a:lnTo>
                  <a:lnTo>
                    <a:pt x="131" y="611"/>
                  </a:lnTo>
                  <a:lnTo>
                    <a:pt x="125" y="614"/>
                  </a:lnTo>
                  <a:lnTo>
                    <a:pt x="122" y="615"/>
                  </a:lnTo>
                  <a:lnTo>
                    <a:pt x="122" y="615"/>
                  </a:lnTo>
                  <a:lnTo>
                    <a:pt x="121" y="615"/>
                  </a:lnTo>
                  <a:lnTo>
                    <a:pt x="119" y="615"/>
                  </a:lnTo>
                  <a:lnTo>
                    <a:pt x="113" y="615"/>
                  </a:lnTo>
                  <a:lnTo>
                    <a:pt x="109" y="615"/>
                  </a:lnTo>
                  <a:lnTo>
                    <a:pt x="109" y="615"/>
                  </a:lnTo>
                  <a:lnTo>
                    <a:pt x="107" y="615"/>
                  </a:lnTo>
                  <a:lnTo>
                    <a:pt x="102" y="615"/>
                  </a:lnTo>
                  <a:lnTo>
                    <a:pt x="86" y="615"/>
                  </a:lnTo>
                  <a:lnTo>
                    <a:pt x="74" y="615"/>
                  </a:lnTo>
                  <a:lnTo>
                    <a:pt x="74" y="615"/>
                  </a:lnTo>
                  <a:lnTo>
                    <a:pt x="68" y="616"/>
                  </a:lnTo>
                  <a:lnTo>
                    <a:pt x="54" y="617"/>
                  </a:lnTo>
                  <a:lnTo>
                    <a:pt x="42" y="618"/>
                  </a:lnTo>
                  <a:lnTo>
                    <a:pt x="42" y="618"/>
                  </a:lnTo>
                  <a:lnTo>
                    <a:pt x="41" y="618"/>
                  </a:lnTo>
                  <a:lnTo>
                    <a:pt x="40" y="618"/>
                  </a:lnTo>
                  <a:lnTo>
                    <a:pt x="35" y="618"/>
                  </a:lnTo>
                  <a:lnTo>
                    <a:pt x="31" y="618"/>
                  </a:lnTo>
                  <a:lnTo>
                    <a:pt x="31" y="618"/>
                  </a:lnTo>
                  <a:lnTo>
                    <a:pt x="31" y="616"/>
                  </a:lnTo>
                  <a:lnTo>
                    <a:pt x="31" y="609"/>
                  </a:lnTo>
                  <a:lnTo>
                    <a:pt x="31" y="605"/>
                  </a:lnTo>
                  <a:lnTo>
                    <a:pt x="31" y="604"/>
                  </a:lnTo>
                  <a:lnTo>
                    <a:pt x="30" y="601"/>
                  </a:lnTo>
                  <a:lnTo>
                    <a:pt x="28" y="589"/>
                  </a:lnTo>
                  <a:lnTo>
                    <a:pt x="27" y="580"/>
                  </a:lnTo>
                  <a:lnTo>
                    <a:pt x="27" y="579"/>
                  </a:lnTo>
                  <a:lnTo>
                    <a:pt x="27" y="573"/>
                  </a:lnTo>
                  <a:lnTo>
                    <a:pt x="27" y="557"/>
                  </a:lnTo>
                  <a:lnTo>
                    <a:pt x="27" y="545"/>
                  </a:lnTo>
                  <a:lnTo>
                    <a:pt x="27" y="544"/>
                  </a:lnTo>
                  <a:lnTo>
                    <a:pt x="27" y="537"/>
                  </a:lnTo>
                  <a:lnTo>
                    <a:pt x="27" y="518"/>
                  </a:lnTo>
                  <a:lnTo>
                    <a:pt x="27" y="502"/>
                  </a:lnTo>
                  <a:lnTo>
                    <a:pt x="27" y="501"/>
                  </a:lnTo>
                  <a:lnTo>
                    <a:pt x="27" y="499"/>
                  </a:lnTo>
                  <a:lnTo>
                    <a:pt x="27" y="491"/>
                  </a:lnTo>
                  <a:lnTo>
                    <a:pt x="27" y="484"/>
                  </a:lnTo>
                  <a:lnTo>
                    <a:pt x="27" y="483"/>
                  </a:lnTo>
                  <a:lnTo>
                    <a:pt x="26" y="483"/>
                  </a:lnTo>
                  <a:lnTo>
                    <a:pt x="25" y="483"/>
                  </a:lnTo>
                  <a:lnTo>
                    <a:pt x="24" y="483"/>
                  </a:lnTo>
                  <a:lnTo>
                    <a:pt x="24" y="483"/>
                  </a:lnTo>
                  <a:lnTo>
                    <a:pt x="23" y="483"/>
                  </a:lnTo>
                  <a:lnTo>
                    <a:pt x="22" y="483"/>
                  </a:lnTo>
                  <a:lnTo>
                    <a:pt x="21" y="483"/>
                  </a:lnTo>
                  <a:lnTo>
                    <a:pt x="21" y="483"/>
                  </a:lnTo>
                  <a:lnTo>
                    <a:pt x="18" y="482"/>
                  </a:lnTo>
                  <a:lnTo>
                    <a:pt x="17" y="481"/>
                  </a:lnTo>
                  <a:lnTo>
                    <a:pt x="17" y="480"/>
                  </a:lnTo>
                  <a:lnTo>
                    <a:pt x="16" y="480"/>
                  </a:lnTo>
                  <a:lnTo>
                    <a:pt x="13" y="480"/>
                  </a:lnTo>
                  <a:lnTo>
                    <a:pt x="7" y="479"/>
                  </a:lnTo>
                  <a:lnTo>
                    <a:pt x="3" y="478"/>
                  </a:lnTo>
                  <a:lnTo>
                    <a:pt x="3" y="477"/>
                  </a:lnTo>
                  <a:lnTo>
                    <a:pt x="1" y="475"/>
                  </a:lnTo>
                  <a:lnTo>
                    <a:pt x="0" y="474"/>
                  </a:lnTo>
                  <a:lnTo>
                    <a:pt x="0" y="473"/>
                  </a:lnTo>
                  <a:lnTo>
                    <a:pt x="0" y="472"/>
                  </a:lnTo>
                  <a:lnTo>
                    <a:pt x="1" y="466"/>
                  </a:lnTo>
                  <a:lnTo>
                    <a:pt x="2" y="463"/>
                  </a:lnTo>
                  <a:lnTo>
                    <a:pt x="3" y="462"/>
                  </a:lnTo>
                  <a:lnTo>
                    <a:pt x="3" y="458"/>
                  </a:lnTo>
                  <a:lnTo>
                    <a:pt x="3" y="445"/>
                  </a:lnTo>
                  <a:lnTo>
                    <a:pt x="3" y="436"/>
                  </a:lnTo>
                  <a:lnTo>
                    <a:pt x="3" y="434"/>
                  </a:lnTo>
                  <a:lnTo>
                    <a:pt x="4" y="427"/>
                  </a:lnTo>
                  <a:lnTo>
                    <a:pt x="7" y="404"/>
                  </a:lnTo>
                  <a:lnTo>
                    <a:pt x="9" y="386"/>
                  </a:lnTo>
                  <a:lnTo>
                    <a:pt x="10" y="385"/>
                  </a:lnTo>
                  <a:lnTo>
                    <a:pt x="10" y="377"/>
                  </a:lnTo>
                  <a:lnTo>
                    <a:pt x="11" y="352"/>
                  </a:lnTo>
                  <a:lnTo>
                    <a:pt x="12" y="333"/>
                  </a:lnTo>
                  <a:lnTo>
                    <a:pt x="13" y="332"/>
                  </a:lnTo>
                  <a:lnTo>
                    <a:pt x="13" y="331"/>
                  </a:lnTo>
                  <a:lnTo>
                    <a:pt x="14" y="325"/>
                  </a:lnTo>
                  <a:lnTo>
                    <a:pt x="16" y="322"/>
                  </a:lnTo>
                  <a:lnTo>
                    <a:pt x="17" y="321"/>
                  </a:lnTo>
                  <a:lnTo>
                    <a:pt x="17" y="320"/>
                  </a:lnTo>
                  <a:lnTo>
                    <a:pt x="17" y="319"/>
                  </a:lnTo>
                  <a:lnTo>
                    <a:pt x="17" y="318"/>
                  </a:lnTo>
                  <a:lnTo>
                    <a:pt x="18" y="317"/>
                  </a:lnTo>
                  <a:lnTo>
                    <a:pt x="21" y="314"/>
                  </a:lnTo>
                  <a:lnTo>
                    <a:pt x="23" y="312"/>
                  </a:lnTo>
                  <a:lnTo>
                    <a:pt x="24" y="311"/>
                  </a:lnTo>
                  <a:lnTo>
                    <a:pt x="25" y="308"/>
                  </a:lnTo>
                  <a:lnTo>
                    <a:pt x="30" y="300"/>
                  </a:lnTo>
                  <a:lnTo>
                    <a:pt x="33" y="294"/>
                  </a:lnTo>
                  <a:lnTo>
                    <a:pt x="35" y="292"/>
                  </a:lnTo>
                  <a:lnTo>
                    <a:pt x="36" y="290"/>
                  </a:lnTo>
                  <a:lnTo>
                    <a:pt x="41" y="284"/>
                  </a:lnTo>
                  <a:lnTo>
                    <a:pt x="44" y="280"/>
                  </a:lnTo>
                  <a:lnTo>
                    <a:pt x="45" y="279"/>
                  </a:lnTo>
                  <a:lnTo>
                    <a:pt x="46" y="278"/>
                  </a:lnTo>
                  <a:lnTo>
                    <a:pt x="47" y="277"/>
                  </a:lnTo>
                  <a:lnTo>
                    <a:pt x="48" y="276"/>
                  </a:lnTo>
                  <a:lnTo>
                    <a:pt x="48" y="276"/>
                  </a:lnTo>
                  <a:lnTo>
                    <a:pt x="48" y="274"/>
                  </a:lnTo>
                  <a:lnTo>
                    <a:pt x="48" y="271"/>
                  </a:lnTo>
                  <a:lnTo>
                    <a:pt x="48" y="269"/>
                  </a:lnTo>
                  <a:lnTo>
                    <a:pt x="48" y="268"/>
                  </a:lnTo>
                  <a:lnTo>
                    <a:pt x="48" y="267"/>
                  </a:lnTo>
                  <a:lnTo>
                    <a:pt x="50" y="262"/>
                  </a:lnTo>
                  <a:lnTo>
                    <a:pt x="51" y="259"/>
                  </a:lnTo>
                  <a:lnTo>
                    <a:pt x="53" y="258"/>
                  </a:lnTo>
                  <a:lnTo>
                    <a:pt x="53" y="255"/>
                  </a:lnTo>
                  <a:lnTo>
                    <a:pt x="54" y="249"/>
                  </a:lnTo>
                  <a:lnTo>
                    <a:pt x="55" y="245"/>
                  </a:lnTo>
                  <a:lnTo>
                    <a:pt x="56" y="244"/>
                  </a:lnTo>
                  <a:lnTo>
                    <a:pt x="56" y="244"/>
                  </a:lnTo>
                  <a:lnTo>
                    <a:pt x="56" y="244"/>
                  </a:lnTo>
                  <a:lnTo>
                    <a:pt x="57" y="244"/>
                  </a:lnTo>
                  <a:lnTo>
                    <a:pt x="58" y="244"/>
                  </a:lnTo>
                  <a:lnTo>
                    <a:pt x="59" y="244"/>
                  </a:lnTo>
                  <a:lnTo>
                    <a:pt x="60" y="244"/>
                  </a:lnTo>
                  <a:lnTo>
                    <a:pt x="63" y="244"/>
                  </a:lnTo>
                  <a:lnTo>
                    <a:pt x="65" y="244"/>
                  </a:lnTo>
                  <a:lnTo>
                    <a:pt x="66" y="244"/>
                  </a:lnTo>
                  <a:lnTo>
                    <a:pt x="67" y="244"/>
                  </a:lnTo>
                  <a:lnTo>
                    <a:pt x="70" y="244"/>
                  </a:lnTo>
                  <a:lnTo>
                    <a:pt x="73" y="244"/>
                  </a:lnTo>
                  <a:lnTo>
                    <a:pt x="74" y="244"/>
                  </a:lnTo>
                  <a:lnTo>
                    <a:pt x="75" y="244"/>
                  </a:lnTo>
                  <a:lnTo>
                    <a:pt x="76" y="244"/>
                  </a:lnTo>
                  <a:lnTo>
                    <a:pt x="77" y="244"/>
                  </a:lnTo>
                  <a:lnTo>
                    <a:pt x="77" y="243"/>
                  </a:lnTo>
                  <a:lnTo>
                    <a:pt x="77" y="240"/>
                  </a:lnTo>
                  <a:lnTo>
                    <a:pt x="77" y="237"/>
                  </a:lnTo>
                  <a:lnTo>
                    <a:pt x="77" y="236"/>
                  </a:lnTo>
                  <a:lnTo>
                    <a:pt x="77" y="235"/>
                  </a:lnTo>
                  <a:lnTo>
                    <a:pt x="77" y="232"/>
                  </a:lnTo>
                  <a:lnTo>
                    <a:pt x="77" y="230"/>
                  </a:lnTo>
                  <a:lnTo>
                    <a:pt x="77" y="229"/>
                  </a:lnTo>
                  <a:lnTo>
                    <a:pt x="78" y="226"/>
                  </a:lnTo>
                  <a:lnTo>
                    <a:pt x="79" y="224"/>
                  </a:lnTo>
                  <a:lnTo>
                    <a:pt x="80" y="223"/>
                  </a:lnTo>
                  <a:lnTo>
                    <a:pt x="82" y="218"/>
                  </a:lnTo>
                  <a:lnTo>
                    <a:pt x="83" y="216"/>
                  </a:lnTo>
                  <a:lnTo>
                    <a:pt x="84" y="215"/>
                  </a:lnTo>
                  <a:lnTo>
                    <a:pt x="85" y="215"/>
                  </a:lnTo>
                  <a:lnTo>
                    <a:pt x="86" y="215"/>
                  </a:lnTo>
                  <a:lnTo>
                    <a:pt x="87" y="215"/>
                  </a:lnTo>
                  <a:lnTo>
                    <a:pt x="88" y="215"/>
                  </a:lnTo>
                  <a:lnTo>
                    <a:pt x="90" y="215"/>
                  </a:lnTo>
                  <a:lnTo>
                    <a:pt x="91" y="215"/>
                  </a:lnTo>
                  <a:lnTo>
                    <a:pt x="93" y="215"/>
                  </a:lnTo>
                  <a:lnTo>
                    <a:pt x="94" y="215"/>
                  </a:lnTo>
                  <a:lnTo>
                    <a:pt x="95" y="215"/>
                  </a:lnTo>
                  <a:lnTo>
                    <a:pt x="96" y="215"/>
                  </a:lnTo>
                  <a:lnTo>
                    <a:pt x="101" y="214"/>
                  </a:lnTo>
                  <a:lnTo>
                    <a:pt x="104" y="213"/>
                  </a:lnTo>
                  <a:lnTo>
                    <a:pt x="105" y="212"/>
                  </a:lnTo>
                  <a:lnTo>
                    <a:pt x="106" y="212"/>
                  </a:lnTo>
                  <a:lnTo>
                    <a:pt x="112" y="212"/>
                  </a:lnTo>
                  <a:lnTo>
                    <a:pt x="115" y="212"/>
                  </a:lnTo>
                  <a:lnTo>
                    <a:pt x="116" y="212"/>
                  </a:lnTo>
                  <a:lnTo>
                    <a:pt x="117" y="210"/>
                  </a:lnTo>
                  <a:lnTo>
                    <a:pt x="118" y="209"/>
                  </a:lnTo>
                  <a:lnTo>
                    <a:pt x="119" y="208"/>
                  </a:lnTo>
                  <a:lnTo>
                    <a:pt x="120" y="213"/>
                  </a:lnTo>
                  <a:lnTo>
                    <a:pt x="121" y="215"/>
                  </a:lnTo>
                  <a:lnTo>
                    <a:pt x="122" y="215"/>
                  </a:lnTo>
                  <a:lnTo>
                    <a:pt x="122" y="216"/>
                  </a:lnTo>
                  <a:lnTo>
                    <a:pt x="122" y="217"/>
                  </a:lnTo>
                  <a:lnTo>
                    <a:pt x="122" y="220"/>
                  </a:lnTo>
                  <a:lnTo>
                    <a:pt x="122" y="223"/>
                  </a:lnTo>
                  <a:lnTo>
                    <a:pt x="122" y="223"/>
                  </a:lnTo>
                  <a:lnTo>
                    <a:pt x="122" y="224"/>
                  </a:lnTo>
                  <a:lnTo>
                    <a:pt x="122" y="225"/>
                  </a:lnTo>
                  <a:lnTo>
                    <a:pt x="124" y="230"/>
                  </a:lnTo>
                  <a:lnTo>
                    <a:pt x="125" y="233"/>
                  </a:lnTo>
                  <a:lnTo>
                    <a:pt x="127" y="233"/>
                  </a:lnTo>
                  <a:lnTo>
                    <a:pt x="128" y="235"/>
                  </a:lnTo>
                  <a:lnTo>
                    <a:pt x="129" y="236"/>
                  </a:lnTo>
                  <a:lnTo>
                    <a:pt x="130" y="236"/>
                  </a:lnTo>
                  <a:lnTo>
                    <a:pt x="131" y="236"/>
                  </a:lnTo>
                  <a:lnTo>
                    <a:pt x="132" y="236"/>
                  </a:lnTo>
                  <a:lnTo>
                    <a:pt x="133" y="236"/>
                  </a:lnTo>
                  <a:lnTo>
                    <a:pt x="133" y="236"/>
                  </a:lnTo>
                  <a:lnTo>
                    <a:pt x="134" y="236"/>
                  </a:lnTo>
                  <a:lnTo>
                    <a:pt x="137" y="236"/>
                  </a:lnTo>
                  <a:lnTo>
                    <a:pt x="139" y="236"/>
                  </a:lnTo>
                  <a:lnTo>
                    <a:pt x="140" y="236"/>
                  </a:lnTo>
                  <a:lnTo>
                    <a:pt x="142" y="237"/>
                  </a:lnTo>
                  <a:lnTo>
                    <a:pt x="149" y="238"/>
                  </a:lnTo>
                  <a:lnTo>
                    <a:pt x="153" y="240"/>
                  </a:lnTo>
                  <a:lnTo>
                    <a:pt x="154" y="240"/>
                  </a:lnTo>
                  <a:lnTo>
                    <a:pt x="156" y="241"/>
                  </a:lnTo>
                  <a:lnTo>
                    <a:pt x="165" y="243"/>
                  </a:lnTo>
                  <a:lnTo>
                    <a:pt x="171" y="244"/>
                  </a:lnTo>
                  <a:lnTo>
                    <a:pt x="172" y="244"/>
                  </a:lnTo>
                  <a:lnTo>
                    <a:pt x="173" y="244"/>
                  </a:lnTo>
                  <a:lnTo>
                    <a:pt x="174" y="244"/>
                  </a:lnTo>
                  <a:lnTo>
                    <a:pt x="175" y="244"/>
                  </a:lnTo>
                  <a:lnTo>
                    <a:pt x="174" y="242"/>
                  </a:lnTo>
                  <a:lnTo>
                    <a:pt x="173" y="235"/>
                  </a:lnTo>
                  <a:lnTo>
                    <a:pt x="172" y="230"/>
                  </a:lnTo>
                  <a:lnTo>
                    <a:pt x="172" y="229"/>
                  </a:lnTo>
                  <a:lnTo>
                    <a:pt x="172" y="226"/>
                  </a:lnTo>
                  <a:lnTo>
                    <a:pt x="172" y="216"/>
                  </a:lnTo>
                  <a:lnTo>
                    <a:pt x="172" y="209"/>
                  </a:lnTo>
                  <a:lnTo>
                    <a:pt x="172" y="208"/>
                  </a:lnTo>
                  <a:lnTo>
                    <a:pt x="171" y="202"/>
                  </a:lnTo>
                  <a:lnTo>
                    <a:pt x="170" y="187"/>
                  </a:lnTo>
                  <a:lnTo>
                    <a:pt x="169" y="174"/>
                  </a:lnTo>
                  <a:lnTo>
                    <a:pt x="169" y="173"/>
                  </a:lnTo>
                  <a:lnTo>
                    <a:pt x="169" y="165"/>
                  </a:lnTo>
                  <a:lnTo>
                    <a:pt x="169" y="140"/>
                  </a:lnTo>
                  <a:lnTo>
                    <a:pt x="169" y="121"/>
                  </a:lnTo>
                  <a:lnTo>
                    <a:pt x="169" y="120"/>
                  </a:lnTo>
                  <a:lnTo>
                    <a:pt x="169" y="117"/>
                  </a:lnTo>
                  <a:lnTo>
                    <a:pt x="169" y="107"/>
                  </a:lnTo>
                  <a:lnTo>
                    <a:pt x="169" y="100"/>
                  </a:lnTo>
                  <a:lnTo>
                    <a:pt x="169" y="99"/>
                  </a:lnTo>
                  <a:lnTo>
                    <a:pt x="170" y="99"/>
                  </a:lnTo>
                  <a:lnTo>
                    <a:pt x="171" y="99"/>
                  </a:lnTo>
                  <a:lnTo>
                    <a:pt x="172" y="99"/>
                  </a:lnTo>
                  <a:lnTo>
                    <a:pt x="172" y="98"/>
                  </a:lnTo>
                  <a:lnTo>
                    <a:pt x="172" y="96"/>
                  </a:lnTo>
                  <a:lnTo>
                    <a:pt x="172" y="95"/>
                  </a:lnTo>
                  <a:lnTo>
                    <a:pt x="173" y="95"/>
                  </a:lnTo>
                  <a:lnTo>
                    <a:pt x="176" y="95"/>
                  </a:lnTo>
                  <a:lnTo>
                    <a:pt x="178" y="95"/>
                  </a:lnTo>
                  <a:lnTo>
                    <a:pt x="179" y="95"/>
                  </a:lnTo>
                  <a:lnTo>
                    <a:pt x="180" y="93"/>
                  </a:lnTo>
                  <a:lnTo>
                    <a:pt x="182" y="92"/>
                  </a:lnTo>
                  <a:lnTo>
                    <a:pt x="183" y="91"/>
                  </a:lnTo>
                  <a:lnTo>
                    <a:pt x="186" y="91"/>
                  </a:lnTo>
                  <a:lnTo>
                    <a:pt x="197" y="88"/>
                  </a:lnTo>
                  <a:lnTo>
                    <a:pt x="206" y="86"/>
                  </a:lnTo>
                  <a:lnTo>
                    <a:pt x="207" y="85"/>
                  </a:lnTo>
                  <a:lnTo>
                    <a:pt x="209" y="85"/>
                  </a:lnTo>
                  <a:lnTo>
                    <a:pt x="215" y="83"/>
                  </a:lnTo>
                  <a:lnTo>
                    <a:pt x="221" y="82"/>
                  </a:lnTo>
                  <a:lnTo>
                    <a:pt x="222" y="81"/>
                  </a:lnTo>
                  <a:lnTo>
                    <a:pt x="223" y="81"/>
                  </a:lnTo>
                  <a:lnTo>
                    <a:pt x="224" y="81"/>
                  </a:lnTo>
                  <a:lnTo>
                    <a:pt x="225" y="81"/>
                  </a:lnTo>
                  <a:lnTo>
                    <a:pt x="227" y="81"/>
                  </a:lnTo>
                  <a:lnTo>
                    <a:pt x="233" y="81"/>
                  </a:lnTo>
                  <a:lnTo>
                    <a:pt x="238" y="81"/>
                  </a:lnTo>
                  <a:lnTo>
                    <a:pt x="239" y="81"/>
                  </a:lnTo>
                  <a:lnTo>
                    <a:pt x="242" y="81"/>
                  </a:lnTo>
                  <a:lnTo>
                    <a:pt x="253" y="81"/>
                  </a:lnTo>
                  <a:lnTo>
                    <a:pt x="263" y="81"/>
                  </a:lnTo>
                  <a:lnTo>
                    <a:pt x="264" y="81"/>
                  </a:lnTo>
                  <a:lnTo>
                    <a:pt x="267" y="81"/>
                  </a:lnTo>
                  <a:lnTo>
                    <a:pt x="279" y="80"/>
                  </a:lnTo>
                  <a:lnTo>
                    <a:pt x="287" y="78"/>
                  </a:lnTo>
                  <a:lnTo>
                    <a:pt x="288" y="77"/>
                  </a:lnTo>
                  <a:lnTo>
                    <a:pt x="289" y="77"/>
                  </a:lnTo>
                  <a:lnTo>
                    <a:pt x="293" y="77"/>
                  </a:lnTo>
                  <a:lnTo>
                    <a:pt x="295" y="77"/>
                  </a:lnTo>
                  <a:lnTo>
                    <a:pt x="296" y="77"/>
                  </a:lnTo>
                  <a:lnTo>
                    <a:pt x="296" y="76"/>
                  </a:lnTo>
                  <a:lnTo>
                    <a:pt x="296" y="75"/>
                  </a:lnTo>
                  <a:lnTo>
                    <a:pt x="296" y="74"/>
                  </a:lnTo>
                  <a:lnTo>
                    <a:pt x="296" y="72"/>
                  </a:lnTo>
                  <a:lnTo>
                    <a:pt x="296" y="71"/>
                  </a:lnTo>
                  <a:lnTo>
                    <a:pt x="296" y="70"/>
                  </a:lnTo>
                  <a:lnTo>
                    <a:pt x="296" y="69"/>
                  </a:lnTo>
                  <a:lnTo>
                    <a:pt x="296" y="64"/>
                  </a:lnTo>
                  <a:lnTo>
                    <a:pt x="296" y="60"/>
                  </a:lnTo>
                  <a:lnTo>
                    <a:pt x="296" y="59"/>
                  </a:lnTo>
                  <a:lnTo>
                    <a:pt x="296" y="57"/>
                  </a:lnTo>
                  <a:lnTo>
                    <a:pt x="296" y="51"/>
                  </a:lnTo>
                  <a:lnTo>
                    <a:pt x="296" y="47"/>
                  </a:lnTo>
                  <a:lnTo>
                    <a:pt x="296" y="46"/>
                  </a:lnTo>
                  <a:lnTo>
                    <a:pt x="296" y="46"/>
                  </a:lnTo>
                  <a:lnTo>
                    <a:pt x="297" y="46"/>
                  </a:lnTo>
                  <a:lnTo>
                    <a:pt x="302" y="46"/>
                  </a:lnTo>
                  <a:lnTo>
                    <a:pt x="305" y="46"/>
                  </a:lnTo>
                  <a:lnTo>
                    <a:pt x="306" y="46"/>
                  </a:lnTo>
                  <a:lnTo>
                    <a:pt x="309" y="46"/>
                  </a:lnTo>
                  <a:lnTo>
                    <a:pt x="319" y="46"/>
                  </a:lnTo>
                  <a:lnTo>
                    <a:pt x="326" y="46"/>
                  </a:lnTo>
                  <a:lnTo>
                    <a:pt x="327" y="46"/>
                  </a:lnTo>
                  <a:lnTo>
                    <a:pt x="333" y="46"/>
                  </a:lnTo>
                  <a:lnTo>
                    <a:pt x="351" y="46"/>
                  </a:lnTo>
                  <a:lnTo>
                    <a:pt x="364" y="46"/>
                  </a:lnTo>
                  <a:lnTo>
                    <a:pt x="365" y="46"/>
                  </a:lnTo>
                  <a:lnTo>
                    <a:pt x="372" y="46"/>
                  </a:lnTo>
                  <a:lnTo>
                    <a:pt x="391" y="46"/>
                  </a:lnTo>
                  <a:lnTo>
                    <a:pt x="407" y="46"/>
                  </a:lnTo>
                  <a:lnTo>
                    <a:pt x="408" y="46"/>
                  </a:lnTo>
                  <a:lnTo>
                    <a:pt x="409" y="46"/>
                  </a:lnTo>
                  <a:lnTo>
                    <a:pt x="414" y="46"/>
                  </a:lnTo>
                  <a:lnTo>
                    <a:pt x="417" y="46"/>
                  </a:lnTo>
                  <a:lnTo>
                    <a:pt x="418" y="46"/>
                  </a:lnTo>
                  <a:lnTo>
                    <a:pt x="418" y="45"/>
                  </a:lnTo>
                  <a:lnTo>
                    <a:pt x="418" y="44"/>
                  </a:lnTo>
                  <a:lnTo>
                    <a:pt x="418" y="42"/>
                  </a:lnTo>
                  <a:lnTo>
                    <a:pt x="418" y="41"/>
                  </a:lnTo>
                  <a:lnTo>
                    <a:pt x="418" y="36"/>
                  </a:lnTo>
                  <a:lnTo>
                    <a:pt x="418" y="33"/>
                  </a:lnTo>
                  <a:lnTo>
                    <a:pt x="418" y="32"/>
                  </a:lnTo>
                  <a:lnTo>
                    <a:pt x="418" y="30"/>
                  </a:lnTo>
                  <a:lnTo>
                    <a:pt x="418" y="23"/>
                  </a:lnTo>
                  <a:lnTo>
                    <a:pt x="418" y="18"/>
                  </a:lnTo>
                  <a:lnTo>
                    <a:pt x="418" y="17"/>
                  </a:lnTo>
                  <a:lnTo>
                    <a:pt x="418" y="15"/>
                  </a:lnTo>
                  <a:lnTo>
                    <a:pt x="418" y="9"/>
                  </a:lnTo>
                  <a:lnTo>
                    <a:pt x="418" y="4"/>
                  </a:lnTo>
                  <a:lnTo>
                    <a:pt x="418" y="3"/>
                  </a:lnTo>
                  <a:lnTo>
                    <a:pt x="418" y="2"/>
                  </a:lnTo>
                  <a:lnTo>
                    <a:pt x="418" y="1"/>
                  </a:lnTo>
                  <a:lnTo>
                    <a:pt x="418" y="0"/>
                  </a:lnTo>
                  <a:lnTo>
                    <a:pt x="420" y="0"/>
                  </a:lnTo>
                  <a:lnTo>
                    <a:pt x="421" y="0"/>
                  </a:lnTo>
                  <a:lnTo>
                    <a:pt x="423" y="0"/>
                  </a:lnTo>
                  <a:lnTo>
                    <a:pt x="426" y="0"/>
                  </a:lnTo>
                  <a:lnTo>
                    <a:pt x="428" y="0"/>
                  </a:lnTo>
                  <a:lnTo>
                    <a:pt x="429" y="0"/>
                  </a:lnTo>
                  <a:lnTo>
                    <a:pt x="431" y="0"/>
                  </a:lnTo>
                  <a:lnTo>
                    <a:pt x="439" y="0"/>
                  </a:lnTo>
                  <a:lnTo>
                    <a:pt x="446" y="0"/>
                  </a:lnTo>
                  <a:lnTo>
                    <a:pt x="447" y="0"/>
                  </a:lnTo>
                  <a:lnTo>
                    <a:pt x="450" y="0"/>
                  </a:lnTo>
                  <a:lnTo>
                    <a:pt x="460" y="0"/>
                  </a:lnTo>
                  <a:lnTo>
                    <a:pt x="467" y="0"/>
                  </a:lnTo>
                  <a:lnTo>
                    <a:pt x="468" y="0"/>
                  </a:lnTo>
                  <a:lnTo>
                    <a:pt x="469" y="0"/>
                  </a:lnTo>
                  <a:lnTo>
                    <a:pt x="470" y="0"/>
                  </a:lnTo>
                  <a:lnTo>
                    <a:pt x="471" y="0"/>
                  </a:lnTo>
                  <a:lnTo>
                    <a:pt x="471" y="1"/>
                  </a:lnTo>
                  <a:lnTo>
                    <a:pt x="471" y="2"/>
                  </a:lnTo>
                  <a:lnTo>
                    <a:pt x="471" y="3"/>
                  </a:lnTo>
                  <a:lnTo>
                    <a:pt x="471" y="3"/>
                  </a:lnTo>
                  <a:lnTo>
                    <a:pt x="471" y="4"/>
                  </a:lnTo>
                  <a:lnTo>
                    <a:pt x="471" y="5"/>
                  </a:lnTo>
                  <a:lnTo>
                    <a:pt x="471" y="11"/>
                  </a:lnTo>
                  <a:lnTo>
                    <a:pt x="471" y="14"/>
                  </a:lnTo>
                  <a:lnTo>
                    <a:pt x="471" y="14"/>
                  </a:lnTo>
                  <a:lnTo>
                    <a:pt x="471" y="15"/>
                  </a:lnTo>
                  <a:lnTo>
                    <a:pt x="471" y="17"/>
                  </a:lnTo>
                  <a:lnTo>
                    <a:pt x="471" y="25"/>
                  </a:lnTo>
                  <a:lnTo>
                    <a:pt x="471" y="32"/>
                  </a:lnTo>
                  <a:lnTo>
                    <a:pt x="471" y="32"/>
                  </a:lnTo>
                  <a:lnTo>
                    <a:pt x="471" y="33"/>
                  </a:lnTo>
                  <a:lnTo>
                    <a:pt x="471" y="35"/>
                  </a:lnTo>
                  <a:lnTo>
                    <a:pt x="471" y="42"/>
                  </a:lnTo>
                  <a:lnTo>
                    <a:pt x="471" y="49"/>
                  </a:lnTo>
                  <a:lnTo>
                    <a:pt x="471" y="49"/>
                  </a:lnTo>
                  <a:lnTo>
                    <a:pt x="471" y="50"/>
                  </a:lnTo>
                  <a:lnTo>
                    <a:pt x="471" y="51"/>
                  </a:lnTo>
                  <a:lnTo>
                    <a:pt x="471" y="54"/>
                  </a:lnTo>
                  <a:lnTo>
                    <a:pt x="471" y="56"/>
                  </a:lnTo>
                  <a:lnTo>
                    <a:pt x="471" y="56"/>
                  </a:lnTo>
                  <a:lnTo>
                    <a:pt x="473" y="56"/>
                  </a:lnTo>
                  <a:lnTo>
                    <a:pt x="474" y="56"/>
                  </a:lnTo>
                  <a:lnTo>
                    <a:pt x="475" y="56"/>
                  </a:lnTo>
                  <a:lnTo>
                    <a:pt x="479" y="56"/>
                  </a:lnTo>
                  <a:lnTo>
                    <a:pt x="481" y="56"/>
                  </a:lnTo>
                  <a:lnTo>
                    <a:pt x="482" y="56"/>
                  </a:lnTo>
                  <a:lnTo>
                    <a:pt x="484" y="56"/>
                  </a:lnTo>
                  <a:lnTo>
                    <a:pt x="490" y="56"/>
                  </a:lnTo>
                  <a:lnTo>
                    <a:pt x="496" y="56"/>
                  </a:lnTo>
                  <a:lnTo>
                    <a:pt x="497" y="56"/>
                  </a:lnTo>
                  <a:lnTo>
                    <a:pt x="499" y="56"/>
                  </a:lnTo>
                  <a:lnTo>
                    <a:pt x="506" y="56"/>
                  </a:lnTo>
                  <a:lnTo>
                    <a:pt x="512" y="56"/>
                  </a:lnTo>
                  <a:lnTo>
                    <a:pt x="513" y="56"/>
                  </a:lnTo>
                  <a:lnTo>
                    <a:pt x="516" y="56"/>
                  </a:lnTo>
                  <a:lnTo>
                    <a:pt x="517" y="56"/>
                  </a:lnTo>
                  <a:lnTo>
                    <a:pt x="518" y="56"/>
                  </a:lnTo>
                  <a:lnTo>
                    <a:pt x="518" y="56"/>
                  </a:lnTo>
                  <a:lnTo>
                    <a:pt x="518" y="57"/>
                  </a:lnTo>
                  <a:lnTo>
                    <a:pt x="518" y="58"/>
                  </a:lnTo>
                  <a:lnTo>
                    <a:pt x="518" y="59"/>
                  </a:lnTo>
                  <a:lnTo>
                    <a:pt x="518" y="59"/>
                  </a:lnTo>
                  <a:lnTo>
                    <a:pt x="518" y="60"/>
                  </a:lnTo>
                  <a:lnTo>
                    <a:pt x="518" y="62"/>
                  </a:lnTo>
                  <a:lnTo>
                    <a:pt x="518" y="65"/>
                  </a:lnTo>
                  <a:lnTo>
                    <a:pt x="518" y="67"/>
                  </a:lnTo>
                  <a:lnTo>
                    <a:pt x="518" y="67"/>
                  </a:lnTo>
                  <a:lnTo>
                    <a:pt x="518" y="68"/>
                  </a:lnTo>
                  <a:lnTo>
                    <a:pt x="518" y="69"/>
                  </a:lnTo>
                  <a:lnTo>
                    <a:pt x="518" y="74"/>
                  </a:lnTo>
                  <a:lnTo>
                    <a:pt x="518" y="77"/>
                  </a:lnTo>
                  <a:lnTo>
                    <a:pt x="518" y="77"/>
                  </a:lnTo>
                  <a:lnTo>
                    <a:pt x="518" y="77"/>
                  </a:lnTo>
                  <a:lnTo>
                    <a:pt x="518" y="77"/>
                  </a:lnTo>
                  <a:lnTo>
                    <a:pt x="521" y="77"/>
                  </a:lnTo>
                  <a:lnTo>
                    <a:pt x="523" y="77"/>
                  </a:lnTo>
                  <a:lnTo>
                    <a:pt x="524" y="77"/>
                  </a:lnTo>
                  <a:lnTo>
                    <a:pt x="525" y="77"/>
                  </a:lnTo>
                  <a:lnTo>
                    <a:pt x="530" y="77"/>
                  </a:lnTo>
                  <a:lnTo>
                    <a:pt x="534" y="77"/>
                  </a:lnTo>
                  <a:lnTo>
                    <a:pt x="535" y="77"/>
                  </a:lnTo>
                  <a:lnTo>
                    <a:pt x="536" y="77"/>
                  </a:lnTo>
                  <a:lnTo>
                    <a:pt x="541" y="77"/>
                  </a:lnTo>
                  <a:lnTo>
                    <a:pt x="544" y="77"/>
                  </a:lnTo>
                  <a:lnTo>
                    <a:pt x="545" y="77"/>
                  </a:lnTo>
                  <a:lnTo>
                    <a:pt x="547" y="77"/>
                  </a:lnTo>
                  <a:lnTo>
                    <a:pt x="548" y="77"/>
                  </a:lnTo>
                  <a:lnTo>
                    <a:pt x="549" y="77"/>
                  </a:lnTo>
                  <a:lnTo>
                    <a:pt x="549" y="78"/>
                  </a:lnTo>
                  <a:lnTo>
                    <a:pt x="549" y="80"/>
                  </a:lnTo>
                  <a:lnTo>
                    <a:pt x="549" y="81"/>
                  </a:lnTo>
                  <a:lnTo>
                    <a:pt x="549" y="81"/>
                  </a:lnTo>
                  <a:lnTo>
                    <a:pt x="549" y="82"/>
                  </a:lnTo>
                  <a:lnTo>
                    <a:pt x="549" y="83"/>
                  </a:lnTo>
                  <a:lnTo>
                    <a:pt x="549" y="88"/>
                  </a:lnTo>
                  <a:lnTo>
                    <a:pt x="549" y="91"/>
                  </a:lnTo>
                  <a:lnTo>
                    <a:pt x="549" y="91"/>
                  </a:lnTo>
                  <a:lnTo>
                    <a:pt x="549" y="92"/>
                  </a:lnTo>
                  <a:lnTo>
                    <a:pt x="549" y="94"/>
                  </a:lnTo>
                  <a:lnTo>
                    <a:pt x="549" y="103"/>
                  </a:lnTo>
                  <a:lnTo>
                    <a:pt x="549" y="109"/>
                  </a:lnTo>
                  <a:lnTo>
                    <a:pt x="549" y="109"/>
                  </a:lnTo>
                  <a:lnTo>
                    <a:pt x="549" y="110"/>
                  </a:lnTo>
                  <a:lnTo>
                    <a:pt x="549" y="112"/>
                  </a:lnTo>
                  <a:lnTo>
                    <a:pt x="549" y="121"/>
                  </a:lnTo>
                  <a:lnTo>
                    <a:pt x="549" y="127"/>
                  </a:lnTo>
                  <a:lnTo>
                    <a:pt x="549" y="127"/>
                  </a:lnTo>
                  <a:lnTo>
                    <a:pt x="549" y="128"/>
                  </a:lnTo>
                  <a:lnTo>
                    <a:pt x="549" y="129"/>
                  </a:lnTo>
                  <a:lnTo>
                    <a:pt x="549" y="130"/>
                  </a:lnTo>
                  <a:lnTo>
                    <a:pt x="549" y="130"/>
                  </a:lnTo>
                  <a:lnTo>
                    <a:pt x="552" y="131"/>
                  </a:lnTo>
                  <a:lnTo>
                    <a:pt x="558" y="133"/>
                  </a:lnTo>
                  <a:lnTo>
                    <a:pt x="562" y="134"/>
                  </a:lnTo>
                  <a:lnTo>
                    <a:pt x="563" y="134"/>
                  </a:lnTo>
                  <a:lnTo>
                    <a:pt x="566" y="134"/>
                  </a:lnTo>
                  <a:lnTo>
                    <a:pt x="578" y="134"/>
                  </a:lnTo>
                  <a:lnTo>
                    <a:pt x="586" y="134"/>
                  </a:lnTo>
                  <a:lnTo>
                    <a:pt x="587" y="134"/>
                  </a:lnTo>
                  <a:lnTo>
                    <a:pt x="593" y="135"/>
                  </a:lnTo>
                  <a:lnTo>
                    <a:pt x="610" y="137"/>
                  </a:lnTo>
                  <a:lnTo>
                    <a:pt x="622" y="138"/>
                  </a:lnTo>
                  <a:lnTo>
                    <a:pt x="623" y="138"/>
                  </a:lnTo>
                  <a:lnTo>
                    <a:pt x="630" y="138"/>
                  </a:lnTo>
                  <a:lnTo>
                    <a:pt x="649" y="138"/>
                  </a:lnTo>
                  <a:lnTo>
                    <a:pt x="665" y="138"/>
                  </a:lnTo>
                  <a:lnTo>
                    <a:pt x="666" y="138"/>
                  </a:lnTo>
                  <a:lnTo>
                    <a:pt x="668" y="138"/>
                  </a:lnTo>
                  <a:lnTo>
                    <a:pt x="675" y="138"/>
                  </a:lnTo>
                  <a:lnTo>
                    <a:pt x="682" y="138"/>
                  </a:lnTo>
                  <a:lnTo>
                    <a:pt x="683" y="138"/>
                  </a:lnTo>
                  <a:lnTo>
                    <a:pt x="683" y="136"/>
                  </a:lnTo>
                  <a:lnTo>
                    <a:pt x="683" y="135"/>
                  </a:lnTo>
                  <a:lnTo>
                    <a:pt x="683" y="134"/>
                  </a:lnTo>
                  <a:lnTo>
                    <a:pt x="687" y="133"/>
                  </a:lnTo>
                  <a:lnTo>
                    <a:pt x="689" y="131"/>
                  </a:lnTo>
                  <a:lnTo>
                    <a:pt x="690" y="130"/>
                  </a:lnTo>
                  <a:lnTo>
                    <a:pt x="691" y="129"/>
                  </a:lnTo>
                  <a:lnTo>
                    <a:pt x="692" y="128"/>
                  </a:lnTo>
                  <a:lnTo>
                    <a:pt x="693" y="127"/>
                  </a:lnTo>
                  <a:lnTo>
                    <a:pt x="693" y="127"/>
                  </a:lnTo>
                  <a:lnTo>
                    <a:pt x="695" y="127"/>
                  </a:lnTo>
                  <a:lnTo>
                    <a:pt x="696" y="127"/>
                  </a:lnTo>
                  <a:lnTo>
                    <a:pt x="697" y="127"/>
                  </a:lnTo>
                  <a:lnTo>
                    <a:pt x="701" y="127"/>
                  </a:lnTo>
                  <a:lnTo>
                    <a:pt x="703" y="127"/>
                  </a:lnTo>
                  <a:lnTo>
                    <a:pt x="704" y="127"/>
                  </a:lnTo>
                  <a:lnTo>
                    <a:pt x="706" y="127"/>
                  </a:lnTo>
                  <a:lnTo>
                    <a:pt x="712" y="125"/>
                  </a:lnTo>
                  <a:lnTo>
                    <a:pt x="718" y="124"/>
                  </a:lnTo>
                  <a:lnTo>
                    <a:pt x="719" y="123"/>
                  </a:lnTo>
                  <a:lnTo>
                    <a:pt x="721" y="123"/>
                  </a:lnTo>
                  <a:lnTo>
                    <a:pt x="727" y="123"/>
                  </a:lnTo>
                  <a:lnTo>
                    <a:pt x="731" y="123"/>
                  </a:lnTo>
                  <a:lnTo>
                    <a:pt x="732" y="123"/>
                  </a:lnTo>
                  <a:lnTo>
                    <a:pt x="733" y="122"/>
                  </a:lnTo>
                  <a:lnTo>
                    <a:pt x="734" y="121"/>
                  </a:lnTo>
                  <a:lnTo>
                    <a:pt x="736" y="120"/>
                  </a:lnTo>
                  <a:lnTo>
                    <a:pt x="736" y="121"/>
                  </a:lnTo>
                  <a:lnTo>
                    <a:pt x="736" y="122"/>
                  </a:lnTo>
                  <a:lnTo>
                    <a:pt x="736" y="125"/>
                  </a:lnTo>
                  <a:lnTo>
                    <a:pt x="736" y="127"/>
                  </a:lnTo>
                  <a:lnTo>
                    <a:pt x="736" y="127"/>
                  </a:lnTo>
                  <a:lnTo>
                    <a:pt x="736" y="128"/>
                  </a:lnTo>
                  <a:lnTo>
                    <a:pt x="736" y="129"/>
                  </a:lnTo>
                  <a:lnTo>
                    <a:pt x="736" y="135"/>
                  </a:lnTo>
                  <a:lnTo>
                    <a:pt x="736" y="138"/>
                  </a:lnTo>
                  <a:lnTo>
                    <a:pt x="736" y="138"/>
                  </a:lnTo>
                  <a:lnTo>
                    <a:pt x="736" y="139"/>
                  </a:lnTo>
                  <a:lnTo>
                    <a:pt x="736" y="142"/>
                  </a:lnTo>
                  <a:lnTo>
                    <a:pt x="736" y="152"/>
                  </a:lnTo>
                  <a:lnTo>
                    <a:pt x="736" y="159"/>
                  </a:lnTo>
                  <a:lnTo>
                    <a:pt x="736" y="159"/>
                  </a:lnTo>
                  <a:lnTo>
                    <a:pt x="736" y="160"/>
                  </a:lnTo>
                  <a:lnTo>
                    <a:pt x="736" y="163"/>
                  </a:lnTo>
                  <a:lnTo>
                    <a:pt x="736" y="175"/>
                  </a:lnTo>
                  <a:lnTo>
                    <a:pt x="736" y="183"/>
                  </a:lnTo>
                  <a:lnTo>
                    <a:pt x="736" y="183"/>
                  </a:lnTo>
                  <a:lnTo>
                    <a:pt x="736" y="184"/>
                  </a:lnTo>
                  <a:lnTo>
                    <a:pt x="736" y="185"/>
                  </a:lnTo>
                  <a:lnTo>
                    <a:pt x="736" y="187"/>
                  </a:lnTo>
                  <a:lnTo>
                    <a:pt x="736" y="187"/>
                  </a:lnTo>
                  <a:lnTo>
                    <a:pt x="737" y="187"/>
                  </a:lnTo>
                  <a:lnTo>
                    <a:pt x="740" y="187"/>
                  </a:lnTo>
                  <a:lnTo>
                    <a:pt x="742" y="187"/>
                  </a:lnTo>
                  <a:lnTo>
                    <a:pt x="743" y="187"/>
                  </a:lnTo>
                  <a:lnTo>
                    <a:pt x="749" y="190"/>
                  </a:lnTo>
                  <a:lnTo>
                    <a:pt x="752" y="191"/>
                  </a:lnTo>
                  <a:lnTo>
                    <a:pt x="753" y="191"/>
                  </a:lnTo>
                  <a:lnTo>
                    <a:pt x="757" y="192"/>
                  </a:lnTo>
                  <a:lnTo>
                    <a:pt x="766" y="193"/>
                  </a:lnTo>
                  <a:lnTo>
                    <a:pt x="774" y="194"/>
                  </a:lnTo>
                  <a:lnTo>
                    <a:pt x="775" y="194"/>
                  </a:lnTo>
                  <a:lnTo>
                    <a:pt x="778" y="195"/>
                  </a:lnTo>
                  <a:lnTo>
                    <a:pt x="787" y="196"/>
                  </a:lnTo>
                  <a:lnTo>
                    <a:pt x="795" y="197"/>
                  </a:lnTo>
                  <a:lnTo>
                    <a:pt x="796" y="197"/>
                  </a:lnTo>
                  <a:lnTo>
                    <a:pt x="797" y="197"/>
                  </a:lnTo>
                  <a:lnTo>
                    <a:pt x="800" y="197"/>
                  </a:lnTo>
                  <a:lnTo>
                    <a:pt x="802" y="197"/>
                  </a:lnTo>
                  <a:lnTo>
                    <a:pt x="803" y="197"/>
                  </a:lnTo>
                  <a:lnTo>
                    <a:pt x="803" y="198"/>
                  </a:lnTo>
                  <a:lnTo>
                    <a:pt x="803" y="199"/>
                  </a:lnTo>
                  <a:lnTo>
                    <a:pt x="803" y="202"/>
                  </a:lnTo>
                  <a:lnTo>
                    <a:pt x="803" y="205"/>
                  </a:lnTo>
                  <a:lnTo>
                    <a:pt x="803" y="205"/>
                  </a:lnTo>
                  <a:lnTo>
                    <a:pt x="804" y="210"/>
                  </a:lnTo>
                  <a:lnTo>
                    <a:pt x="805" y="212"/>
                  </a:lnTo>
                  <a:lnTo>
                    <a:pt x="806" y="212"/>
                  </a:lnTo>
                  <a:lnTo>
                    <a:pt x="807" y="216"/>
                  </a:lnTo>
                  <a:lnTo>
                    <a:pt x="808" y="218"/>
                  </a:lnTo>
                  <a:lnTo>
                    <a:pt x="810" y="218"/>
                  </a:lnTo>
                  <a:lnTo>
                    <a:pt x="812" y="222"/>
                  </a:lnTo>
                  <a:lnTo>
                    <a:pt x="813" y="223"/>
                  </a:lnTo>
                  <a:lnTo>
                    <a:pt x="814" y="223"/>
                  </a:lnTo>
                  <a:lnTo>
                    <a:pt x="814" y="224"/>
                  </a:lnTo>
                  <a:lnTo>
                    <a:pt x="814" y="225"/>
                  </a:lnTo>
                  <a:lnTo>
                    <a:pt x="814" y="226"/>
                  </a:lnTo>
                  <a:lnTo>
                    <a:pt x="814" y="226"/>
                  </a:lnTo>
                  <a:lnTo>
                    <a:pt x="817" y="226"/>
                  </a:lnTo>
                  <a:lnTo>
                    <a:pt x="819" y="226"/>
                  </a:lnTo>
                  <a:lnTo>
                    <a:pt x="820" y="226"/>
                  </a:lnTo>
                  <a:lnTo>
                    <a:pt x="822" y="226"/>
                  </a:lnTo>
                  <a:lnTo>
                    <a:pt x="829" y="225"/>
                  </a:lnTo>
                  <a:lnTo>
                    <a:pt x="834" y="226"/>
                  </a:lnTo>
                  <a:lnTo>
                    <a:pt x="835" y="226"/>
                  </a:lnTo>
                  <a:lnTo>
                    <a:pt x="839" y="226"/>
                  </a:lnTo>
                  <a:lnTo>
                    <a:pt x="852" y="224"/>
                  </a:lnTo>
                  <a:lnTo>
                    <a:pt x="862" y="223"/>
                  </a:lnTo>
                  <a:lnTo>
                    <a:pt x="863" y="222"/>
                  </a:lnTo>
                  <a:lnTo>
                    <a:pt x="867" y="223"/>
                  </a:lnTo>
                  <a:lnTo>
                    <a:pt x="878" y="224"/>
                  </a:lnTo>
                  <a:lnTo>
                    <a:pt x="891" y="226"/>
                  </a:lnTo>
                  <a:lnTo>
                    <a:pt x="894" y="226"/>
                  </a:lnTo>
                  <a:lnTo>
                    <a:pt x="895" y="226"/>
                  </a:lnTo>
                  <a:lnTo>
                    <a:pt x="898" y="226"/>
                  </a:lnTo>
                  <a:lnTo>
                    <a:pt x="900" y="226"/>
                  </a:lnTo>
                  <a:lnTo>
                    <a:pt x="901" y="226"/>
                  </a:lnTo>
                  <a:lnTo>
                    <a:pt x="903" y="225"/>
                  </a:lnTo>
                  <a:lnTo>
                    <a:pt x="904" y="224"/>
                  </a:lnTo>
                  <a:lnTo>
                    <a:pt x="905" y="223"/>
                  </a:lnTo>
                  <a:lnTo>
                    <a:pt x="907" y="220"/>
                  </a:lnTo>
                  <a:lnTo>
                    <a:pt x="908" y="219"/>
                  </a:lnTo>
                  <a:lnTo>
                    <a:pt x="909" y="218"/>
                  </a:lnTo>
                  <a:lnTo>
                    <a:pt x="910" y="217"/>
                  </a:lnTo>
                  <a:lnTo>
                    <a:pt x="911" y="216"/>
                  </a:lnTo>
                  <a:lnTo>
                    <a:pt x="912" y="215"/>
                  </a:lnTo>
                  <a:lnTo>
                    <a:pt x="912" y="215"/>
                  </a:lnTo>
                  <a:lnTo>
                    <a:pt x="914" y="215"/>
                  </a:lnTo>
                  <a:lnTo>
                    <a:pt x="923" y="215"/>
                  </a:lnTo>
                  <a:lnTo>
                    <a:pt x="929" y="215"/>
                  </a:lnTo>
                  <a:lnTo>
                    <a:pt x="930" y="215"/>
                  </a:lnTo>
                  <a:lnTo>
                    <a:pt x="934" y="215"/>
                  </a:lnTo>
                  <a:lnTo>
                    <a:pt x="947" y="215"/>
                  </a:lnTo>
                  <a:lnTo>
                    <a:pt x="956" y="215"/>
                  </a:lnTo>
                  <a:lnTo>
                    <a:pt x="958" y="215"/>
                  </a:lnTo>
                  <a:lnTo>
                    <a:pt x="963" y="215"/>
                  </a:lnTo>
                  <a:lnTo>
                    <a:pt x="982" y="215"/>
                  </a:lnTo>
                  <a:lnTo>
                    <a:pt x="996" y="215"/>
                  </a:lnTo>
                  <a:lnTo>
                    <a:pt x="997" y="215"/>
                  </a:lnTo>
                  <a:lnTo>
                    <a:pt x="1003" y="216"/>
                  </a:lnTo>
                  <a:lnTo>
                    <a:pt x="1022" y="217"/>
                  </a:lnTo>
                  <a:lnTo>
                    <a:pt x="1038" y="218"/>
                  </a:lnTo>
                  <a:lnTo>
                    <a:pt x="1039" y="218"/>
                  </a:lnTo>
                  <a:lnTo>
                    <a:pt x="1041" y="218"/>
                  </a:lnTo>
                  <a:lnTo>
                    <a:pt x="1050" y="218"/>
                  </a:lnTo>
                  <a:lnTo>
                    <a:pt x="1056" y="218"/>
                  </a:lnTo>
                  <a:lnTo>
                    <a:pt x="1057" y="218"/>
                  </a:lnTo>
                  <a:lnTo>
                    <a:pt x="1056" y="223"/>
                  </a:lnTo>
                  <a:lnTo>
                    <a:pt x="1054" y="232"/>
                  </a:lnTo>
                  <a:lnTo>
                    <a:pt x="1053" y="240"/>
                  </a:lnTo>
                  <a:lnTo>
                    <a:pt x="1053" y="240"/>
                  </a:lnTo>
                  <a:lnTo>
                    <a:pt x="1053" y="241"/>
                  </a:lnTo>
                  <a:lnTo>
                    <a:pt x="1053" y="247"/>
                  </a:lnTo>
                  <a:lnTo>
                    <a:pt x="1053" y="266"/>
                  </a:lnTo>
                  <a:lnTo>
                    <a:pt x="1053" y="282"/>
                  </a:lnTo>
                  <a:lnTo>
                    <a:pt x="1053" y="282"/>
                  </a:lnTo>
                  <a:lnTo>
                    <a:pt x="1053" y="284"/>
                  </a:lnTo>
                  <a:lnTo>
                    <a:pt x="1053" y="296"/>
                  </a:lnTo>
                  <a:lnTo>
                    <a:pt x="1053" y="334"/>
                  </a:lnTo>
                  <a:lnTo>
                    <a:pt x="1053" y="362"/>
                  </a:lnTo>
                  <a:lnTo>
                    <a:pt x="1053" y="363"/>
                  </a:lnTo>
                  <a:lnTo>
                    <a:pt x="1052" y="377"/>
                  </a:lnTo>
                  <a:lnTo>
                    <a:pt x="1051" y="415"/>
                  </a:lnTo>
                  <a:lnTo>
                    <a:pt x="1050" y="444"/>
                  </a:lnTo>
                  <a:lnTo>
                    <a:pt x="1050" y="445"/>
                  </a:lnTo>
                  <a:lnTo>
                    <a:pt x="1050" y="446"/>
                  </a:lnTo>
                  <a:lnTo>
                    <a:pt x="1050" y="448"/>
                  </a:lnTo>
                  <a:lnTo>
                    <a:pt x="1050" y="456"/>
                  </a:lnTo>
                  <a:lnTo>
                    <a:pt x="1050" y="462"/>
                  </a:lnTo>
                  <a:lnTo>
                    <a:pt x="1050" y="462"/>
                  </a:lnTo>
                  <a:lnTo>
                    <a:pt x="1050" y="463"/>
                  </a:lnTo>
                  <a:lnTo>
                    <a:pt x="1050" y="464"/>
                  </a:lnTo>
                  <a:lnTo>
                    <a:pt x="1050" y="467"/>
                  </a:lnTo>
                  <a:lnTo>
                    <a:pt x="1050" y="469"/>
                  </a:lnTo>
                  <a:lnTo>
                    <a:pt x="1050" y="469"/>
                  </a:lnTo>
                  <a:lnTo>
                    <a:pt x="1048" y="470"/>
                  </a:lnTo>
                  <a:lnTo>
                    <a:pt x="1047" y="472"/>
                  </a:lnTo>
                  <a:lnTo>
                    <a:pt x="1046" y="473"/>
                  </a:lnTo>
                  <a:lnTo>
                    <a:pt x="1046" y="473"/>
                  </a:lnTo>
                  <a:lnTo>
                    <a:pt x="1046" y="474"/>
                  </a:lnTo>
                  <a:lnTo>
                    <a:pt x="1046" y="476"/>
                  </a:lnTo>
                  <a:lnTo>
                    <a:pt x="1046" y="482"/>
                  </a:lnTo>
                  <a:lnTo>
                    <a:pt x="1046" y="487"/>
                  </a:lnTo>
                  <a:lnTo>
                    <a:pt x="1046" y="487"/>
                  </a:lnTo>
                  <a:lnTo>
                    <a:pt x="1045" y="489"/>
                  </a:lnTo>
                  <a:lnTo>
                    <a:pt x="1044" y="491"/>
                  </a:lnTo>
                  <a:lnTo>
                    <a:pt x="1041" y="498"/>
                  </a:lnTo>
                  <a:lnTo>
                    <a:pt x="1039" y="504"/>
                  </a:lnTo>
                  <a:lnTo>
                    <a:pt x="1039" y="504"/>
                  </a:lnTo>
                  <a:lnTo>
                    <a:pt x="1039" y="505"/>
                  </a:lnTo>
                  <a:lnTo>
                    <a:pt x="1039" y="508"/>
                  </a:lnTo>
                  <a:lnTo>
                    <a:pt x="1039" y="509"/>
                  </a:lnTo>
                  <a:lnTo>
                    <a:pt x="1039" y="509"/>
                  </a:lnTo>
                  <a:lnTo>
                    <a:pt x="1038" y="510"/>
                  </a:lnTo>
                  <a:lnTo>
                    <a:pt x="1029" y="513"/>
                  </a:lnTo>
                  <a:lnTo>
                    <a:pt x="1025" y="515"/>
                  </a:lnTo>
                  <a:lnTo>
                    <a:pt x="1025" y="515"/>
                  </a:lnTo>
                  <a:lnTo>
                    <a:pt x="1024" y="516"/>
                  </a:lnTo>
                  <a:lnTo>
                    <a:pt x="1020" y="518"/>
                  </a:lnTo>
                  <a:lnTo>
                    <a:pt x="1007" y="525"/>
                  </a:lnTo>
                  <a:lnTo>
                    <a:pt x="997" y="530"/>
                  </a:lnTo>
                  <a:lnTo>
                    <a:pt x="997" y="530"/>
                  </a:lnTo>
                  <a:lnTo>
                    <a:pt x="996" y="531"/>
                  </a:lnTo>
                  <a:lnTo>
                    <a:pt x="992" y="533"/>
                  </a:lnTo>
                  <a:lnTo>
                    <a:pt x="981" y="540"/>
                  </a:lnTo>
                  <a:lnTo>
                    <a:pt x="972" y="547"/>
                  </a:lnTo>
                  <a:lnTo>
                    <a:pt x="972" y="547"/>
                  </a:lnTo>
                  <a:lnTo>
                    <a:pt x="971" y="548"/>
                  </a:lnTo>
                  <a:lnTo>
                    <a:pt x="970" y="549"/>
                  </a:lnTo>
                  <a:lnTo>
                    <a:pt x="965" y="552"/>
                  </a:lnTo>
                  <a:lnTo>
                    <a:pt x="962" y="554"/>
                  </a:lnTo>
                  <a:lnTo>
                    <a:pt x="962" y="554"/>
                  </a:lnTo>
                  <a:lnTo>
                    <a:pt x="961" y="555"/>
                  </a:lnTo>
                  <a:lnTo>
                    <a:pt x="959" y="556"/>
                  </a:lnTo>
                  <a:lnTo>
                    <a:pt x="958" y="557"/>
                  </a:lnTo>
                  <a:lnTo>
                    <a:pt x="958" y="557"/>
                  </a:lnTo>
                  <a:lnTo>
                    <a:pt x="955" y="558"/>
                  </a:lnTo>
                  <a:lnTo>
                    <a:pt x="950" y="561"/>
                  </a:lnTo>
                  <a:lnTo>
                    <a:pt x="947" y="562"/>
                  </a:lnTo>
                  <a:lnTo>
                    <a:pt x="947" y="562"/>
                  </a:lnTo>
                  <a:lnTo>
                    <a:pt x="946" y="562"/>
                  </a:lnTo>
                  <a:lnTo>
                    <a:pt x="944" y="562"/>
                  </a:lnTo>
                  <a:lnTo>
                    <a:pt x="936" y="562"/>
                  </a:lnTo>
                  <a:lnTo>
                    <a:pt x="930" y="562"/>
                  </a:lnTo>
                  <a:lnTo>
                    <a:pt x="930" y="562"/>
                  </a:lnTo>
                  <a:lnTo>
                    <a:pt x="929" y="563"/>
                  </a:lnTo>
                  <a:lnTo>
                    <a:pt x="921" y="566"/>
                  </a:lnTo>
                  <a:lnTo>
                    <a:pt x="915" y="568"/>
                  </a:lnTo>
                  <a:lnTo>
                    <a:pt x="915" y="568"/>
                  </a:lnTo>
                  <a:lnTo>
                    <a:pt x="914" y="569"/>
                  </a:lnTo>
                  <a:lnTo>
                    <a:pt x="911" y="571"/>
                  </a:lnTo>
                  <a:lnTo>
                    <a:pt x="909" y="572"/>
                  </a:lnTo>
                  <a:lnTo>
                    <a:pt x="909" y="572"/>
                  </a:lnTo>
                  <a:lnTo>
                    <a:pt x="909" y="573"/>
                  </a:lnTo>
                  <a:lnTo>
                    <a:pt x="909" y="574"/>
                  </a:lnTo>
                  <a:lnTo>
                    <a:pt x="909" y="575"/>
                  </a:lnTo>
                  <a:lnTo>
                    <a:pt x="909" y="575"/>
                  </a:lnTo>
                  <a:lnTo>
                    <a:pt x="909" y="575"/>
                  </a:lnTo>
                  <a:lnTo>
                    <a:pt x="909" y="576"/>
                  </a:lnTo>
                  <a:lnTo>
                    <a:pt x="909" y="578"/>
                  </a:lnTo>
                  <a:lnTo>
                    <a:pt x="909" y="581"/>
                  </a:lnTo>
                  <a:lnTo>
                    <a:pt x="909" y="583"/>
                  </a:lnTo>
                  <a:lnTo>
                    <a:pt x="909" y="583"/>
                  </a:lnTo>
                  <a:lnTo>
                    <a:pt x="908" y="585"/>
                  </a:lnTo>
                  <a:lnTo>
                    <a:pt x="906" y="590"/>
                  </a:lnTo>
                  <a:lnTo>
                    <a:pt x="905" y="593"/>
                  </a:lnTo>
                  <a:lnTo>
                    <a:pt x="905" y="593"/>
                  </a:lnTo>
                  <a:lnTo>
                    <a:pt x="904" y="596"/>
                  </a:lnTo>
                  <a:lnTo>
                    <a:pt x="903" y="601"/>
                  </a:lnTo>
                  <a:lnTo>
                    <a:pt x="901" y="604"/>
                  </a:lnTo>
                  <a:lnTo>
                    <a:pt x="901" y="604"/>
                  </a:lnTo>
                  <a:lnTo>
                    <a:pt x="901" y="605"/>
                  </a:lnTo>
                  <a:lnTo>
                    <a:pt x="901" y="606"/>
                  </a:lnTo>
                  <a:lnTo>
                    <a:pt x="901" y="607"/>
                  </a:lnTo>
                  <a:lnTo>
                    <a:pt x="901" y="607"/>
                  </a:lnTo>
                  <a:lnTo>
                    <a:pt x="900" y="607"/>
                  </a:lnTo>
                  <a:lnTo>
                    <a:pt x="899" y="607"/>
                  </a:lnTo>
                  <a:lnTo>
                    <a:pt x="896" y="607"/>
                  </a:lnTo>
                  <a:lnTo>
                    <a:pt x="894" y="607"/>
                  </a:lnTo>
                  <a:lnTo>
                    <a:pt x="894" y="607"/>
                  </a:lnTo>
                  <a:lnTo>
                    <a:pt x="893" y="608"/>
                  </a:lnTo>
                  <a:lnTo>
                    <a:pt x="890" y="609"/>
                  </a:lnTo>
                  <a:lnTo>
                    <a:pt x="888" y="610"/>
                  </a:lnTo>
                  <a:lnTo>
                    <a:pt x="888" y="610"/>
                  </a:lnTo>
                  <a:lnTo>
                    <a:pt x="887" y="611"/>
                  </a:lnTo>
                  <a:lnTo>
                    <a:pt x="884" y="612"/>
                  </a:lnTo>
                  <a:lnTo>
                    <a:pt x="872" y="618"/>
                  </a:lnTo>
                  <a:lnTo>
                    <a:pt x="862" y="621"/>
                  </a:lnTo>
                  <a:lnTo>
                    <a:pt x="862" y="621"/>
                  </a:lnTo>
                  <a:lnTo>
                    <a:pt x="857" y="623"/>
                  </a:lnTo>
                  <a:lnTo>
                    <a:pt x="844" y="626"/>
                  </a:lnTo>
                  <a:lnTo>
                    <a:pt x="835" y="628"/>
                  </a:lnTo>
                  <a:lnTo>
                    <a:pt x="835" y="628"/>
                  </a:lnTo>
                  <a:lnTo>
                    <a:pt x="834" y="628"/>
                  </a:lnTo>
                  <a:lnTo>
                    <a:pt x="833" y="628"/>
                  </a:lnTo>
                  <a:lnTo>
                    <a:pt x="827" y="628"/>
                  </a:lnTo>
                  <a:lnTo>
                    <a:pt x="824" y="628"/>
                  </a:lnTo>
                  <a:lnTo>
                    <a:pt x="824" y="628"/>
                  </a:lnTo>
                  <a:lnTo>
                    <a:pt x="824" y="629"/>
                  </a:lnTo>
                  <a:lnTo>
                    <a:pt x="824" y="630"/>
                  </a:lnTo>
                  <a:lnTo>
                    <a:pt x="824" y="632"/>
                  </a:lnTo>
                  <a:lnTo>
                    <a:pt x="824" y="632"/>
                  </a:lnTo>
                  <a:lnTo>
                    <a:pt x="824" y="633"/>
                  </a:lnTo>
                  <a:lnTo>
                    <a:pt x="824" y="635"/>
                  </a:lnTo>
                  <a:lnTo>
                    <a:pt x="824" y="636"/>
                  </a:lnTo>
                  <a:lnTo>
                    <a:pt x="824" y="636"/>
                  </a:lnTo>
                  <a:lnTo>
                    <a:pt x="824" y="637"/>
                  </a:lnTo>
                  <a:lnTo>
                    <a:pt x="824" y="640"/>
                  </a:lnTo>
                  <a:lnTo>
                    <a:pt x="824" y="642"/>
                  </a:lnTo>
                  <a:lnTo>
                    <a:pt x="824" y="642"/>
                  </a:lnTo>
                  <a:lnTo>
                    <a:pt x="824" y="643"/>
                  </a:lnTo>
                  <a:lnTo>
                    <a:pt x="824" y="644"/>
                  </a:lnTo>
                  <a:lnTo>
                    <a:pt x="824" y="647"/>
                  </a:lnTo>
                  <a:lnTo>
                    <a:pt x="824" y="650"/>
                  </a:lnTo>
                  <a:lnTo>
                    <a:pt x="824" y="650"/>
                  </a:lnTo>
                  <a:lnTo>
                    <a:pt x="824" y="650"/>
                  </a:lnTo>
                  <a:lnTo>
                    <a:pt x="823" y="651"/>
                  </a:lnTo>
                  <a:lnTo>
                    <a:pt x="821" y="652"/>
                  </a:lnTo>
                  <a:lnTo>
                    <a:pt x="820" y="653"/>
                  </a:lnTo>
                  <a:lnTo>
                    <a:pt x="820" y="653"/>
                  </a:lnTo>
                  <a:lnTo>
                    <a:pt x="819" y="653"/>
                  </a:lnTo>
                  <a:lnTo>
                    <a:pt x="816" y="653"/>
                  </a:lnTo>
                  <a:lnTo>
                    <a:pt x="814" y="653"/>
                  </a:lnTo>
                  <a:lnTo>
                    <a:pt x="814" y="653"/>
                  </a:lnTo>
                  <a:lnTo>
                    <a:pt x="813" y="653"/>
                  </a:lnTo>
                  <a:lnTo>
                    <a:pt x="811" y="653"/>
                  </a:lnTo>
                  <a:lnTo>
                    <a:pt x="802" y="653"/>
                  </a:lnTo>
                  <a:lnTo>
                    <a:pt x="796" y="653"/>
                  </a:lnTo>
                  <a:lnTo>
                    <a:pt x="796" y="653"/>
                  </a:lnTo>
                  <a:lnTo>
                    <a:pt x="792" y="654"/>
                  </a:lnTo>
                  <a:lnTo>
                    <a:pt x="782" y="656"/>
                  </a:lnTo>
                  <a:lnTo>
                    <a:pt x="775" y="657"/>
                  </a:lnTo>
                  <a:lnTo>
                    <a:pt x="775" y="657"/>
                  </a:lnTo>
                  <a:lnTo>
                    <a:pt x="774" y="657"/>
                  </a:lnTo>
                  <a:lnTo>
                    <a:pt x="773" y="657"/>
                  </a:lnTo>
                  <a:lnTo>
                    <a:pt x="771" y="657"/>
                  </a:lnTo>
                  <a:lnTo>
                    <a:pt x="771" y="657"/>
                  </a:lnTo>
                  <a:lnTo>
                    <a:pt x="770" y="658"/>
                  </a:lnTo>
                  <a:lnTo>
                    <a:pt x="768" y="659"/>
                  </a:lnTo>
                  <a:lnTo>
                    <a:pt x="767" y="660"/>
                  </a:lnTo>
                  <a:lnTo>
                    <a:pt x="767" y="660"/>
                  </a:lnTo>
                  <a:lnTo>
                    <a:pt x="766" y="661"/>
                  </a:lnTo>
                  <a:lnTo>
                    <a:pt x="763" y="662"/>
                  </a:lnTo>
                  <a:lnTo>
                    <a:pt x="761" y="663"/>
                  </a:lnTo>
                  <a:lnTo>
                    <a:pt x="761" y="663"/>
                  </a:lnTo>
                  <a:lnTo>
                    <a:pt x="758" y="665"/>
                  </a:lnTo>
                  <a:lnTo>
                    <a:pt x="749" y="669"/>
                  </a:lnTo>
                  <a:lnTo>
                    <a:pt x="743" y="671"/>
                  </a:lnTo>
                  <a:lnTo>
                    <a:pt x="743" y="671"/>
                  </a:lnTo>
                  <a:lnTo>
                    <a:pt x="742" y="672"/>
                  </a:lnTo>
                  <a:lnTo>
                    <a:pt x="740" y="673"/>
                  </a:lnTo>
                  <a:lnTo>
                    <a:pt x="733" y="676"/>
                  </a:lnTo>
                  <a:lnTo>
                    <a:pt x="729" y="678"/>
                  </a:lnTo>
                  <a:lnTo>
                    <a:pt x="729" y="678"/>
                  </a:lnTo>
                  <a:lnTo>
                    <a:pt x="728" y="678"/>
                  </a:lnTo>
                  <a:lnTo>
                    <a:pt x="726" y="678"/>
                  </a:lnTo>
                  <a:lnTo>
                    <a:pt x="725" y="678"/>
                  </a:lnTo>
                  <a:lnTo>
                    <a:pt x="725" y="678"/>
                  </a:lnTo>
                  <a:lnTo>
                    <a:pt x="724" y="679"/>
                  </a:lnTo>
                  <a:lnTo>
                    <a:pt x="721" y="680"/>
                  </a:lnTo>
                  <a:lnTo>
                    <a:pt x="719" y="681"/>
                  </a:lnTo>
                  <a:lnTo>
                    <a:pt x="719" y="681"/>
                  </a:lnTo>
                  <a:lnTo>
                    <a:pt x="718" y="681"/>
                  </a:lnTo>
                  <a:lnTo>
                    <a:pt x="716" y="681"/>
                  </a:lnTo>
                  <a:lnTo>
                    <a:pt x="711" y="681"/>
                  </a:lnTo>
                  <a:lnTo>
                    <a:pt x="708" y="681"/>
                  </a:lnTo>
                  <a:lnTo>
                    <a:pt x="708" y="681"/>
                  </a:lnTo>
                  <a:lnTo>
                    <a:pt x="704" y="682"/>
                  </a:lnTo>
                  <a:lnTo>
                    <a:pt x="694" y="683"/>
                  </a:lnTo>
                  <a:lnTo>
                    <a:pt x="687" y="685"/>
                  </a:lnTo>
                  <a:lnTo>
                    <a:pt x="687" y="685"/>
                  </a:lnTo>
                  <a:lnTo>
                    <a:pt x="685" y="686"/>
                  </a:lnTo>
                  <a:lnTo>
                    <a:pt x="679" y="687"/>
                  </a:lnTo>
                  <a:lnTo>
                    <a:pt x="676" y="687"/>
                  </a:lnTo>
                  <a:lnTo>
                    <a:pt x="676" y="687"/>
                  </a:lnTo>
                  <a:lnTo>
                    <a:pt x="673" y="688"/>
                  </a:lnTo>
                  <a:lnTo>
                    <a:pt x="669" y="689"/>
                  </a:lnTo>
                  <a:lnTo>
                    <a:pt x="668" y="689"/>
                  </a:lnTo>
                  <a:lnTo>
                    <a:pt x="666" y="690"/>
                  </a:lnTo>
                  <a:lnTo>
                    <a:pt x="661" y="691"/>
                  </a:lnTo>
                  <a:lnTo>
                    <a:pt x="658" y="692"/>
                  </a:lnTo>
                  <a:lnTo>
                    <a:pt x="658" y="692"/>
                  </a:lnTo>
                  <a:lnTo>
                    <a:pt x="660" y="691"/>
                  </a:lnTo>
                  <a:lnTo>
                    <a:pt x="659" y="692"/>
                  </a:lnTo>
                  <a:lnTo>
                    <a:pt x="654" y="694"/>
                  </a:lnTo>
                  <a:lnTo>
                    <a:pt x="651" y="695"/>
                  </a:lnTo>
                  <a:lnTo>
                    <a:pt x="651" y="695"/>
                  </a:lnTo>
                  <a:lnTo>
                    <a:pt x="650" y="696"/>
                  </a:lnTo>
                  <a:lnTo>
                    <a:pt x="648" y="697"/>
                  </a:lnTo>
                  <a:lnTo>
                    <a:pt x="647" y="697"/>
                  </a:lnTo>
                  <a:lnTo>
                    <a:pt x="642" y="699"/>
                  </a:lnTo>
                  <a:lnTo>
                    <a:pt x="640" y="699"/>
                  </a:lnTo>
                  <a:lnTo>
                    <a:pt x="640" y="699"/>
                  </a:lnTo>
                  <a:lnTo>
                    <a:pt x="638" y="700"/>
                  </a:lnTo>
                  <a:lnTo>
                    <a:pt x="633" y="701"/>
                  </a:lnTo>
                  <a:lnTo>
                    <a:pt x="630" y="703"/>
                  </a:lnTo>
                  <a:lnTo>
                    <a:pt x="630" y="703"/>
                  </a:lnTo>
                  <a:lnTo>
                    <a:pt x="624" y="704"/>
                  </a:lnTo>
                  <a:lnTo>
                    <a:pt x="612" y="705"/>
                  </a:lnTo>
                  <a:lnTo>
                    <a:pt x="602" y="706"/>
                  </a:lnTo>
                  <a:lnTo>
                    <a:pt x="602" y="706"/>
                  </a:lnTo>
                  <a:lnTo>
                    <a:pt x="598" y="708"/>
                  </a:lnTo>
                  <a:lnTo>
                    <a:pt x="586" y="711"/>
                  </a:lnTo>
                  <a:lnTo>
                    <a:pt x="577" y="713"/>
                  </a:lnTo>
                  <a:lnTo>
                    <a:pt x="577" y="713"/>
                  </a:lnTo>
                  <a:lnTo>
                    <a:pt x="576" y="713"/>
                  </a:lnTo>
                  <a:lnTo>
                    <a:pt x="573" y="713"/>
                  </a:lnTo>
                  <a:lnTo>
                    <a:pt x="571" y="713"/>
                  </a:lnTo>
                  <a:lnTo>
                    <a:pt x="571" y="713"/>
                  </a:lnTo>
                  <a:lnTo>
                    <a:pt x="571" y="713"/>
                  </a:lnTo>
                  <a:lnTo>
                    <a:pt x="571" y="713"/>
                  </a:lnTo>
                  <a:lnTo>
                    <a:pt x="570" y="714"/>
                  </a:lnTo>
                  <a:lnTo>
                    <a:pt x="567" y="715"/>
                  </a:lnTo>
                  <a:lnTo>
                    <a:pt x="566" y="716"/>
                  </a:lnTo>
                  <a:lnTo>
                    <a:pt x="566" y="716"/>
                  </a:lnTo>
                  <a:lnTo>
                    <a:pt x="565" y="717"/>
                  </a:lnTo>
                  <a:lnTo>
                    <a:pt x="562" y="719"/>
                  </a:lnTo>
                  <a:lnTo>
                    <a:pt x="560" y="721"/>
                  </a:lnTo>
                  <a:lnTo>
                    <a:pt x="560" y="721"/>
                  </a:lnTo>
                  <a:lnTo>
                    <a:pt x="559" y="721"/>
                  </a:lnTo>
                  <a:lnTo>
                    <a:pt x="558" y="721"/>
                  </a:lnTo>
                  <a:lnTo>
                    <a:pt x="555" y="721"/>
                  </a:lnTo>
                  <a:lnTo>
                    <a:pt x="553" y="721"/>
                  </a:lnTo>
                  <a:lnTo>
                    <a:pt x="553" y="721"/>
                  </a:lnTo>
                  <a:lnTo>
                    <a:pt x="552" y="721"/>
                  </a:lnTo>
                  <a:lnTo>
                    <a:pt x="550" y="721"/>
                  </a:lnTo>
                  <a:lnTo>
                    <a:pt x="545" y="721"/>
                  </a:lnTo>
                  <a:lnTo>
                    <a:pt x="542" y="721"/>
                  </a:lnTo>
                  <a:lnTo>
                    <a:pt x="542" y="721"/>
                  </a:lnTo>
                  <a:lnTo>
                    <a:pt x="541" y="721"/>
                  </a:lnTo>
                  <a:lnTo>
                    <a:pt x="537" y="721"/>
                  </a:lnTo>
                  <a:lnTo>
                    <a:pt x="521" y="721"/>
                  </a:lnTo>
                  <a:lnTo>
                    <a:pt x="508" y="721"/>
                  </a:lnTo>
                  <a:lnTo>
                    <a:pt x="508" y="721"/>
                  </a:lnTo>
                  <a:lnTo>
                    <a:pt x="503" y="718"/>
                  </a:lnTo>
                  <a:lnTo>
                    <a:pt x="500" y="717"/>
                  </a:lnTo>
                  <a:lnTo>
                    <a:pt x="500" y="716"/>
                  </a:lnTo>
                  <a:lnTo>
                    <a:pt x="499" y="716"/>
                  </a:lnTo>
                  <a:lnTo>
                    <a:pt x="497" y="716"/>
                  </a:lnTo>
                  <a:lnTo>
                    <a:pt x="490" y="716"/>
                  </a:lnTo>
                  <a:lnTo>
                    <a:pt x="485" y="716"/>
                  </a:lnTo>
                  <a:lnTo>
                    <a:pt x="485" y="715"/>
                  </a:lnTo>
                  <a:lnTo>
                    <a:pt x="476" y="716"/>
                  </a:lnTo>
                  <a:lnTo>
                    <a:pt x="471" y="716"/>
                  </a:lnTo>
                  <a:lnTo>
                    <a:pt x="471" y="716"/>
                  </a:lnTo>
                  <a:lnTo>
                    <a:pt x="470" y="717"/>
                  </a:lnTo>
                  <a:lnTo>
                    <a:pt x="469" y="718"/>
                  </a:lnTo>
                  <a:lnTo>
                    <a:pt x="468" y="721"/>
                  </a:lnTo>
                  <a:lnTo>
                    <a:pt x="468" y="721"/>
                  </a:lnTo>
                  <a:lnTo>
                    <a:pt x="467" y="724"/>
                  </a:lnTo>
                  <a:lnTo>
                    <a:pt x="467" y="727"/>
                  </a:lnTo>
                  <a:lnTo>
                    <a:pt x="468" y="727"/>
                  </a:lnTo>
                  <a:lnTo>
                    <a:pt x="467" y="728"/>
                  </a:lnTo>
                  <a:lnTo>
                    <a:pt x="466" y="730"/>
                  </a:lnTo>
                  <a:lnTo>
                    <a:pt x="465" y="733"/>
                  </a:lnTo>
                  <a:lnTo>
                    <a:pt x="465" y="733"/>
                  </a:lnTo>
                  <a:lnTo>
                    <a:pt x="464" y="735"/>
                  </a:lnTo>
                  <a:lnTo>
                    <a:pt x="464" y="739"/>
                  </a:lnTo>
                  <a:lnTo>
                    <a:pt x="464" y="742"/>
                  </a:lnTo>
                  <a:lnTo>
                    <a:pt x="464" y="742"/>
                  </a:lnTo>
                  <a:lnTo>
                    <a:pt x="463" y="743"/>
                  </a:lnTo>
                  <a:lnTo>
                    <a:pt x="462" y="744"/>
                  </a:lnTo>
                  <a:lnTo>
                    <a:pt x="461" y="745"/>
                  </a:lnTo>
                  <a:lnTo>
                    <a:pt x="461" y="745"/>
                  </a:lnTo>
                  <a:lnTo>
                    <a:pt x="460" y="745"/>
                  </a:lnTo>
                  <a:lnTo>
                    <a:pt x="457" y="745"/>
                  </a:lnTo>
                  <a:lnTo>
                    <a:pt x="453" y="745"/>
                  </a:lnTo>
                  <a:lnTo>
                    <a:pt x="453" y="745"/>
                  </a:lnTo>
                  <a:lnTo>
                    <a:pt x="450" y="746"/>
                  </a:lnTo>
                  <a:lnTo>
                    <a:pt x="444" y="747"/>
                  </a:lnTo>
                  <a:lnTo>
                    <a:pt x="438" y="748"/>
                  </a:lnTo>
                  <a:lnTo>
                    <a:pt x="438" y="748"/>
                  </a:lnTo>
                  <a:lnTo>
                    <a:pt x="436" y="749"/>
                  </a:lnTo>
                  <a:lnTo>
                    <a:pt x="430" y="751"/>
                  </a:lnTo>
                  <a:lnTo>
                    <a:pt x="426" y="752"/>
                  </a:lnTo>
                  <a:lnTo>
                    <a:pt x="426" y="752"/>
                  </a:lnTo>
                  <a:lnTo>
                    <a:pt x="421" y="753"/>
                  </a:lnTo>
                  <a:lnTo>
                    <a:pt x="418" y="753"/>
                  </a:lnTo>
                  <a:lnTo>
                    <a:pt x="418" y="753"/>
                  </a:lnTo>
                  <a:lnTo>
                    <a:pt x="415" y="754"/>
                  </a:lnTo>
                  <a:lnTo>
                    <a:pt x="413" y="754"/>
                  </a:lnTo>
                  <a:lnTo>
                    <a:pt x="413" y="754"/>
                  </a:lnTo>
                  <a:lnTo>
                    <a:pt x="409" y="756"/>
                  </a:lnTo>
                  <a:lnTo>
                    <a:pt x="407" y="756"/>
                  </a:lnTo>
                  <a:lnTo>
                    <a:pt x="407" y="756"/>
                  </a:lnTo>
                  <a:lnTo>
                    <a:pt x="405" y="757"/>
                  </a:lnTo>
                  <a:lnTo>
                    <a:pt x="401" y="758"/>
                  </a:lnTo>
                  <a:lnTo>
                    <a:pt x="397" y="759"/>
                  </a:lnTo>
                  <a:lnTo>
                    <a:pt x="397" y="759"/>
                  </a:lnTo>
                  <a:lnTo>
                    <a:pt x="393" y="760"/>
                  </a:lnTo>
                  <a:lnTo>
                    <a:pt x="389" y="761"/>
                  </a:lnTo>
                  <a:lnTo>
                    <a:pt x="389" y="761"/>
                  </a:lnTo>
                  <a:lnTo>
                    <a:pt x="387" y="762"/>
                  </a:lnTo>
                  <a:lnTo>
                    <a:pt x="383" y="763"/>
                  </a:lnTo>
                  <a:lnTo>
                    <a:pt x="383" y="763"/>
                  </a:lnTo>
                  <a:lnTo>
                    <a:pt x="382" y="763"/>
                  </a:lnTo>
                  <a:lnTo>
                    <a:pt x="381" y="763"/>
                  </a:lnTo>
                  <a:lnTo>
                    <a:pt x="379" y="763"/>
                  </a:lnTo>
                  <a:lnTo>
                    <a:pt x="379" y="763"/>
                  </a:lnTo>
                  <a:lnTo>
                    <a:pt x="379" y="764"/>
                  </a:lnTo>
                  <a:lnTo>
                    <a:pt x="379" y="766"/>
                  </a:lnTo>
                  <a:lnTo>
                    <a:pt x="379" y="769"/>
                  </a:lnTo>
                  <a:lnTo>
                    <a:pt x="380" y="769"/>
                  </a:lnTo>
                  <a:lnTo>
                    <a:pt x="379" y="770"/>
                  </a:lnTo>
                  <a:lnTo>
                    <a:pt x="378" y="772"/>
                  </a:lnTo>
                  <a:lnTo>
                    <a:pt x="377" y="775"/>
                  </a:lnTo>
                  <a:lnTo>
                    <a:pt x="376" y="777"/>
                  </a:lnTo>
                  <a:lnTo>
                    <a:pt x="376" y="778"/>
                  </a:lnTo>
                  <a:lnTo>
                    <a:pt x="376" y="782"/>
                  </a:lnTo>
                  <a:lnTo>
                    <a:pt x="376" y="786"/>
                  </a:lnTo>
                  <a:lnTo>
                    <a:pt x="376" y="787"/>
                  </a:lnTo>
                  <a:lnTo>
                    <a:pt x="373" y="789"/>
                  </a:lnTo>
                  <a:lnTo>
                    <a:pt x="370" y="790"/>
                  </a:lnTo>
                  <a:lnTo>
                    <a:pt x="370" y="790"/>
                  </a:lnTo>
                  <a:lnTo>
                    <a:pt x="369" y="792"/>
                  </a:lnTo>
                  <a:lnTo>
                    <a:pt x="365" y="794"/>
                  </a:lnTo>
                  <a:lnTo>
                    <a:pt x="362" y="797"/>
                  </a:lnTo>
                  <a:lnTo>
                    <a:pt x="362" y="797"/>
                  </a:lnTo>
                  <a:lnTo>
                    <a:pt x="359" y="798"/>
                  </a:lnTo>
                  <a:lnTo>
                    <a:pt x="351" y="798"/>
                  </a:lnTo>
                  <a:lnTo>
                    <a:pt x="343" y="798"/>
                  </a:lnTo>
                  <a:lnTo>
                    <a:pt x="343" y="798"/>
                  </a:lnTo>
                  <a:lnTo>
                    <a:pt x="342" y="798"/>
                  </a:lnTo>
                  <a:lnTo>
                    <a:pt x="337" y="798"/>
                  </a:lnTo>
                  <a:lnTo>
                    <a:pt x="318" y="798"/>
                  </a:lnTo>
                  <a:lnTo>
                    <a:pt x="302" y="798"/>
                  </a:lnTo>
                  <a:lnTo>
                    <a:pt x="301" y="797"/>
                  </a:lnTo>
                  <a:lnTo>
                    <a:pt x="297" y="798"/>
                  </a:lnTo>
                  <a:lnTo>
                    <a:pt x="285" y="798"/>
                  </a:lnTo>
                  <a:lnTo>
                    <a:pt x="273" y="798"/>
                  </a:lnTo>
                  <a:lnTo>
                    <a:pt x="272" y="798"/>
                  </a:lnTo>
                  <a:lnTo>
                    <a:pt x="271" y="798"/>
                  </a:lnTo>
                  <a:lnTo>
                    <a:pt x="270" y="798"/>
                  </a:lnTo>
                  <a:lnTo>
                    <a:pt x="265" y="798"/>
                  </a:lnTo>
                  <a:lnTo>
                    <a:pt x="258" y="798"/>
                  </a:lnTo>
                  <a:lnTo>
                    <a:pt x="257" y="798"/>
                  </a:lnTo>
                  <a:lnTo>
                    <a:pt x="256" y="796"/>
                  </a:lnTo>
                  <a:lnTo>
                    <a:pt x="256" y="795"/>
                  </a:lnTo>
                  <a:lnTo>
                    <a:pt x="253" y="793"/>
                  </a:lnTo>
                  <a:lnTo>
                    <a:pt x="253" y="790"/>
                  </a:lnTo>
                  <a:lnTo>
                    <a:pt x="253" y="789"/>
                  </a:lnTo>
                  <a:lnTo>
                    <a:pt x="253" y="784"/>
                  </a:lnTo>
                  <a:lnTo>
                    <a:pt x="253" y="781"/>
                  </a:lnTo>
                  <a:lnTo>
                    <a:pt x="253" y="780"/>
                  </a:lnTo>
                  <a:lnTo>
                    <a:pt x="251" y="778"/>
                  </a:lnTo>
                  <a:lnTo>
                    <a:pt x="250" y="776"/>
                  </a:lnTo>
                  <a:lnTo>
                    <a:pt x="249" y="771"/>
                  </a:lnTo>
                  <a:lnTo>
                    <a:pt x="248" y="769"/>
                  </a:lnTo>
                  <a:lnTo>
                    <a:pt x="247" y="769"/>
                  </a:lnTo>
                  <a:lnTo>
                    <a:pt x="244" y="769"/>
                  </a:lnTo>
                  <a:lnTo>
                    <a:pt x="243" y="769"/>
                  </a:lnTo>
                  <a:lnTo>
                    <a:pt x="243" y="769"/>
                  </a:lnTo>
                  <a:lnTo>
                    <a:pt x="240" y="768"/>
                  </a:lnTo>
                  <a:lnTo>
                    <a:pt x="239" y="767"/>
                  </a:lnTo>
                  <a:lnTo>
                    <a:pt x="239" y="766"/>
                  </a:lnTo>
                  <a:lnTo>
                    <a:pt x="236" y="765"/>
                  </a:lnTo>
                  <a:lnTo>
                    <a:pt x="235" y="764"/>
                  </a:lnTo>
                  <a:lnTo>
                    <a:pt x="235" y="763"/>
                  </a:lnTo>
                  <a:lnTo>
                    <a:pt x="235" y="763"/>
                  </a:lnTo>
                  <a:lnTo>
                    <a:pt x="235" y="763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1" name="Freeform 27">
              <a:extLst>
                <a:ext uri="{FF2B5EF4-FFF2-40B4-BE49-F238E27FC236}">
                  <a16:creationId xmlns:a16="http://schemas.microsoft.com/office/drawing/2014/main" id="{00000000-0008-0000-1A00-000051000000}"/>
                </a:ext>
              </a:extLst>
            </xdr:cNvPr>
            <xdr:cNvSpPr>
              <a:spLocks/>
            </xdr:cNvSpPr>
          </xdr:nvSpPr>
          <xdr:spPr bwMode="auto">
            <a:xfrm>
              <a:off x="4297" y="6877"/>
              <a:ext cx="1245" cy="1200"/>
            </a:xfrm>
            <a:custGeom>
              <a:avLst/>
              <a:gdLst>
                <a:gd name="T0" fmla="*/ 386 w 861"/>
                <a:gd name="T1" fmla="*/ 752 h 834"/>
                <a:gd name="T2" fmla="*/ 357 w 861"/>
                <a:gd name="T3" fmla="*/ 742 h 834"/>
                <a:gd name="T4" fmla="*/ 336 w 861"/>
                <a:gd name="T5" fmla="*/ 731 h 834"/>
                <a:gd name="T6" fmla="*/ 335 w 861"/>
                <a:gd name="T7" fmla="*/ 696 h 834"/>
                <a:gd name="T8" fmla="*/ 388 w 861"/>
                <a:gd name="T9" fmla="*/ 680 h 834"/>
                <a:gd name="T10" fmla="*/ 388 w 861"/>
                <a:gd name="T11" fmla="*/ 598 h 834"/>
                <a:gd name="T12" fmla="*/ 353 w 861"/>
                <a:gd name="T13" fmla="*/ 605 h 834"/>
                <a:gd name="T14" fmla="*/ 233 w 861"/>
                <a:gd name="T15" fmla="*/ 618 h 834"/>
                <a:gd name="T16" fmla="*/ 212 w 861"/>
                <a:gd name="T17" fmla="*/ 597 h 834"/>
                <a:gd name="T18" fmla="*/ 170 w 861"/>
                <a:gd name="T19" fmla="*/ 566 h 834"/>
                <a:gd name="T20" fmla="*/ 92 w 861"/>
                <a:gd name="T21" fmla="*/ 537 h 834"/>
                <a:gd name="T22" fmla="*/ 47 w 861"/>
                <a:gd name="T23" fmla="*/ 530 h 834"/>
                <a:gd name="T24" fmla="*/ 18 w 861"/>
                <a:gd name="T25" fmla="*/ 502 h 834"/>
                <a:gd name="T26" fmla="*/ 10 w 861"/>
                <a:gd name="T27" fmla="*/ 383 h 834"/>
                <a:gd name="T28" fmla="*/ 49 w 861"/>
                <a:gd name="T29" fmla="*/ 365 h 834"/>
                <a:gd name="T30" fmla="*/ 79 w 861"/>
                <a:gd name="T31" fmla="*/ 317 h 834"/>
                <a:gd name="T32" fmla="*/ 96 w 861"/>
                <a:gd name="T33" fmla="*/ 280 h 834"/>
                <a:gd name="T34" fmla="*/ 121 w 861"/>
                <a:gd name="T35" fmla="*/ 254 h 834"/>
                <a:gd name="T36" fmla="*/ 132 w 861"/>
                <a:gd name="T37" fmla="*/ 205 h 834"/>
                <a:gd name="T38" fmla="*/ 184 w 861"/>
                <a:gd name="T39" fmla="*/ 170 h 834"/>
                <a:gd name="T40" fmla="*/ 201 w 861"/>
                <a:gd name="T41" fmla="*/ 141 h 834"/>
                <a:gd name="T42" fmla="*/ 239 w 861"/>
                <a:gd name="T43" fmla="*/ 117 h 834"/>
                <a:gd name="T44" fmla="*/ 261 w 861"/>
                <a:gd name="T45" fmla="*/ 44 h 834"/>
                <a:gd name="T46" fmla="*/ 356 w 861"/>
                <a:gd name="T47" fmla="*/ 22 h 834"/>
                <a:gd name="T48" fmla="*/ 423 w 861"/>
                <a:gd name="T49" fmla="*/ 40 h 834"/>
                <a:gd name="T50" fmla="*/ 486 w 861"/>
                <a:gd name="T51" fmla="*/ 67 h 834"/>
                <a:gd name="T52" fmla="*/ 505 w 861"/>
                <a:gd name="T53" fmla="*/ 43 h 834"/>
                <a:gd name="T54" fmla="*/ 541 w 861"/>
                <a:gd name="T55" fmla="*/ 27 h 834"/>
                <a:gd name="T56" fmla="*/ 556 w 861"/>
                <a:gd name="T57" fmla="*/ 0 h 834"/>
                <a:gd name="T58" fmla="*/ 607 w 861"/>
                <a:gd name="T59" fmla="*/ 8 h 834"/>
                <a:gd name="T60" fmla="*/ 686 w 861"/>
                <a:gd name="T61" fmla="*/ 36 h 834"/>
                <a:gd name="T62" fmla="*/ 771 w 861"/>
                <a:gd name="T63" fmla="*/ 39 h 834"/>
                <a:gd name="T64" fmla="*/ 813 w 861"/>
                <a:gd name="T65" fmla="*/ 25 h 834"/>
                <a:gd name="T66" fmla="*/ 822 w 861"/>
                <a:gd name="T67" fmla="*/ 54 h 834"/>
                <a:gd name="T68" fmla="*/ 861 w 861"/>
                <a:gd name="T69" fmla="*/ 74 h 834"/>
                <a:gd name="T70" fmla="*/ 858 w 861"/>
                <a:gd name="T71" fmla="*/ 124 h 834"/>
                <a:gd name="T72" fmla="*/ 840 w 861"/>
                <a:gd name="T73" fmla="*/ 144 h 834"/>
                <a:gd name="T74" fmla="*/ 825 w 861"/>
                <a:gd name="T75" fmla="*/ 167 h 834"/>
                <a:gd name="T76" fmla="*/ 819 w 861"/>
                <a:gd name="T77" fmla="*/ 188 h 834"/>
                <a:gd name="T78" fmla="*/ 793 w 861"/>
                <a:gd name="T79" fmla="*/ 191 h 834"/>
                <a:gd name="T80" fmla="*/ 786 w 861"/>
                <a:gd name="T81" fmla="*/ 213 h 834"/>
                <a:gd name="T82" fmla="*/ 780 w 861"/>
                <a:gd name="T83" fmla="*/ 261 h 834"/>
                <a:gd name="T84" fmla="*/ 762 w 861"/>
                <a:gd name="T85" fmla="*/ 277 h 834"/>
                <a:gd name="T86" fmla="*/ 771 w 861"/>
                <a:gd name="T87" fmla="*/ 318 h 834"/>
                <a:gd name="T88" fmla="*/ 790 w 861"/>
                <a:gd name="T89" fmla="*/ 356 h 834"/>
                <a:gd name="T90" fmla="*/ 759 w 861"/>
                <a:gd name="T91" fmla="*/ 389 h 834"/>
                <a:gd name="T92" fmla="*/ 741 w 861"/>
                <a:gd name="T93" fmla="*/ 407 h 834"/>
                <a:gd name="T94" fmla="*/ 717 w 861"/>
                <a:gd name="T95" fmla="*/ 421 h 834"/>
                <a:gd name="T96" fmla="*/ 706 w 861"/>
                <a:gd name="T97" fmla="*/ 482 h 834"/>
                <a:gd name="T98" fmla="*/ 730 w 861"/>
                <a:gd name="T99" fmla="*/ 499 h 834"/>
                <a:gd name="T100" fmla="*/ 734 w 861"/>
                <a:gd name="T101" fmla="*/ 576 h 834"/>
                <a:gd name="T102" fmla="*/ 713 w 861"/>
                <a:gd name="T103" fmla="*/ 598 h 834"/>
                <a:gd name="T104" fmla="*/ 659 w 861"/>
                <a:gd name="T105" fmla="*/ 613 h 834"/>
                <a:gd name="T106" fmla="*/ 642 w 861"/>
                <a:gd name="T107" fmla="*/ 639 h 834"/>
                <a:gd name="T108" fmla="*/ 607 w 861"/>
                <a:gd name="T109" fmla="*/ 647 h 834"/>
                <a:gd name="T110" fmla="*/ 579 w 861"/>
                <a:gd name="T111" fmla="*/ 660 h 834"/>
                <a:gd name="T112" fmla="*/ 565 w 861"/>
                <a:gd name="T113" fmla="*/ 693 h 834"/>
                <a:gd name="T114" fmla="*/ 529 w 861"/>
                <a:gd name="T115" fmla="*/ 696 h 834"/>
                <a:gd name="T116" fmla="*/ 516 w 861"/>
                <a:gd name="T117" fmla="*/ 818 h 834"/>
                <a:gd name="T118" fmla="*/ 484 w 861"/>
                <a:gd name="T119" fmla="*/ 827 h 834"/>
                <a:gd name="T120" fmla="*/ 453 w 861"/>
                <a:gd name="T121" fmla="*/ 834 h 834"/>
                <a:gd name="T122" fmla="*/ 428 w 861"/>
                <a:gd name="T123" fmla="*/ 823 h 8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861" h="834">
                  <a:moveTo>
                    <a:pt x="410" y="819"/>
                  </a:moveTo>
                  <a:lnTo>
                    <a:pt x="410" y="818"/>
                  </a:lnTo>
                  <a:lnTo>
                    <a:pt x="410" y="817"/>
                  </a:lnTo>
                  <a:lnTo>
                    <a:pt x="410" y="816"/>
                  </a:lnTo>
                  <a:lnTo>
                    <a:pt x="410" y="815"/>
                  </a:lnTo>
                  <a:lnTo>
                    <a:pt x="410" y="814"/>
                  </a:lnTo>
                  <a:lnTo>
                    <a:pt x="410" y="813"/>
                  </a:lnTo>
                  <a:lnTo>
                    <a:pt x="404" y="806"/>
                  </a:lnTo>
                  <a:lnTo>
                    <a:pt x="402" y="803"/>
                  </a:lnTo>
                  <a:lnTo>
                    <a:pt x="402" y="802"/>
                  </a:lnTo>
                  <a:lnTo>
                    <a:pt x="401" y="799"/>
                  </a:lnTo>
                  <a:lnTo>
                    <a:pt x="398" y="790"/>
                  </a:lnTo>
                  <a:lnTo>
                    <a:pt x="396" y="782"/>
                  </a:lnTo>
                  <a:lnTo>
                    <a:pt x="396" y="781"/>
                  </a:lnTo>
                  <a:lnTo>
                    <a:pt x="394" y="778"/>
                  </a:lnTo>
                  <a:lnTo>
                    <a:pt x="391" y="768"/>
                  </a:lnTo>
                  <a:lnTo>
                    <a:pt x="388" y="761"/>
                  </a:lnTo>
                  <a:lnTo>
                    <a:pt x="388" y="760"/>
                  </a:lnTo>
                  <a:lnTo>
                    <a:pt x="388" y="759"/>
                  </a:lnTo>
                  <a:lnTo>
                    <a:pt x="388" y="756"/>
                  </a:lnTo>
                  <a:lnTo>
                    <a:pt x="388" y="754"/>
                  </a:lnTo>
                  <a:lnTo>
                    <a:pt x="388" y="752"/>
                  </a:lnTo>
                  <a:lnTo>
                    <a:pt x="387" y="752"/>
                  </a:lnTo>
                  <a:lnTo>
                    <a:pt x="386" y="752"/>
                  </a:lnTo>
                  <a:lnTo>
                    <a:pt x="385" y="752"/>
                  </a:lnTo>
                  <a:lnTo>
                    <a:pt x="385" y="752"/>
                  </a:lnTo>
                  <a:lnTo>
                    <a:pt x="384" y="752"/>
                  </a:lnTo>
                  <a:lnTo>
                    <a:pt x="382" y="752"/>
                  </a:lnTo>
                  <a:lnTo>
                    <a:pt x="381" y="752"/>
                  </a:lnTo>
                  <a:lnTo>
                    <a:pt x="381" y="752"/>
                  </a:lnTo>
                  <a:lnTo>
                    <a:pt x="380" y="752"/>
                  </a:lnTo>
                  <a:lnTo>
                    <a:pt x="378" y="752"/>
                  </a:lnTo>
                  <a:lnTo>
                    <a:pt x="372" y="752"/>
                  </a:lnTo>
                  <a:lnTo>
                    <a:pt x="367" y="752"/>
                  </a:lnTo>
                  <a:lnTo>
                    <a:pt x="367" y="752"/>
                  </a:lnTo>
                  <a:lnTo>
                    <a:pt x="366" y="752"/>
                  </a:lnTo>
                  <a:lnTo>
                    <a:pt x="365" y="752"/>
                  </a:lnTo>
                  <a:lnTo>
                    <a:pt x="360" y="752"/>
                  </a:lnTo>
                  <a:lnTo>
                    <a:pt x="357" y="752"/>
                  </a:lnTo>
                  <a:lnTo>
                    <a:pt x="357" y="752"/>
                  </a:lnTo>
                  <a:lnTo>
                    <a:pt x="357" y="752"/>
                  </a:lnTo>
                  <a:lnTo>
                    <a:pt x="357" y="751"/>
                  </a:lnTo>
                  <a:lnTo>
                    <a:pt x="357" y="750"/>
                  </a:lnTo>
                  <a:lnTo>
                    <a:pt x="357" y="749"/>
                  </a:lnTo>
                  <a:lnTo>
                    <a:pt x="357" y="747"/>
                  </a:lnTo>
                  <a:lnTo>
                    <a:pt x="357" y="746"/>
                  </a:lnTo>
                  <a:lnTo>
                    <a:pt x="357" y="745"/>
                  </a:lnTo>
                  <a:lnTo>
                    <a:pt x="357" y="742"/>
                  </a:lnTo>
                  <a:lnTo>
                    <a:pt x="357" y="740"/>
                  </a:lnTo>
                  <a:lnTo>
                    <a:pt x="357" y="739"/>
                  </a:lnTo>
                  <a:lnTo>
                    <a:pt x="357" y="738"/>
                  </a:lnTo>
                  <a:lnTo>
                    <a:pt x="357" y="734"/>
                  </a:lnTo>
                  <a:lnTo>
                    <a:pt x="357" y="732"/>
                  </a:lnTo>
                  <a:lnTo>
                    <a:pt x="357" y="731"/>
                  </a:lnTo>
                  <a:lnTo>
                    <a:pt x="357" y="731"/>
                  </a:lnTo>
                  <a:lnTo>
                    <a:pt x="356" y="731"/>
                  </a:lnTo>
                  <a:lnTo>
                    <a:pt x="355" y="731"/>
                  </a:lnTo>
                  <a:lnTo>
                    <a:pt x="354" y="731"/>
                  </a:lnTo>
                  <a:lnTo>
                    <a:pt x="354" y="731"/>
                  </a:lnTo>
                  <a:lnTo>
                    <a:pt x="353" y="731"/>
                  </a:lnTo>
                  <a:lnTo>
                    <a:pt x="350" y="731"/>
                  </a:lnTo>
                  <a:lnTo>
                    <a:pt x="349" y="731"/>
                  </a:lnTo>
                  <a:lnTo>
                    <a:pt x="349" y="731"/>
                  </a:lnTo>
                  <a:lnTo>
                    <a:pt x="348" y="731"/>
                  </a:lnTo>
                  <a:lnTo>
                    <a:pt x="345" y="731"/>
                  </a:lnTo>
                  <a:lnTo>
                    <a:pt x="343" y="731"/>
                  </a:lnTo>
                  <a:lnTo>
                    <a:pt x="343" y="731"/>
                  </a:lnTo>
                  <a:lnTo>
                    <a:pt x="342" y="731"/>
                  </a:lnTo>
                  <a:lnTo>
                    <a:pt x="341" y="731"/>
                  </a:lnTo>
                  <a:lnTo>
                    <a:pt x="338" y="731"/>
                  </a:lnTo>
                  <a:lnTo>
                    <a:pt x="336" y="731"/>
                  </a:lnTo>
                  <a:lnTo>
                    <a:pt x="336" y="731"/>
                  </a:lnTo>
                  <a:lnTo>
                    <a:pt x="335" y="731"/>
                  </a:lnTo>
                  <a:lnTo>
                    <a:pt x="333" y="731"/>
                  </a:lnTo>
                  <a:lnTo>
                    <a:pt x="332" y="731"/>
                  </a:lnTo>
                  <a:lnTo>
                    <a:pt x="332" y="731"/>
                  </a:lnTo>
                  <a:lnTo>
                    <a:pt x="332" y="730"/>
                  </a:lnTo>
                  <a:lnTo>
                    <a:pt x="332" y="729"/>
                  </a:lnTo>
                  <a:lnTo>
                    <a:pt x="332" y="728"/>
                  </a:lnTo>
                  <a:lnTo>
                    <a:pt x="332" y="727"/>
                  </a:lnTo>
                  <a:lnTo>
                    <a:pt x="332" y="724"/>
                  </a:lnTo>
                  <a:lnTo>
                    <a:pt x="332" y="722"/>
                  </a:lnTo>
                  <a:lnTo>
                    <a:pt x="332" y="721"/>
                  </a:lnTo>
                  <a:lnTo>
                    <a:pt x="332" y="720"/>
                  </a:lnTo>
                  <a:lnTo>
                    <a:pt x="332" y="714"/>
                  </a:lnTo>
                  <a:lnTo>
                    <a:pt x="332" y="711"/>
                  </a:lnTo>
                  <a:lnTo>
                    <a:pt x="332" y="710"/>
                  </a:lnTo>
                  <a:lnTo>
                    <a:pt x="332" y="709"/>
                  </a:lnTo>
                  <a:lnTo>
                    <a:pt x="332" y="704"/>
                  </a:lnTo>
                  <a:lnTo>
                    <a:pt x="332" y="701"/>
                  </a:lnTo>
                  <a:lnTo>
                    <a:pt x="332" y="699"/>
                  </a:lnTo>
                  <a:lnTo>
                    <a:pt x="332" y="698"/>
                  </a:lnTo>
                  <a:lnTo>
                    <a:pt x="332" y="697"/>
                  </a:lnTo>
                  <a:lnTo>
                    <a:pt x="332" y="696"/>
                  </a:lnTo>
                  <a:lnTo>
                    <a:pt x="333" y="696"/>
                  </a:lnTo>
                  <a:lnTo>
                    <a:pt x="335" y="696"/>
                  </a:lnTo>
                  <a:lnTo>
                    <a:pt x="336" y="696"/>
                  </a:lnTo>
                  <a:lnTo>
                    <a:pt x="337" y="696"/>
                  </a:lnTo>
                  <a:lnTo>
                    <a:pt x="340" y="696"/>
                  </a:lnTo>
                  <a:lnTo>
                    <a:pt x="342" y="696"/>
                  </a:lnTo>
                  <a:lnTo>
                    <a:pt x="343" y="696"/>
                  </a:lnTo>
                  <a:lnTo>
                    <a:pt x="345" y="696"/>
                  </a:lnTo>
                  <a:lnTo>
                    <a:pt x="351" y="694"/>
                  </a:lnTo>
                  <a:lnTo>
                    <a:pt x="356" y="693"/>
                  </a:lnTo>
                  <a:lnTo>
                    <a:pt x="357" y="692"/>
                  </a:lnTo>
                  <a:lnTo>
                    <a:pt x="359" y="692"/>
                  </a:lnTo>
                  <a:lnTo>
                    <a:pt x="367" y="692"/>
                  </a:lnTo>
                  <a:lnTo>
                    <a:pt x="374" y="692"/>
                  </a:lnTo>
                  <a:lnTo>
                    <a:pt x="375" y="692"/>
                  </a:lnTo>
                  <a:lnTo>
                    <a:pt x="376" y="691"/>
                  </a:lnTo>
                  <a:lnTo>
                    <a:pt x="377" y="690"/>
                  </a:lnTo>
                  <a:lnTo>
                    <a:pt x="378" y="689"/>
                  </a:lnTo>
                  <a:lnTo>
                    <a:pt x="378" y="689"/>
                  </a:lnTo>
                  <a:lnTo>
                    <a:pt x="379" y="689"/>
                  </a:lnTo>
                  <a:lnTo>
                    <a:pt x="380" y="689"/>
                  </a:lnTo>
                  <a:lnTo>
                    <a:pt x="381" y="689"/>
                  </a:lnTo>
                  <a:lnTo>
                    <a:pt x="383" y="685"/>
                  </a:lnTo>
                  <a:lnTo>
                    <a:pt x="384" y="683"/>
                  </a:lnTo>
                  <a:lnTo>
                    <a:pt x="385" y="681"/>
                  </a:lnTo>
                  <a:lnTo>
                    <a:pt x="388" y="680"/>
                  </a:lnTo>
                  <a:lnTo>
                    <a:pt x="391" y="679"/>
                  </a:lnTo>
                  <a:lnTo>
                    <a:pt x="392" y="678"/>
                  </a:lnTo>
                  <a:lnTo>
                    <a:pt x="392" y="677"/>
                  </a:lnTo>
                  <a:lnTo>
                    <a:pt x="392" y="676"/>
                  </a:lnTo>
                  <a:lnTo>
                    <a:pt x="392" y="675"/>
                  </a:lnTo>
                  <a:lnTo>
                    <a:pt x="392" y="674"/>
                  </a:lnTo>
                  <a:lnTo>
                    <a:pt x="392" y="669"/>
                  </a:lnTo>
                  <a:lnTo>
                    <a:pt x="392" y="666"/>
                  </a:lnTo>
                  <a:lnTo>
                    <a:pt x="392" y="665"/>
                  </a:lnTo>
                  <a:lnTo>
                    <a:pt x="392" y="661"/>
                  </a:lnTo>
                  <a:lnTo>
                    <a:pt x="392" y="652"/>
                  </a:lnTo>
                  <a:lnTo>
                    <a:pt x="392" y="644"/>
                  </a:lnTo>
                  <a:lnTo>
                    <a:pt x="392" y="643"/>
                  </a:lnTo>
                  <a:lnTo>
                    <a:pt x="392" y="640"/>
                  </a:lnTo>
                  <a:lnTo>
                    <a:pt x="392" y="628"/>
                  </a:lnTo>
                  <a:lnTo>
                    <a:pt x="392" y="619"/>
                  </a:lnTo>
                  <a:lnTo>
                    <a:pt x="392" y="618"/>
                  </a:lnTo>
                  <a:lnTo>
                    <a:pt x="391" y="616"/>
                  </a:lnTo>
                  <a:lnTo>
                    <a:pt x="390" y="609"/>
                  </a:lnTo>
                  <a:lnTo>
                    <a:pt x="388" y="605"/>
                  </a:lnTo>
                  <a:lnTo>
                    <a:pt x="388" y="604"/>
                  </a:lnTo>
                  <a:lnTo>
                    <a:pt x="388" y="603"/>
                  </a:lnTo>
                  <a:lnTo>
                    <a:pt x="388" y="600"/>
                  </a:lnTo>
                  <a:lnTo>
                    <a:pt x="388" y="598"/>
                  </a:lnTo>
                  <a:lnTo>
                    <a:pt x="388" y="597"/>
                  </a:lnTo>
                  <a:lnTo>
                    <a:pt x="387" y="597"/>
                  </a:lnTo>
                  <a:lnTo>
                    <a:pt x="386" y="597"/>
                  </a:lnTo>
                  <a:lnTo>
                    <a:pt x="385" y="597"/>
                  </a:lnTo>
                  <a:lnTo>
                    <a:pt x="385" y="597"/>
                  </a:lnTo>
                  <a:lnTo>
                    <a:pt x="384" y="597"/>
                  </a:lnTo>
                  <a:lnTo>
                    <a:pt x="382" y="597"/>
                  </a:lnTo>
                  <a:lnTo>
                    <a:pt x="381" y="597"/>
                  </a:lnTo>
                  <a:lnTo>
                    <a:pt x="381" y="597"/>
                  </a:lnTo>
                  <a:lnTo>
                    <a:pt x="378" y="598"/>
                  </a:lnTo>
                  <a:lnTo>
                    <a:pt x="372" y="600"/>
                  </a:lnTo>
                  <a:lnTo>
                    <a:pt x="367" y="601"/>
                  </a:lnTo>
                  <a:lnTo>
                    <a:pt x="367" y="601"/>
                  </a:lnTo>
                  <a:lnTo>
                    <a:pt x="365" y="602"/>
                  </a:lnTo>
                  <a:lnTo>
                    <a:pt x="360" y="603"/>
                  </a:lnTo>
                  <a:lnTo>
                    <a:pt x="357" y="604"/>
                  </a:lnTo>
                  <a:lnTo>
                    <a:pt x="357" y="604"/>
                  </a:lnTo>
                  <a:lnTo>
                    <a:pt x="357" y="604"/>
                  </a:lnTo>
                  <a:lnTo>
                    <a:pt x="356" y="604"/>
                  </a:lnTo>
                  <a:lnTo>
                    <a:pt x="355" y="604"/>
                  </a:lnTo>
                  <a:lnTo>
                    <a:pt x="354" y="604"/>
                  </a:lnTo>
                  <a:lnTo>
                    <a:pt x="354" y="604"/>
                  </a:lnTo>
                  <a:lnTo>
                    <a:pt x="354" y="604"/>
                  </a:lnTo>
                  <a:lnTo>
                    <a:pt x="353" y="605"/>
                  </a:lnTo>
                  <a:lnTo>
                    <a:pt x="348" y="606"/>
                  </a:lnTo>
                  <a:lnTo>
                    <a:pt x="346" y="607"/>
                  </a:lnTo>
                  <a:lnTo>
                    <a:pt x="346" y="607"/>
                  </a:lnTo>
                  <a:lnTo>
                    <a:pt x="345" y="608"/>
                  </a:lnTo>
                  <a:lnTo>
                    <a:pt x="344" y="610"/>
                  </a:lnTo>
                  <a:lnTo>
                    <a:pt x="343" y="612"/>
                  </a:lnTo>
                  <a:lnTo>
                    <a:pt x="343" y="612"/>
                  </a:lnTo>
                  <a:lnTo>
                    <a:pt x="341" y="613"/>
                  </a:lnTo>
                  <a:lnTo>
                    <a:pt x="336" y="614"/>
                  </a:lnTo>
                  <a:lnTo>
                    <a:pt x="332" y="615"/>
                  </a:lnTo>
                  <a:lnTo>
                    <a:pt x="332" y="615"/>
                  </a:lnTo>
                  <a:lnTo>
                    <a:pt x="331" y="615"/>
                  </a:lnTo>
                  <a:lnTo>
                    <a:pt x="329" y="615"/>
                  </a:lnTo>
                  <a:lnTo>
                    <a:pt x="321" y="615"/>
                  </a:lnTo>
                  <a:lnTo>
                    <a:pt x="314" y="615"/>
                  </a:lnTo>
                  <a:lnTo>
                    <a:pt x="314" y="615"/>
                  </a:lnTo>
                  <a:lnTo>
                    <a:pt x="307" y="616"/>
                  </a:lnTo>
                  <a:lnTo>
                    <a:pt x="288" y="617"/>
                  </a:lnTo>
                  <a:lnTo>
                    <a:pt x="272" y="618"/>
                  </a:lnTo>
                  <a:lnTo>
                    <a:pt x="272" y="618"/>
                  </a:lnTo>
                  <a:lnTo>
                    <a:pt x="271" y="618"/>
                  </a:lnTo>
                  <a:lnTo>
                    <a:pt x="266" y="618"/>
                  </a:lnTo>
                  <a:lnTo>
                    <a:pt x="247" y="618"/>
                  </a:lnTo>
                  <a:lnTo>
                    <a:pt x="233" y="618"/>
                  </a:lnTo>
                  <a:lnTo>
                    <a:pt x="233" y="618"/>
                  </a:lnTo>
                  <a:lnTo>
                    <a:pt x="232" y="618"/>
                  </a:lnTo>
                  <a:lnTo>
                    <a:pt x="231" y="618"/>
                  </a:lnTo>
                  <a:lnTo>
                    <a:pt x="226" y="618"/>
                  </a:lnTo>
                  <a:lnTo>
                    <a:pt x="222" y="618"/>
                  </a:lnTo>
                  <a:lnTo>
                    <a:pt x="222" y="618"/>
                  </a:lnTo>
                  <a:lnTo>
                    <a:pt x="222" y="618"/>
                  </a:lnTo>
                  <a:lnTo>
                    <a:pt x="222" y="617"/>
                  </a:lnTo>
                  <a:lnTo>
                    <a:pt x="222" y="616"/>
                  </a:lnTo>
                  <a:lnTo>
                    <a:pt x="222" y="615"/>
                  </a:lnTo>
                  <a:lnTo>
                    <a:pt x="222" y="614"/>
                  </a:lnTo>
                  <a:lnTo>
                    <a:pt x="222" y="610"/>
                  </a:lnTo>
                  <a:lnTo>
                    <a:pt x="222" y="608"/>
                  </a:lnTo>
                  <a:lnTo>
                    <a:pt x="222" y="607"/>
                  </a:lnTo>
                  <a:lnTo>
                    <a:pt x="222" y="604"/>
                  </a:lnTo>
                  <a:lnTo>
                    <a:pt x="222" y="602"/>
                  </a:lnTo>
                  <a:lnTo>
                    <a:pt x="222" y="601"/>
                  </a:lnTo>
                  <a:lnTo>
                    <a:pt x="222" y="599"/>
                  </a:lnTo>
                  <a:lnTo>
                    <a:pt x="222" y="598"/>
                  </a:lnTo>
                  <a:lnTo>
                    <a:pt x="222" y="597"/>
                  </a:lnTo>
                  <a:lnTo>
                    <a:pt x="221" y="597"/>
                  </a:lnTo>
                  <a:lnTo>
                    <a:pt x="220" y="597"/>
                  </a:lnTo>
                  <a:lnTo>
                    <a:pt x="215" y="597"/>
                  </a:lnTo>
                  <a:lnTo>
                    <a:pt x="212" y="597"/>
                  </a:lnTo>
                  <a:lnTo>
                    <a:pt x="212" y="597"/>
                  </a:lnTo>
                  <a:lnTo>
                    <a:pt x="211" y="597"/>
                  </a:lnTo>
                  <a:lnTo>
                    <a:pt x="209" y="597"/>
                  </a:lnTo>
                  <a:lnTo>
                    <a:pt x="202" y="596"/>
                  </a:lnTo>
                  <a:lnTo>
                    <a:pt x="198" y="595"/>
                  </a:lnTo>
                  <a:lnTo>
                    <a:pt x="198" y="594"/>
                  </a:lnTo>
                  <a:lnTo>
                    <a:pt x="197" y="594"/>
                  </a:lnTo>
                  <a:lnTo>
                    <a:pt x="195" y="594"/>
                  </a:lnTo>
                  <a:lnTo>
                    <a:pt x="187" y="592"/>
                  </a:lnTo>
                  <a:lnTo>
                    <a:pt x="180" y="591"/>
                  </a:lnTo>
                  <a:lnTo>
                    <a:pt x="180" y="590"/>
                  </a:lnTo>
                  <a:lnTo>
                    <a:pt x="176" y="588"/>
                  </a:lnTo>
                  <a:lnTo>
                    <a:pt x="174" y="587"/>
                  </a:lnTo>
                  <a:lnTo>
                    <a:pt x="174" y="586"/>
                  </a:lnTo>
                  <a:lnTo>
                    <a:pt x="174" y="586"/>
                  </a:lnTo>
                  <a:lnTo>
                    <a:pt x="174" y="585"/>
                  </a:lnTo>
                  <a:lnTo>
                    <a:pt x="174" y="584"/>
                  </a:lnTo>
                  <a:lnTo>
                    <a:pt x="174" y="583"/>
                  </a:lnTo>
                  <a:lnTo>
                    <a:pt x="171" y="577"/>
                  </a:lnTo>
                  <a:lnTo>
                    <a:pt x="170" y="573"/>
                  </a:lnTo>
                  <a:lnTo>
                    <a:pt x="170" y="572"/>
                  </a:lnTo>
                  <a:lnTo>
                    <a:pt x="170" y="571"/>
                  </a:lnTo>
                  <a:lnTo>
                    <a:pt x="170" y="568"/>
                  </a:lnTo>
                  <a:lnTo>
                    <a:pt x="170" y="566"/>
                  </a:lnTo>
                  <a:lnTo>
                    <a:pt x="170" y="565"/>
                  </a:lnTo>
                  <a:lnTo>
                    <a:pt x="170" y="565"/>
                  </a:lnTo>
                  <a:lnTo>
                    <a:pt x="169" y="565"/>
                  </a:lnTo>
                  <a:lnTo>
                    <a:pt x="168" y="565"/>
                  </a:lnTo>
                  <a:lnTo>
                    <a:pt x="162" y="564"/>
                  </a:lnTo>
                  <a:lnTo>
                    <a:pt x="159" y="563"/>
                  </a:lnTo>
                  <a:lnTo>
                    <a:pt x="159" y="562"/>
                  </a:lnTo>
                  <a:lnTo>
                    <a:pt x="158" y="562"/>
                  </a:lnTo>
                  <a:lnTo>
                    <a:pt x="157" y="562"/>
                  </a:lnTo>
                  <a:lnTo>
                    <a:pt x="152" y="561"/>
                  </a:lnTo>
                  <a:lnTo>
                    <a:pt x="148" y="560"/>
                  </a:lnTo>
                  <a:lnTo>
                    <a:pt x="148" y="559"/>
                  </a:lnTo>
                  <a:lnTo>
                    <a:pt x="144" y="558"/>
                  </a:lnTo>
                  <a:lnTo>
                    <a:pt x="133" y="552"/>
                  </a:lnTo>
                  <a:lnTo>
                    <a:pt x="124" y="549"/>
                  </a:lnTo>
                  <a:lnTo>
                    <a:pt x="124" y="548"/>
                  </a:lnTo>
                  <a:lnTo>
                    <a:pt x="123" y="548"/>
                  </a:lnTo>
                  <a:lnTo>
                    <a:pt x="119" y="547"/>
                  </a:lnTo>
                  <a:lnTo>
                    <a:pt x="106" y="542"/>
                  </a:lnTo>
                  <a:lnTo>
                    <a:pt x="96" y="538"/>
                  </a:lnTo>
                  <a:lnTo>
                    <a:pt x="96" y="537"/>
                  </a:lnTo>
                  <a:lnTo>
                    <a:pt x="95" y="537"/>
                  </a:lnTo>
                  <a:lnTo>
                    <a:pt x="93" y="537"/>
                  </a:lnTo>
                  <a:lnTo>
                    <a:pt x="92" y="537"/>
                  </a:lnTo>
                  <a:lnTo>
                    <a:pt x="92" y="537"/>
                  </a:lnTo>
                  <a:lnTo>
                    <a:pt x="91" y="537"/>
                  </a:lnTo>
                  <a:lnTo>
                    <a:pt x="90" y="537"/>
                  </a:lnTo>
                  <a:lnTo>
                    <a:pt x="87" y="537"/>
                  </a:lnTo>
                  <a:lnTo>
                    <a:pt x="85" y="537"/>
                  </a:lnTo>
                  <a:lnTo>
                    <a:pt x="85" y="537"/>
                  </a:lnTo>
                  <a:lnTo>
                    <a:pt x="84" y="537"/>
                  </a:lnTo>
                  <a:lnTo>
                    <a:pt x="81" y="537"/>
                  </a:lnTo>
                  <a:lnTo>
                    <a:pt x="79" y="537"/>
                  </a:lnTo>
                  <a:lnTo>
                    <a:pt x="79" y="537"/>
                  </a:lnTo>
                  <a:lnTo>
                    <a:pt x="78" y="537"/>
                  </a:lnTo>
                  <a:lnTo>
                    <a:pt x="76" y="537"/>
                  </a:lnTo>
                  <a:lnTo>
                    <a:pt x="69" y="535"/>
                  </a:lnTo>
                  <a:lnTo>
                    <a:pt x="64" y="534"/>
                  </a:lnTo>
                  <a:lnTo>
                    <a:pt x="64" y="533"/>
                  </a:lnTo>
                  <a:lnTo>
                    <a:pt x="63" y="533"/>
                  </a:lnTo>
                  <a:lnTo>
                    <a:pt x="61" y="533"/>
                  </a:lnTo>
                  <a:lnTo>
                    <a:pt x="54" y="532"/>
                  </a:lnTo>
                  <a:lnTo>
                    <a:pt x="50" y="531"/>
                  </a:lnTo>
                  <a:lnTo>
                    <a:pt x="50" y="530"/>
                  </a:lnTo>
                  <a:lnTo>
                    <a:pt x="49" y="530"/>
                  </a:lnTo>
                  <a:lnTo>
                    <a:pt x="48" y="530"/>
                  </a:lnTo>
                  <a:lnTo>
                    <a:pt x="47" y="530"/>
                  </a:lnTo>
                  <a:lnTo>
                    <a:pt x="47" y="530"/>
                  </a:lnTo>
                  <a:lnTo>
                    <a:pt x="47" y="530"/>
                  </a:lnTo>
                  <a:lnTo>
                    <a:pt x="47" y="529"/>
                  </a:lnTo>
                  <a:lnTo>
                    <a:pt x="47" y="528"/>
                  </a:lnTo>
                  <a:lnTo>
                    <a:pt x="47" y="527"/>
                  </a:lnTo>
                  <a:lnTo>
                    <a:pt x="47" y="526"/>
                  </a:lnTo>
                  <a:lnTo>
                    <a:pt x="47" y="523"/>
                  </a:lnTo>
                  <a:lnTo>
                    <a:pt x="47" y="520"/>
                  </a:lnTo>
                  <a:lnTo>
                    <a:pt x="47" y="519"/>
                  </a:lnTo>
                  <a:lnTo>
                    <a:pt x="47" y="518"/>
                  </a:lnTo>
                  <a:lnTo>
                    <a:pt x="47" y="513"/>
                  </a:lnTo>
                  <a:lnTo>
                    <a:pt x="47" y="510"/>
                  </a:lnTo>
                  <a:lnTo>
                    <a:pt x="47" y="509"/>
                  </a:lnTo>
                  <a:lnTo>
                    <a:pt x="47" y="509"/>
                  </a:lnTo>
                  <a:lnTo>
                    <a:pt x="46" y="509"/>
                  </a:lnTo>
                  <a:lnTo>
                    <a:pt x="44" y="509"/>
                  </a:lnTo>
                  <a:lnTo>
                    <a:pt x="43" y="509"/>
                  </a:lnTo>
                  <a:lnTo>
                    <a:pt x="43" y="509"/>
                  </a:lnTo>
                  <a:lnTo>
                    <a:pt x="39" y="508"/>
                  </a:lnTo>
                  <a:lnTo>
                    <a:pt x="36" y="507"/>
                  </a:lnTo>
                  <a:lnTo>
                    <a:pt x="36" y="506"/>
                  </a:lnTo>
                  <a:lnTo>
                    <a:pt x="35" y="506"/>
                  </a:lnTo>
                  <a:lnTo>
                    <a:pt x="33" y="506"/>
                  </a:lnTo>
                  <a:lnTo>
                    <a:pt x="25" y="503"/>
                  </a:lnTo>
                  <a:lnTo>
                    <a:pt x="18" y="502"/>
                  </a:lnTo>
                  <a:lnTo>
                    <a:pt x="18" y="501"/>
                  </a:lnTo>
                  <a:lnTo>
                    <a:pt x="17" y="501"/>
                  </a:lnTo>
                  <a:lnTo>
                    <a:pt x="15" y="501"/>
                  </a:lnTo>
                  <a:lnTo>
                    <a:pt x="9" y="500"/>
                  </a:lnTo>
                  <a:lnTo>
                    <a:pt x="5" y="499"/>
                  </a:lnTo>
                  <a:lnTo>
                    <a:pt x="5" y="498"/>
                  </a:lnTo>
                  <a:lnTo>
                    <a:pt x="4" y="498"/>
                  </a:lnTo>
                  <a:lnTo>
                    <a:pt x="2" y="498"/>
                  </a:lnTo>
                  <a:lnTo>
                    <a:pt x="0" y="498"/>
                  </a:lnTo>
                  <a:lnTo>
                    <a:pt x="0" y="498"/>
                  </a:lnTo>
                  <a:lnTo>
                    <a:pt x="3" y="494"/>
                  </a:lnTo>
                  <a:lnTo>
                    <a:pt x="4" y="492"/>
                  </a:lnTo>
                  <a:lnTo>
                    <a:pt x="5" y="491"/>
                  </a:lnTo>
                  <a:lnTo>
                    <a:pt x="5" y="489"/>
                  </a:lnTo>
                  <a:lnTo>
                    <a:pt x="5" y="481"/>
                  </a:lnTo>
                  <a:lnTo>
                    <a:pt x="5" y="475"/>
                  </a:lnTo>
                  <a:lnTo>
                    <a:pt x="5" y="474"/>
                  </a:lnTo>
                  <a:lnTo>
                    <a:pt x="5" y="466"/>
                  </a:lnTo>
                  <a:lnTo>
                    <a:pt x="6" y="443"/>
                  </a:lnTo>
                  <a:lnTo>
                    <a:pt x="7" y="425"/>
                  </a:lnTo>
                  <a:lnTo>
                    <a:pt x="8" y="424"/>
                  </a:lnTo>
                  <a:lnTo>
                    <a:pt x="8" y="418"/>
                  </a:lnTo>
                  <a:lnTo>
                    <a:pt x="9" y="399"/>
                  </a:lnTo>
                  <a:lnTo>
                    <a:pt x="10" y="383"/>
                  </a:lnTo>
                  <a:lnTo>
                    <a:pt x="11" y="382"/>
                  </a:lnTo>
                  <a:lnTo>
                    <a:pt x="13" y="377"/>
                  </a:lnTo>
                  <a:lnTo>
                    <a:pt x="14" y="375"/>
                  </a:lnTo>
                  <a:lnTo>
                    <a:pt x="15" y="374"/>
                  </a:lnTo>
                  <a:lnTo>
                    <a:pt x="15" y="374"/>
                  </a:lnTo>
                  <a:lnTo>
                    <a:pt x="18" y="374"/>
                  </a:lnTo>
                  <a:lnTo>
                    <a:pt x="21" y="374"/>
                  </a:lnTo>
                  <a:lnTo>
                    <a:pt x="22" y="374"/>
                  </a:lnTo>
                  <a:lnTo>
                    <a:pt x="23" y="374"/>
                  </a:lnTo>
                  <a:lnTo>
                    <a:pt x="28" y="374"/>
                  </a:lnTo>
                  <a:lnTo>
                    <a:pt x="31" y="374"/>
                  </a:lnTo>
                  <a:lnTo>
                    <a:pt x="32" y="374"/>
                  </a:lnTo>
                  <a:lnTo>
                    <a:pt x="33" y="374"/>
                  </a:lnTo>
                  <a:lnTo>
                    <a:pt x="39" y="374"/>
                  </a:lnTo>
                  <a:lnTo>
                    <a:pt x="42" y="374"/>
                  </a:lnTo>
                  <a:lnTo>
                    <a:pt x="43" y="374"/>
                  </a:lnTo>
                  <a:lnTo>
                    <a:pt x="45" y="374"/>
                  </a:lnTo>
                  <a:lnTo>
                    <a:pt x="46" y="374"/>
                  </a:lnTo>
                  <a:lnTo>
                    <a:pt x="47" y="374"/>
                  </a:lnTo>
                  <a:lnTo>
                    <a:pt x="47" y="373"/>
                  </a:lnTo>
                  <a:lnTo>
                    <a:pt x="47" y="372"/>
                  </a:lnTo>
                  <a:lnTo>
                    <a:pt x="47" y="371"/>
                  </a:lnTo>
                  <a:lnTo>
                    <a:pt x="48" y="367"/>
                  </a:lnTo>
                  <a:lnTo>
                    <a:pt x="49" y="365"/>
                  </a:lnTo>
                  <a:lnTo>
                    <a:pt x="50" y="364"/>
                  </a:lnTo>
                  <a:lnTo>
                    <a:pt x="50" y="361"/>
                  </a:lnTo>
                  <a:lnTo>
                    <a:pt x="51" y="354"/>
                  </a:lnTo>
                  <a:lnTo>
                    <a:pt x="52" y="348"/>
                  </a:lnTo>
                  <a:lnTo>
                    <a:pt x="53" y="347"/>
                  </a:lnTo>
                  <a:lnTo>
                    <a:pt x="53" y="343"/>
                  </a:lnTo>
                  <a:lnTo>
                    <a:pt x="55" y="334"/>
                  </a:lnTo>
                  <a:lnTo>
                    <a:pt x="56" y="327"/>
                  </a:lnTo>
                  <a:lnTo>
                    <a:pt x="58" y="325"/>
                  </a:lnTo>
                  <a:lnTo>
                    <a:pt x="58" y="323"/>
                  </a:lnTo>
                  <a:lnTo>
                    <a:pt x="58" y="322"/>
                  </a:lnTo>
                  <a:lnTo>
                    <a:pt x="58" y="321"/>
                  </a:lnTo>
                  <a:lnTo>
                    <a:pt x="58" y="321"/>
                  </a:lnTo>
                  <a:lnTo>
                    <a:pt x="61" y="321"/>
                  </a:lnTo>
                  <a:lnTo>
                    <a:pt x="63" y="321"/>
                  </a:lnTo>
                  <a:lnTo>
                    <a:pt x="64" y="321"/>
                  </a:lnTo>
                  <a:lnTo>
                    <a:pt x="68" y="320"/>
                  </a:lnTo>
                  <a:lnTo>
                    <a:pt x="70" y="319"/>
                  </a:lnTo>
                  <a:lnTo>
                    <a:pt x="71" y="318"/>
                  </a:lnTo>
                  <a:lnTo>
                    <a:pt x="72" y="318"/>
                  </a:lnTo>
                  <a:lnTo>
                    <a:pt x="76" y="318"/>
                  </a:lnTo>
                  <a:lnTo>
                    <a:pt x="78" y="318"/>
                  </a:lnTo>
                  <a:lnTo>
                    <a:pt x="79" y="318"/>
                  </a:lnTo>
                  <a:lnTo>
                    <a:pt x="79" y="317"/>
                  </a:lnTo>
                  <a:lnTo>
                    <a:pt x="79" y="316"/>
                  </a:lnTo>
                  <a:lnTo>
                    <a:pt x="79" y="315"/>
                  </a:lnTo>
                  <a:lnTo>
                    <a:pt x="80" y="315"/>
                  </a:lnTo>
                  <a:lnTo>
                    <a:pt x="81" y="315"/>
                  </a:lnTo>
                  <a:lnTo>
                    <a:pt x="82" y="315"/>
                  </a:lnTo>
                  <a:lnTo>
                    <a:pt x="82" y="314"/>
                  </a:lnTo>
                  <a:lnTo>
                    <a:pt x="82" y="311"/>
                  </a:lnTo>
                  <a:lnTo>
                    <a:pt x="82" y="309"/>
                  </a:lnTo>
                  <a:lnTo>
                    <a:pt x="82" y="307"/>
                  </a:lnTo>
                  <a:lnTo>
                    <a:pt x="83" y="306"/>
                  </a:lnTo>
                  <a:lnTo>
                    <a:pt x="86" y="303"/>
                  </a:lnTo>
                  <a:lnTo>
                    <a:pt x="88" y="301"/>
                  </a:lnTo>
                  <a:lnTo>
                    <a:pt x="89" y="300"/>
                  </a:lnTo>
                  <a:lnTo>
                    <a:pt x="89" y="299"/>
                  </a:lnTo>
                  <a:lnTo>
                    <a:pt x="90" y="294"/>
                  </a:lnTo>
                  <a:lnTo>
                    <a:pt x="91" y="291"/>
                  </a:lnTo>
                  <a:lnTo>
                    <a:pt x="92" y="289"/>
                  </a:lnTo>
                  <a:lnTo>
                    <a:pt x="93" y="288"/>
                  </a:lnTo>
                  <a:lnTo>
                    <a:pt x="95" y="287"/>
                  </a:lnTo>
                  <a:lnTo>
                    <a:pt x="96" y="286"/>
                  </a:lnTo>
                  <a:lnTo>
                    <a:pt x="96" y="286"/>
                  </a:lnTo>
                  <a:lnTo>
                    <a:pt x="96" y="285"/>
                  </a:lnTo>
                  <a:lnTo>
                    <a:pt x="96" y="282"/>
                  </a:lnTo>
                  <a:lnTo>
                    <a:pt x="96" y="280"/>
                  </a:lnTo>
                  <a:lnTo>
                    <a:pt x="96" y="279"/>
                  </a:lnTo>
                  <a:lnTo>
                    <a:pt x="96" y="278"/>
                  </a:lnTo>
                  <a:lnTo>
                    <a:pt x="98" y="272"/>
                  </a:lnTo>
                  <a:lnTo>
                    <a:pt x="99" y="269"/>
                  </a:lnTo>
                  <a:lnTo>
                    <a:pt x="100" y="268"/>
                  </a:lnTo>
                  <a:lnTo>
                    <a:pt x="100" y="267"/>
                  </a:lnTo>
                  <a:lnTo>
                    <a:pt x="100" y="262"/>
                  </a:lnTo>
                  <a:lnTo>
                    <a:pt x="100" y="259"/>
                  </a:lnTo>
                  <a:lnTo>
                    <a:pt x="100" y="258"/>
                  </a:lnTo>
                  <a:lnTo>
                    <a:pt x="101" y="257"/>
                  </a:lnTo>
                  <a:lnTo>
                    <a:pt x="102" y="256"/>
                  </a:lnTo>
                  <a:lnTo>
                    <a:pt x="103" y="254"/>
                  </a:lnTo>
                  <a:lnTo>
                    <a:pt x="103" y="254"/>
                  </a:lnTo>
                  <a:lnTo>
                    <a:pt x="104" y="254"/>
                  </a:lnTo>
                  <a:lnTo>
                    <a:pt x="105" y="254"/>
                  </a:lnTo>
                  <a:lnTo>
                    <a:pt x="106" y="254"/>
                  </a:lnTo>
                  <a:lnTo>
                    <a:pt x="107" y="254"/>
                  </a:lnTo>
                  <a:lnTo>
                    <a:pt x="110" y="254"/>
                  </a:lnTo>
                  <a:lnTo>
                    <a:pt x="113" y="254"/>
                  </a:lnTo>
                  <a:lnTo>
                    <a:pt x="114" y="254"/>
                  </a:lnTo>
                  <a:lnTo>
                    <a:pt x="115" y="254"/>
                  </a:lnTo>
                  <a:lnTo>
                    <a:pt x="118" y="254"/>
                  </a:lnTo>
                  <a:lnTo>
                    <a:pt x="120" y="254"/>
                  </a:lnTo>
                  <a:lnTo>
                    <a:pt x="121" y="254"/>
                  </a:lnTo>
                  <a:lnTo>
                    <a:pt x="122" y="254"/>
                  </a:lnTo>
                  <a:lnTo>
                    <a:pt x="123" y="254"/>
                  </a:lnTo>
                  <a:lnTo>
                    <a:pt x="124" y="254"/>
                  </a:lnTo>
                  <a:lnTo>
                    <a:pt x="124" y="253"/>
                  </a:lnTo>
                  <a:lnTo>
                    <a:pt x="124" y="252"/>
                  </a:lnTo>
                  <a:lnTo>
                    <a:pt x="124" y="251"/>
                  </a:lnTo>
                  <a:lnTo>
                    <a:pt x="124" y="250"/>
                  </a:lnTo>
                  <a:lnTo>
                    <a:pt x="124" y="247"/>
                  </a:lnTo>
                  <a:lnTo>
                    <a:pt x="124" y="245"/>
                  </a:lnTo>
                  <a:lnTo>
                    <a:pt x="124" y="244"/>
                  </a:lnTo>
                  <a:lnTo>
                    <a:pt x="124" y="242"/>
                  </a:lnTo>
                  <a:lnTo>
                    <a:pt x="124" y="235"/>
                  </a:lnTo>
                  <a:lnTo>
                    <a:pt x="124" y="231"/>
                  </a:lnTo>
                  <a:lnTo>
                    <a:pt x="124" y="230"/>
                  </a:lnTo>
                  <a:lnTo>
                    <a:pt x="124" y="228"/>
                  </a:lnTo>
                  <a:lnTo>
                    <a:pt x="125" y="222"/>
                  </a:lnTo>
                  <a:lnTo>
                    <a:pt x="126" y="216"/>
                  </a:lnTo>
                  <a:lnTo>
                    <a:pt x="127" y="215"/>
                  </a:lnTo>
                  <a:lnTo>
                    <a:pt x="127" y="214"/>
                  </a:lnTo>
                  <a:lnTo>
                    <a:pt x="127" y="213"/>
                  </a:lnTo>
                  <a:lnTo>
                    <a:pt x="127" y="212"/>
                  </a:lnTo>
                  <a:lnTo>
                    <a:pt x="129" y="208"/>
                  </a:lnTo>
                  <a:lnTo>
                    <a:pt x="131" y="206"/>
                  </a:lnTo>
                  <a:lnTo>
                    <a:pt x="132" y="205"/>
                  </a:lnTo>
                  <a:lnTo>
                    <a:pt x="133" y="202"/>
                  </a:lnTo>
                  <a:lnTo>
                    <a:pt x="134" y="199"/>
                  </a:lnTo>
                  <a:lnTo>
                    <a:pt x="135" y="198"/>
                  </a:lnTo>
                  <a:lnTo>
                    <a:pt x="136" y="194"/>
                  </a:lnTo>
                  <a:lnTo>
                    <a:pt x="137" y="192"/>
                  </a:lnTo>
                  <a:lnTo>
                    <a:pt x="138" y="191"/>
                  </a:lnTo>
                  <a:lnTo>
                    <a:pt x="138" y="190"/>
                  </a:lnTo>
                  <a:lnTo>
                    <a:pt x="138" y="189"/>
                  </a:lnTo>
                  <a:lnTo>
                    <a:pt x="138" y="188"/>
                  </a:lnTo>
                  <a:lnTo>
                    <a:pt x="142" y="186"/>
                  </a:lnTo>
                  <a:lnTo>
                    <a:pt x="144" y="185"/>
                  </a:lnTo>
                  <a:lnTo>
                    <a:pt x="145" y="183"/>
                  </a:lnTo>
                  <a:lnTo>
                    <a:pt x="146" y="183"/>
                  </a:lnTo>
                  <a:lnTo>
                    <a:pt x="152" y="182"/>
                  </a:lnTo>
                  <a:lnTo>
                    <a:pt x="155" y="181"/>
                  </a:lnTo>
                  <a:lnTo>
                    <a:pt x="156" y="180"/>
                  </a:lnTo>
                  <a:lnTo>
                    <a:pt x="158" y="179"/>
                  </a:lnTo>
                  <a:lnTo>
                    <a:pt x="164" y="176"/>
                  </a:lnTo>
                  <a:lnTo>
                    <a:pt x="169" y="174"/>
                  </a:lnTo>
                  <a:lnTo>
                    <a:pt x="170" y="173"/>
                  </a:lnTo>
                  <a:lnTo>
                    <a:pt x="172" y="173"/>
                  </a:lnTo>
                  <a:lnTo>
                    <a:pt x="178" y="172"/>
                  </a:lnTo>
                  <a:lnTo>
                    <a:pt x="183" y="171"/>
                  </a:lnTo>
                  <a:lnTo>
                    <a:pt x="184" y="170"/>
                  </a:lnTo>
                  <a:lnTo>
                    <a:pt x="188" y="169"/>
                  </a:lnTo>
                  <a:lnTo>
                    <a:pt x="190" y="168"/>
                  </a:lnTo>
                  <a:lnTo>
                    <a:pt x="191" y="167"/>
                  </a:lnTo>
                  <a:lnTo>
                    <a:pt x="191" y="167"/>
                  </a:lnTo>
                  <a:lnTo>
                    <a:pt x="191" y="164"/>
                  </a:lnTo>
                  <a:lnTo>
                    <a:pt x="191" y="163"/>
                  </a:lnTo>
                  <a:lnTo>
                    <a:pt x="191" y="162"/>
                  </a:lnTo>
                  <a:lnTo>
                    <a:pt x="191" y="159"/>
                  </a:lnTo>
                  <a:lnTo>
                    <a:pt x="191" y="157"/>
                  </a:lnTo>
                  <a:lnTo>
                    <a:pt x="191" y="156"/>
                  </a:lnTo>
                  <a:lnTo>
                    <a:pt x="191" y="155"/>
                  </a:lnTo>
                  <a:lnTo>
                    <a:pt x="191" y="152"/>
                  </a:lnTo>
                  <a:lnTo>
                    <a:pt x="191" y="150"/>
                  </a:lnTo>
                  <a:lnTo>
                    <a:pt x="191" y="149"/>
                  </a:lnTo>
                  <a:lnTo>
                    <a:pt x="191" y="147"/>
                  </a:lnTo>
                  <a:lnTo>
                    <a:pt x="191" y="146"/>
                  </a:lnTo>
                  <a:lnTo>
                    <a:pt x="191" y="145"/>
                  </a:lnTo>
                  <a:lnTo>
                    <a:pt x="191" y="145"/>
                  </a:lnTo>
                  <a:lnTo>
                    <a:pt x="193" y="145"/>
                  </a:lnTo>
                  <a:lnTo>
                    <a:pt x="194" y="145"/>
                  </a:lnTo>
                  <a:lnTo>
                    <a:pt x="195" y="145"/>
                  </a:lnTo>
                  <a:lnTo>
                    <a:pt x="198" y="143"/>
                  </a:lnTo>
                  <a:lnTo>
                    <a:pt x="200" y="142"/>
                  </a:lnTo>
                  <a:lnTo>
                    <a:pt x="201" y="141"/>
                  </a:lnTo>
                  <a:lnTo>
                    <a:pt x="206" y="140"/>
                  </a:lnTo>
                  <a:lnTo>
                    <a:pt x="208" y="139"/>
                  </a:lnTo>
                  <a:lnTo>
                    <a:pt x="209" y="138"/>
                  </a:lnTo>
                  <a:lnTo>
                    <a:pt x="210" y="138"/>
                  </a:lnTo>
                  <a:lnTo>
                    <a:pt x="211" y="138"/>
                  </a:lnTo>
                  <a:lnTo>
                    <a:pt x="212" y="138"/>
                  </a:lnTo>
                  <a:lnTo>
                    <a:pt x="212" y="138"/>
                  </a:lnTo>
                  <a:lnTo>
                    <a:pt x="214" y="137"/>
                  </a:lnTo>
                  <a:lnTo>
                    <a:pt x="215" y="136"/>
                  </a:lnTo>
                  <a:lnTo>
                    <a:pt x="216" y="135"/>
                  </a:lnTo>
                  <a:lnTo>
                    <a:pt x="219" y="131"/>
                  </a:lnTo>
                  <a:lnTo>
                    <a:pt x="221" y="128"/>
                  </a:lnTo>
                  <a:lnTo>
                    <a:pt x="222" y="127"/>
                  </a:lnTo>
                  <a:lnTo>
                    <a:pt x="224" y="126"/>
                  </a:lnTo>
                  <a:lnTo>
                    <a:pt x="227" y="121"/>
                  </a:lnTo>
                  <a:lnTo>
                    <a:pt x="229" y="118"/>
                  </a:lnTo>
                  <a:lnTo>
                    <a:pt x="230" y="117"/>
                  </a:lnTo>
                  <a:lnTo>
                    <a:pt x="231" y="117"/>
                  </a:lnTo>
                  <a:lnTo>
                    <a:pt x="232" y="117"/>
                  </a:lnTo>
                  <a:lnTo>
                    <a:pt x="233" y="117"/>
                  </a:lnTo>
                  <a:lnTo>
                    <a:pt x="233" y="117"/>
                  </a:lnTo>
                  <a:lnTo>
                    <a:pt x="234" y="117"/>
                  </a:lnTo>
                  <a:lnTo>
                    <a:pt x="237" y="117"/>
                  </a:lnTo>
                  <a:lnTo>
                    <a:pt x="239" y="117"/>
                  </a:lnTo>
                  <a:lnTo>
                    <a:pt x="240" y="117"/>
                  </a:lnTo>
                  <a:lnTo>
                    <a:pt x="245" y="116"/>
                  </a:lnTo>
                  <a:lnTo>
                    <a:pt x="247" y="115"/>
                  </a:lnTo>
                  <a:lnTo>
                    <a:pt x="248" y="114"/>
                  </a:lnTo>
                  <a:lnTo>
                    <a:pt x="251" y="114"/>
                  </a:lnTo>
                  <a:lnTo>
                    <a:pt x="253" y="114"/>
                  </a:lnTo>
                  <a:lnTo>
                    <a:pt x="254" y="114"/>
                  </a:lnTo>
                  <a:lnTo>
                    <a:pt x="254" y="111"/>
                  </a:lnTo>
                  <a:lnTo>
                    <a:pt x="254" y="110"/>
                  </a:lnTo>
                  <a:lnTo>
                    <a:pt x="254" y="109"/>
                  </a:lnTo>
                  <a:lnTo>
                    <a:pt x="254" y="108"/>
                  </a:lnTo>
                  <a:lnTo>
                    <a:pt x="254" y="107"/>
                  </a:lnTo>
                  <a:lnTo>
                    <a:pt x="254" y="106"/>
                  </a:lnTo>
                  <a:lnTo>
                    <a:pt x="254" y="104"/>
                  </a:lnTo>
                  <a:lnTo>
                    <a:pt x="254" y="98"/>
                  </a:lnTo>
                  <a:lnTo>
                    <a:pt x="254" y="93"/>
                  </a:lnTo>
                  <a:lnTo>
                    <a:pt x="254" y="92"/>
                  </a:lnTo>
                  <a:lnTo>
                    <a:pt x="254" y="89"/>
                  </a:lnTo>
                  <a:lnTo>
                    <a:pt x="256" y="78"/>
                  </a:lnTo>
                  <a:lnTo>
                    <a:pt x="257" y="68"/>
                  </a:lnTo>
                  <a:lnTo>
                    <a:pt x="258" y="67"/>
                  </a:lnTo>
                  <a:lnTo>
                    <a:pt x="258" y="64"/>
                  </a:lnTo>
                  <a:lnTo>
                    <a:pt x="259" y="52"/>
                  </a:lnTo>
                  <a:lnTo>
                    <a:pt x="261" y="44"/>
                  </a:lnTo>
                  <a:lnTo>
                    <a:pt x="262" y="43"/>
                  </a:lnTo>
                  <a:lnTo>
                    <a:pt x="262" y="42"/>
                  </a:lnTo>
                  <a:lnTo>
                    <a:pt x="262" y="38"/>
                  </a:lnTo>
                  <a:lnTo>
                    <a:pt x="262" y="36"/>
                  </a:lnTo>
                  <a:lnTo>
                    <a:pt x="262" y="35"/>
                  </a:lnTo>
                  <a:lnTo>
                    <a:pt x="262" y="34"/>
                  </a:lnTo>
                  <a:lnTo>
                    <a:pt x="262" y="33"/>
                  </a:lnTo>
                  <a:lnTo>
                    <a:pt x="262" y="32"/>
                  </a:lnTo>
                  <a:lnTo>
                    <a:pt x="262" y="32"/>
                  </a:lnTo>
                  <a:lnTo>
                    <a:pt x="263" y="31"/>
                  </a:lnTo>
                  <a:lnTo>
                    <a:pt x="264" y="30"/>
                  </a:lnTo>
                  <a:lnTo>
                    <a:pt x="265" y="29"/>
                  </a:lnTo>
                  <a:lnTo>
                    <a:pt x="265" y="29"/>
                  </a:lnTo>
                  <a:lnTo>
                    <a:pt x="267" y="29"/>
                  </a:lnTo>
                  <a:lnTo>
                    <a:pt x="273" y="29"/>
                  </a:lnTo>
                  <a:lnTo>
                    <a:pt x="279" y="29"/>
                  </a:lnTo>
                  <a:lnTo>
                    <a:pt x="280" y="29"/>
                  </a:lnTo>
                  <a:lnTo>
                    <a:pt x="283" y="29"/>
                  </a:lnTo>
                  <a:lnTo>
                    <a:pt x="294" y="27"/>
                  </a:lnTo>
                  <a:lnTo>
                    <a:pt x="303" y="26"/>
                  </a:lnTo>
                  <a:lnTo>
                    <a:pt x="304" y="25"/>
                  </a:lnTo>
                  <a:lnTo>
                    <a:pt x="311" y="25"/>
                  </a:lnTo>
                  <a:lnTo>
                    <a:pt x="337" y="24"/>
                  </a:lnTo>
                  <a:lnTo>
                    <a:pt x="356" y="22"/>
                  </a:lnTo>
                  <a:lnTo>
                    <a:pt x="357" y="21"/>
                  </a:lnTo>
                  <a:lnTo>
                    <a:pt x="364" y="20"/>
                  </a:lnTo>
                  <a:lnTo>
                    <a:pt x="387" y="17"/>
                  </a:lnTo>
                  <a:lnTo>
                    <a:pt x="405" y="15"/>
                  </a:lnTo>
                  <a:lnTo>
                    <a:pt x="406" y="14"/>
                  </a:lnTo>
                  <a:lnTo>
                    <a:pt x="409" y="14"/>
                  </a:lnTo>
                  <a:lnTo>
                    <a:pt x="415" y="13"/>
                  </a:lnTo>
                  <a:lnTo>
                    <a:pt x="419" y="12"/>
                  </a:lnTo>
                  <a:lnTo>
                    <a:pt x="420" y="11"/>
                  </a:lnTo>
                  <a:lnTo>
                    <a:pt x="420" y="12"/>
                  </a:lnTo>
                  <a:lnTo>
                    <a:pt x="420" y="13"/>
                  </a:lnTo>
                  <a:lnTo>
                    <a:pt x="420" y="16"/>
                  </a:lnTo>
                  <a:lnTo>
                    <a:pt x="420" y="18"/>
                  </a:lnTo>
                  <a:lnTo>
                    <a:pt x="420" y="18"/>
                  </a:lnTo>
                  <a:lnTo>
                    <a:pt x="420" y="19"/>
                  </a:lnTo>
                  <a:lnTo>
                    <a:pt x="420" y="20"/>
                  </a:lnTo>
                  <a:lnTo>
                    <a:pt x="420" y="21"/>
                  </a:lnTo>
                  <a:lnTo>
                    <a:pt x="420" y="21"/>
                  </a:lnTo>
                  <a:lnTo>
                    <a:pt x="420" y="22"/>
                  </a:lnTo>
                  <a:lnTo>
                    <a:pt x="420" y="25"/>
                  </a:lnTo>
                  <a:lnTo>
                    <a:pt x="421" y="33"/>
                  </a:lnTo>
                  <a:lnTo>
                    <a:pt x="422" y="39"/>
                  </a:lnTo>
                  <a:lnTo>
                    <a:pt x="423" y="39"/>
                  </a:lnTo>
                  <a:lnTo>
                    <a:pt x="423" y="40"/>
                  </a:lnTo>
                  <a:lnTo>
                    <a:pt x="423" y="43"/>
                  </a:lnTo>
                  <a:lnTo>
                    <a:pt x="423" y="49"/>
                  </a:lnTo>
                  <a:lnTo>
                    <a:pt x="423" y="53"/>
                  </a:lnTo>
                  <a:lnTo>
                    <a:pt x="423" y="53"/>
                  </a:lnTo>
                  <a:lnTo>
                    <a:pt x="425" y="55"/>
                  </a:lnTo>
                  <a:lnTo>
                    <a:pt x="427" y="56"/>
                  </a:lnTo>
                  <a:lnTo>
                    <a:pt x="428" y="56"/>
                  </a:lnTo>
                  <a:lnTo>
                    <a:pt x="429" y="60"/>
                  </a:lnTo>
                  <a:lnTo>
                    <a:pt x="430" y="61"/>
                  </a:lnTo>
                  <a:lnTo>
                    <a:pt x="431" y="61"/>
                  </a:lnTo>
                  <a:lnTo>
                    <a:pt x="432" y="61"/>
                  </a:lnTo>
                  <a:lnTo>
                    <a:pt x="433" y="61"/>
                  </a:lnTo>
                  <a:lnTo>
                    <a:pt x="434" y="61"/>
                  </a:lnTo>
                  <a:lnTo>
                    <a:pt x="435" y="61"/>
                  </a:lnTo>
                  <a:lnTo>
                    <a:pt x="438" y="61"/>
                  </a:lnTo>
                  <a:lnTo>
                    <a:pt x="440" y="61"/>
                  </a:lnTo>
                  <a:lnTo>
                    <a:pt x="441" y="61"/>
                  </a:lnTo>
                  <a:lnTo>
                    <a:pt x="446" y="62"/>
                  </a:lnTo>
                  <a:lnTo>
                    <a:pt x="460" y="65"/>
                  </a:lnTo>
                  <a:lnTo>
                    <a:pt x="472" y="67"/>
                  </a:lnTo>
                  <a:lnTo>
                    <a:pt x="473" y="67"/>
                  </a:lnTo>
                  <a:lnTo>
                    <a:pt x="475" y="67"/>
                  </a:lnTo>
                  <a:lnTo>
                    <a:pt x="482" y="67"/>
                  </a:lnTo>
                  <a:lnTo>
                    <a:pt x="486" y="67"/>
                  </a:lnTo>
                  <a:lnTo>
                    <a:pt x="487" y="67"/>
                  </a:lnTo>
                  <a:lnTo>
                    <a:pt x="487" y="67"/>
                  </a:lnTo>
                  <a:lnTo>
                    <a:pt x="487" y="64"/>
                  </a:lnTo>
                  <a:lnTo>
                    <a:pt x="487" y="62"/>
                  </a:lnTo>
                  <a:lnTo>
                    <a:pt x="487" y="61"/>
                  </a:lnTo>
                  <a:lnTo>
                    <a:pt x="487" y="60"/>
                  </a:lnTo>
                  <a:lnTo>
                    <a:pt x="487" y="56"/>
                  </a:lnTo>
                  <a:lnTo>
                    <a:pt x="487" y="54"/>
                  </a:lnTo>
                  <a:lnTo>
                    <a:pt x="487" y="53"/>
                  </a:lnTo>
                  <a:lnTo>
                    <a:pt x="487" y="52"/>
                  </a:lnTo>
                  <a:lnTo>
                    <a:pt x="487" y="49"/>
                  </a:lnTo>
                  <a:lnTo>
                    <a:pt x="487" y="47"/>
                  </a:lnTo>
                  <a:lnTo>
                    <a:pt x="487" y="46"/>
                  </a:lnTo>
                  <a:lnTo>
                    <a:pt x="487" y="46"/>
                  </a:lnTo>
                  <a:lnTo>
                    <a:pt x="489" y="46"/>
                  </a:lnTo>
                  <a:lnTo>
                    <a:pt x="490" y="46"/>
                  </a:lnTo>
                  <a:lnTo>
                    <a:pt x="491" y="46"/>
                  </a:lnTo>
                  <a:lnTo>
                    <a:pt x="492" y="46"/>
                  </a:lnTo>
                  <a:lnTo>
                    <a:pt x="493" y="46"/>
                  </a:lnTo>
                  <a:lnTo>
                    <a:pt x="494" y="46"/>
                  </a:lnTo>
                  <a:lnTo>
                    <a:pt x="495" y="46"/>
                  </a:lnTo>
                  <a:lnTo>
                    <a:pt x="501" y="45"/>
                  </a:lnTo>
                  <a:lnTo>
                    <a:pt x="504" y="44"/>
                  </a:lnTo>
                  <a:lnTo>
                    <a:pt x="505" y="43"/>
                  </a:lnTo>
                  <a:lnTo>
                    <a:pt x="506" y="43"/>
                  </a:lnTo>
                  <a:lnTo>
                    <a:pt x="511" y="43"/>
                  </a:lnTo>
                  <a:lnTo>
                    <a:pt x="514" y="43"/>
                  </a:lnTo>
                  <a:lnTo>
                    <a:pt x="515" y="43"/>
                  </a:lnTo>
                  <a:lnTo>
                    <a:pt x="516" y="42"/>
                  </a:lnTo>
                  <a:lnTo>
                    <a:pt x="517" y="40"/>
                  </a:lnTo>
                  <a:lnTo>
                    <a:pt x="519" y="39"/>
                  </a:lnTo>
                  <a:lnTo>
                    <a:pt x="521" y="39"/>
                  </a:lnTo>
                  <a:lnTo>
                    <a:pt x="522" y="39"/>
                  </a:lnTo>
                  <a:lnTo>
                    <a:pt x="523" y="39"/>
                  </a:lnTo>
                  <a:lnTo>
                    <a:pt x="524" y="35"/>
                  </a:lnTo>
                  <a:lnTo>
                    <a:pt x="525" y="33"/>
                  </a:lnTo>
                  <a:lnTo>
                    <a:pt x="526" y="32"/>
                  </a:lnTo>
                  <a:lnTo>
                    <a:pt x="527" y="31"/>
                  </a:lnTo>
                  <a:lnTo>
                    <a:pt x="528" y="30"/>
                  </a:lnTo>
                  <a:lnTo>
                    <a:pt x="529" y="29"/>
                  </a:lnTo>
                  <a:lnTo>
                    <a:pt x="529" y="29"/>
                  </a:lnTo>
                  <a:lnTo>
                    <a:pt x="531" y="29"/>
                  </a:lnTo>
                  <a:lnTo>
                    <a:pt x="532" y="29"/>
                  </a:lnTo>
                  <a:lnTo>
                    <a:pt x="533" y="29"/>
                  </a:lnTo>
                  <a:lnTo>
                    <a:pt x="534" y="29"/>
                  </a:lnTo>
                  <a:lnTo>
                    <a:pt x="535" y="29"/>
                  </a:lnTo>
                  <a:lnTo>
                    <a:pt x="536" y="29"/>
                  </a:lnTo>
                  <a:lnTo>
                    <a:pt x="541" y="27"/>
                  </a:lnTo>
                  <a:lnTo>
                    <a:pt x="543" y="26"/>
                  </a:lnTo>
                  <a:lnTo>
                    <a:pt x="544" y="25"/>
                  </a:lnTo>
                  <a:lnTo>
                    <a:pt x="547" y="25"/>
                  </a:lnTo>
                  <a:lnTo>
                    <a:pt x="549" y="25"/>
                  </a:lnTo>
                  <a:lnTo>
                    <a:pt x="550" y="25"/>
                  </a:lnTo>
                  <a:lnTo>
                    <a:pt x="552" y="24"/>
                  </a:lnTo>
                  <a:lnTo>
                    <a:pt x="553" y="22"/>
                  </a:lnTo>
                  <a:lnTo>
                    <a:pt x="554" y="21"/>
                  </a:lnTo>
                  <a:lnTo>
                    <a:pt x="554" y="21"/>
                  </a:lnTo>
                  <a:lnTo>
                    <a:pt x="554" y="20"/>
                  </a:lnTo>
                  <a:lnTo>
                    <a:pt x="554" y="19"/>
                  </a:lnTo>
                  <a:lnTo>
                    <a:pt x="554" y="18"/>
                  </a:lnTo>
                  <a:lnTo>
                    <a:pt x="554" y="17"/>
                  </a:lnTo>
                  <a:lnTo>
                    <a:pt x="554" y="14"/>
                  </a:lnTo>
                  <a:lnTo>
                    <a:pt x="554" y="12"/>
                  </a:lnTo>
                  <a:lnTo>
                    <a:pt x="554" y="11"/>
                  </a:lnTo>
                  <a:lnTo>
                    <a:pt x="554" y="10"/>
                  </a:lnTo>
                  <a:lnTo>
                    <a:pt x="554" y="7"/>
                  </a:lnTo>
                  <a:lnTo>
                    <a:pt x="554" y="4"/>
                  </a:lnTo>
                  <a:lnTo>
                    <a:pt x="554" y="3"/>
                  </a:lnTo>
                  <a:lnTo>
                    <a:pt x="554" y="2"/>
                  </a:lnTo>
                  <a:lnTo>
                    <a:pt x="554" y="1"/>
                  </a:lnTo>
                  <a:lnTo>
                    <a:pt x="554" y="0"/>
                  </a:lnTo>
                  <a:lnTo>
                    <a:pt x="556" y="0"/>
                  </a:lnTo>
                  <a:lnTo>
                    <a:pt x="557" y="0"/>
                  </a:lnTo>
                  <a:lnTo>
                    <a:pt x="558" y="0"/>
                  </a:lnTo>
                  <a:lnTo>
                    <a:pt x="559" y="0"/>
                  </a:lnTo>
                  <a:lnTo>
                    <a:pt x="562" y="0"/>
                  </a:lnTo>
                  <a:lnTo>
                    <a:pt x="564" y="0"/>
                  </a:lnTo>
                  <a:lnTo>
                    <a:pt x="565" y="0"/>
                  </a:lnTo>
                  <a:lnTo>
                    <a:pt x="567" y="0"/>
                  </a:lnTo>
                  <a:lnTo>
                    <a:pt x="575" y="0"/>
                  </a:lnTo>
                  <a:lnTo>
                    <a:pt x="581" y="0"/>
                  </a:lnTo>
                  <a:lnTo>
                    <a:pt x="582" y="0"/>
                  </a:lnTo>
                  <a:lnTo>
                    <a:pt x="585" y="0"/>
                  </a:lnTo>
                  <a:lnTo>
                    <a:pt x="595" y="0"/>
                  </a:lnTo>
                  <a:lnTo>
                    <a:pt x="602" y="0"/>
                  </a:lnTo>
                  <a:lnTo>
                    <a:pt x="603" y="0"/>
                  </a:lnTo>
                  <a:lnTo>
                    <a:pt x="605" y="0"/>
                  </a:lnTo>
                  <a:lnTo>
                    <a:pt x="606" y="0"/>
                  </a:lnTo>
                  <a:lnTo>
                    <a:pt x="607" y="0"/>
                  </a:lnTo>
                  <a:lnTo>
                    <a:pt x="607" y="1"/>
                  </a:lnTo>
                  <a:lnTo>
                    <a:pt x="607" y="2"/>
                  </a:lnTo>
                  <a:lnTo>
                    <a:pt x="607" y="3"/>
                  </a:lnTo>
                  <a:lnTo>
                    <a:pt x="607" y="3"/>
                  </a:lnTo>
                  <a:lnTo>
                    <a:pt x="607" y="4"/>
                  </a:lnTo>
                  <a:lnTo>
                    <a:pt x="607" y="7"/>
                  </a:lnTo>
                  <a:lnTo>
                    <a:pt x="607" y="8"/>
                  </a:lnTo>
                  <a:lnTo>
                    <a:pt x="607" y="8"/>
                  </a:lnTo>
                  <a:lnTo>
                    <a:pt x="607" y="9"/>
                  </a:lnTo>
                  <a:lnTo>
                    <a:pt x="607" y="12"/>
                  </a:lnTo>
                  <a:lnTo>
                    <a:pt x="607" y="14"/>
                  </a:lnTo>
                  <a:lnTo>
                    <a:pt x="607" y="14"/>
                  </a:lnTo>
                  <a:lnTo>
                    <a:pt x="607" y="15"/>
                  </a:lnTo>
                  <a:lnTo>
                    <a:pt x="607" y="16"/>
                  </a:lnTo>
                  <a:lnTo>
                    <a:pt x="607" y="19"/>
                  </a:lnTo>
                  <a:lnTo>
                    <a:pt x="607" y="21"/>
                  </a:lnTo>
                  <a:lnTo>
                    <a:pt x="607" y="21"/>
                  </a:lnTo>
                  <a:lnTo>
                    <a:pt x="607" y="21"/>
                  </a:lnTo>
                  <a:lnTo>
                    <a:pt x="614" y="24"/>
                  </a:lnTo>
                  <a:lnTo>
                    <a:pt x="617" y="25"/>
                  </a:lnTo>
                  <a:lnTo>
                    <a:pt x="618" y="25"/>
                  </a:lnTo>
                  <a:lnTo>
                    <a:pt x="621" y="26"/>
                  </a:lnTo>
                  <a:lnTo>
                    <a:pt x="631" y="28"/>
                  </a:lnTo>
                  <a:lnTo>
                    <a:pt x="638" y="29"/>
                  </a:lnTo>
                  <a:lnTo>
                    <a:pt x="639" y="29"/>
                  </a:lnTo>
                  <a:lnTo>
                    <a:pt x="643" y="29"/>
                  </a:lnTo>
                  <a:lnTo>
                    <a:pt x="656" y="29"/>
                  </a:lnTo>
                  <a:lnTo>
                    <a:pt x="665" y="29"/>
                  </a:lnTo>
                  <a:lnTo>
                    <a:pt x="667" y="29"/>
                  </a:lnTo>
                  <a:lnTo>
                    <a:pt x="671" y="31"/>
                  </a:lnTo>
                  <a:lnTo>
                    <a:pt x="686" y="36"/>
                  </a:lnTo>
                  <a:lnTo>
                    <a:pt x="697" y="39"/>
                  </a:lnTo>
                  <a:lnTo>
                    <a:pt x="698" y="39"/>
                  </a:lnTo>
                  <a:lnTo>
                    <a:pt x="699" y="39"/>
                  </a:lnTo>
                  <a:lnTo>
                    <a:pt x="702" y="39"/>
                  </a:lnTo>
                  <a:lnTo>
                    <a:pt x="705" y="39"/>
                  </a:lnTo>
                  <a:lnTo>
                    <a:pt x="706" y="39"/>
                  </a:lnTo>
                  <a:lnTo>
                    <a:pt x="707" y="39"/>
                  </a:lnTo>
                  <a:lnTo>
                    <a:pt x="710" y="39"/>
                  </a:lnTo>
                  <a:lnTo>
                    <a:pt x="712" y="39"/>
                  </a:lnTo>
                  <a:lnTo>
                    <a:pt x="713" y="39"/>
                  </a:lnTo>
                  <a:lnTo>
                    <a:pt x="714" y="39"/>
                  </a:lnTo>
                  <a:lnTo>
                    <a:pt x="719" y="39"/>
                  </a:lnTo>
                  <a:lnTo>
                    <a:pt x="723" y="39"/>
                  </a:lnTo>
                  <a:lnTo>
                    <a:pt x="724" y="39"/>
                  </a:lnTo>
                  <a:lnTo>
                    <a:pt x="727" y="39"/>
                  </a:lnTo>
                  <a:lnTo>
                    <a:pt x="736" y="39"/>
                  </a:lnTo>
                  <a:lnTo>
                    <a:pt x="744" y="39"/>
                  </a:lnTo>
                  <a:lnTo>
                    <a:pt x="745" y="39"/>
                  </a:lnTo>
                  <a:lnTo>
                    <a:pt x="748" y="39"/>
                  </a:lnTo>
                  <a:lnTo>
                    <a:pt x="760" y="39"/>
                  </a:lnTo>
                  <a:lnTo>
                    <a:pt x="768" y="39"/>
                  </a:lnTo>
                  <a:lnTo>
                    <a:pt x="769" y="39"/>
                  </a:lnTo>
                  <a:lnTo>
                    <a:pt x="770" y="39"/>
                  </a:lnTo>
                  <a:lnTo>
                    <a:pt x="771" y="39"/>
                  </a:lnTo>
                  <a:lnTo>
                    <a:pt x="772" y="39"/>
                  </a:lnTo>
                  <a:lnTo>
                    <a:pt x="774" y="39"/>
                  </a:lnTo>
                  <a:lnTo>
                    <a:pt x="775" y="39"/>
                  </a:lnTo>
                  <a:lnTo>
                    <a:pt x="776" y="39"/>
                  </a:lnTo>
                  <a:lnTo>
                    <a:pt x="778" y="35"/>
                  </a:lnTo>
                  <a:lnTo>
                    <a:pt x="779" y="33"/>
                  </a:lnTo>
                  <a:lnTo>
                    <a:pt x="780" y="32"/>
                  </a:lnTo>
                  <a:lnTo>
                    <a:pt x="781" y="31"/>
                  </a:lnTo>
                  <a:lnTo>
                    <a:pt x="782" y="30"/>
                  </a:lnTo>
                  <a:lnTo>
                    <a:pt x="783" y="29"/>
                  </a:lnTo>
                  <a:lnTo>
                    <a:pt x="783" y="29"/>
                  </a:lnTo>
                  <a:lnTo>
                    <a:pt x="785" y="29"/>
                  </a:lnTo>
                  <a:lnTo>
                    <a:pt x="786" y="29"/>
                  </a:lnTo>
                  <a:lnTo>
                    <a:pt x="787" y="29"/>
                  </a:lnTo>
                  <a:lnTo>
                    <a:pt x="788" y="29"/>
                  </a:lnTo>
                  <a:lnTo>
                    <a:pt x="789" y="29"/>
                  </a:lnTo>
                  <a:lnTo>
                    <a:pt x="790" y="29"/>
                  </a:lnTo>
                  <a:lnTo>
                    <a:pt x="792" y="29"/>
                  </a:lnTo>
                  <a:lnTo>
                    <a:pt x="799" y="27"/>
                  </a:lnTo>
                  <a:lnTo>
                    <a:pt x="803" y="26"/>
                  </a:lnTo>
                  <a:lnTo>
                    <a:pt x="804" y="25"/>
                  </a:lnTo>
                  <a:lnTo>
                    <a:pt x="805" y="25"/>
                  </a:lnTo>
                  <a:lnTo>
                    <a:pt x="810" y="25"/>
                  </a:lnTo>
                  <a:lnTo>
                    <a:pt x="813" y="25"/>
                  </a:lnTo>
                  <a:lnTo>
                    <a:pt x="815" y="25"/>
                  </a:lnTo>
                  <a:lnTo>
                    <a:pt x="817" y="24"/>
                  </a:lnTo>
                  <a:lnTo>
                    <a:pt x="818" y="22"/>
                  </a:lnTo>
                  <a:lnTo>
                    <a:pt x="819" y="21"/>
                  </a:lnTo>
                  <a:lnTo>
                    <a:pt x="819" y="22"/>
                  </a:lnTo>
                  <a:lnTo>
                    <a:pt x="819" y="24"/>
                  </a:lnTo>
                  <a:lnTo>
                    <a:pt x="819" y="25"/>
                  </a:lnTo>
                  <a:lnTo>
                    <a:pt x="819" y="25"/>
                  </a:lnTo>
                  <a:lnTo>
                    <a:pt x="819" y="26"/>
                  </a:lnTo>
                  <a:lnTo>
                    <a:pt x="819" y="27"/>
                  </a:lnTo>
                  <a:lnTo>
                    <a:pt x="819" y="30"/>
                  </a:lnTo>
                  <a:lnTo>
                    <a:pt x="819" y="32"/>
                  </a:lnTo>
                  <a:lnTo>
                    <a:pt x="819" y="32"/>
                  </a:lnTo>
                  <a:lnTo>
                    <a:pt x="819" y="33"/>
                  </a:lnTo>
                  <a:lnTo>
                    <a:pt x="819" y="34"/>
                  </a:lnTo>
                  <a:lnTo>
                    <a:pt x="819" y="39"/>
                  </a:lnTo>
                  <a:lnTo>
                    <a:pt x="819" y="43"/>
                  </a:lnTo>
                  <a:lnTo>
                    <a:pt x="819" y="43"/>
                  </a:lnTo>
                  <a:lnTo>
                    <a:pt x="819" y="44"/>
                  </a:lnTo>
                  <a:lnTo>
                    <a:pt x="819" y="45"/>
                  </a:lnTo>
                  <a:lnTo>
                    <a:pt x="820" y="50"/>
                  </a:lnTo>
                  <a:lnTo>
                    <a:pt x="821" y="53"/>
                  </a:lnTo>
                  <a:lnTo>
                    <a:pt x="822" y="53"/>
                  </a:lnTo>
                  <a:lnTo>
                    <a:pt x="822" y="54"/>
                  </a:lnTo>
                  <a:lnTo>
                    <a:pt x="822" y="55"/>
                  </a:lnTo>
                  <a:lnTo>
                    <a:pt x="822" y="56"/>
                  </a:lnTo>
                  <a:lnTo>
                    <a:pt x="822" y="56"/>
                  </a:lnTo>
                  <a:lnTo>
                    <a:pt x="823" y="60"/>
                  </a:lnTo>
                  <a:lnTo>
                    <a:pt x="824" y="61"/>
                  </a:lnTo>
                  <a:lnTo>
                    <a:pt x="825" y="61"/>
                  </a:lnTo>
                  <a:lnTo>
                    <a:pt x="827" y="61"/>
                  </a:lnTo>
                  <a:lnTo>
                    <a:pt x="828" y="61"/>
                  </a:lnTo>
                  <a:lnTo>
                    <a:pt x="829" y="61"/>
                  </a:lnTo>
                  <a:lnTo>
                    <a:pt x="830" y="61"/>
                  </a:lnTo>
                  <a:lnTo>
                    <a:pt x="831" y="61"/>
                  </a:lnTo>
                  <a:lnTo>
                    <a:pt x="833" y="61"/>
                  </a:lnTo>
                  <a:lnTo>
                    <a:pt x="836" y="62"/>
                  </a:lnTo>
                  <a:lnTo>
                    <a:pt x="845" y="65"/>
                  </a:lnTo>
                  <a:lnTo>
                    <a:pt x="853" y="67"/>
                  </a:lnTo>
                  <a:lnTo>
                    <a:pt x="854" y="67"/>
                  </a:lnTo>
                  <a:lnTo>
                    <a:pt x="855" y="67"/>
                  </a:lnTo>
                  <a:lnTo>
                    <a:pt x="858" y="67"/>
                  </a:lnTo>
                  <a:lnTo>
                    <a:pt x="860" y="67"/>
                  </a:lnTo>
                  <a:lnTo>
                    <a:pt x="861" y="67"/>
                  </a:lnTo>
                  <a:lnTo>
                    <a:pt x="861" y="68"/>
                  </a:lnTo>
                  <a:lnTo>
                    <a:pt x="861" y="69"/>
                  </a:lnTo>
                  <a:lnTo>
                    <a:pt x="861" y="72"/>
                  </a:lnTo>
                  <a:lnTo>
                    <a:pt x="861" y="74"/>
                  </a:lnTo>
                  <a:lnTo>
                    <a:pt x="861" y="74"/>
                  </a:lnTo>
                  <a:lnTo>
                    <a:pt x="861" y="75"/>
                  </a:lnTo>
                  <a:lnTo>
                    <a:pt x="861" y="76"/>
                  </a:lnTo>
                  <a:lnTo>
                    <a:pt x="861" y="80"/>
                  </a:lnTo>
                  <a:lnTo>
                    <a:pt x="861" y="82"/>
                  </a:lnTo>
                  <a:lnTo>
                    <a:pt x="861" y="82"/>
                  </a:lnTo>
                  <a:lnTo>
                    <a:pt x="861" y="83"/>
                  </a:lnTo>
                  <a:lnTo>
                    <a:pt x="861" y="85"/>
                  </a:lnTo>
                  <a:lnTo>
                    <a:pt x="861" y="92"/>
                  </a:lnTo>
                  <a:lnTo>
                    <a:pt x="861" y="99"/>
                  </a:lnTo>
                  <a:lnTo>
                    <a:pt x="861" y="99"/>
                  </a:lnTo>
                  <a:lnTo>
                    <a:pt x="861" y="100"/>
                  </a:lnTo>
                  <a:lnTo>
                    <a:pt x="861" y="102"/>
                  </a:lnTo>
                  <a:lnTo>
                    <a:pt x="861" y="110"/>
                  </a:lnTo>
                  <a:lnTo>
                    <a:pt x="861" y="117"/>
                  </a:lnTo>
                  <a:lnTo>
                    <a:pt x="861" y="117"/>
                  </a:lnTo>
                  <a:lnTo>
                    <a:pt x="861" y="118"/>
                  </a:lnTo>
                  <a:lnTo>
                    <a:pt x="861" y="119"/>
                  </a:lnTo>
                  <a:lnTo>
                    <a:pt x="861" y="122"/>
                  </a:lnTo>
                  <a:lnTo>
                    <a:pt x="861" y="124"/>
                  </a:lnTo>
                  <a:lnTo>
                    <a:pt x="861" y="124"/>
                  </a:lnTo>
                  <a:lnTo>
                    <a:pt x="861" y="124"/>
                  </a:lnTo>
                  <a:lnTo>
                    <a:pt x="860" y="124"/>
                  </a:lnTo>
                  <a:lnTo>
                    <a:pt x="858" y="124"/>
                  </a:lnTo>
                  <a:lnTo>
                    <a:pt x="857" y="124"/>
                  </a:lnTo>
                  <a:lnTo>
                    <a:pt x="857" y="124"/>
                  </a:lnTo>
                  <a:lnTo>
                    <a:pt x="856" y="124"/>
                  </a:lnTo>
                  <a:lnTo>
                    <a:pt x="855" y="124"/>
                  </a:lnTo>
                  <a:lnTo>
                    <a:pt x="849" y="124"/>
                  </a:lnTo>
                  <a:lnTo>
                    <a:pt x="846" y="124"/>
                  </a:lnTo>
                  <a:lnTo>
                    <a:pt x="846" y="124"/>
                  </a:lnTo>
                  <a:lnTo>
                    <a:pt x="845" y="124"/>
                  </a:lnTo>
                  <a:lnTo>
                    <a:pt x="842" y="124"/>
                  </a:lnTo>
                  <a:lnTo>
                    <a:pt x="840" y="124"/>
                  </a:lnTo>
                  <a:lnTo>
                    <a:pt x="840" y="124"/>
                  </a:lnTo>
                  <a:lnTo>
                    <a:pt x="840" y="124"/>
                  </a:lnTo>
                  <a:lnTo>
                    <a:pt x="840" y="125"/>
                  </a:lnTo>
                  <a:lnTo>
                    <a:pt x="840" y="126"/>
                  </a:lnTo>
                  <a:lnTo>
                    <a:pt x="840" y="127"/>
                  </a:lnTo>
                  <a:lnTo>
                    <a:pt x="840" y="127"/>
                  </a:lnTo>
                  <a:lnTo>
                    <a:pt x="840" y="128"/>
                  </a:lnTo>
                  <a:lnTo>
                    <a:pt x="840" y="129"/>
                  </a:lnTo>
                  <a:lnTo>
                    <a:pt x="840" y="133"/>
                  </a:lnTo>
                  <a:lnTo>
                    <a:pt x="840" y="135"/>
                  </a:lnTo>
                  <a:lnTo>
                    <a:pt x="840" y="135"/>
                  </a:lnTo>
                  <a:lnTo>
                    <a:pt x="840" y="136"/>
                  </a:lnTo>
                  <a:lnTo>
                    <a:pt x="840" y="138"/>
                  </a:lnTo>
                  <a:lnTo>
                    <a:pt x="840" y="144"/>
                  </a:lnTo>
                  <a:lnTo>
                    <a:pt x="840" y="149"/>
                  </a:lnTo>
                  <a:lnTo>
                    <a:pt x="840" y="149"/>
                  </a:lnTo>
                  <a:lnTo>
                    <a:pt x="840" y="150"/>
                  </a:lnTo>
                  <a:lnTo>
                    <a:pt x="840" y="152"/>
                  </a:lnTo>
                  <a:lnTo>
                    <a:pt x="840" y="158"/>
                  </a:lnTo>
                  <a:lnTo>
                    <a:pt x="840" y="162"/>
                  </a:lnTo>
                  <a:lnTo>
                    <a:pt x="840" y="162"/>
                  </a:lnTo>
                  <a:lnTo>
                    <a:pt x="840" y="163"/>
                  </a:lnTo>
                  <a:lnTo>
                    <a:pt x="840" y="165"/>
                  </a:lnTo>
                  <a:lnTo>
                    <a:pt x="840" y="167"/>
                  </a:lnTo>
                  <a:lnTo>
                    <a:pt x="840" y="167"/>
                  </a:lnTo>
                  <a:lnTo>
                    <a:pt x="839" y="167"/>
                  </a:lnTo>
                  <a:lnTo>
                    <a:pt x="837" y="167"/>
                  </a:lnTo>
                  <a:lnTo>
                    <a:pt x="836" y="167"/>
                  </a:lnTo>
                  <a:lnTo>
                    <a:pt x="836" y="167"/>
                  </a:lnTo>
                  <a:lnTo>
                    <a:pt x="835" y="167"/>
                  </a:lnTo>
                  <a:lnTo>
                    <a:pt x="834" y="167"/>
                  </a:lnTo>
                  <a:lnTo>
                    <a:pt x="833" y="167"/>
                  </a:lnTo>
                  <a:lnTo>
                    <a:pt x="833" y="167"/>
                  </a:lnTo>
                  <a:lnTo>
                    <a:pt x="831" y="167"/>
                  </a:lnTo>
                  <a:lnTo>
                    <a:pt x="830" y="167"/>
                  </a:lnTo>
                  <a:lnTo>
                    <a:pt x="827" y="167"/>
                  </a:lnTo>
                  <a:lnTo>
                    <a:pt x="825" y="167"/>
                  </a:lnTo>
                  <a:lnTo>
                    <a:pt x="825" y="167"/>
                  </a:lnTo>
                  <a:lnTo>
                    <a:pt x="824" y="167"/>
                  </a:lnTo>
                  <a:lnTo>
                    <a:pt x="821" y="167"/>
                  </a:lnTo>
                  <a:lnTo>
                    <a:pt x="819" y="167"/>
                  </a:lnTo>
                  <a:lnTo>
                    <a:pt x="819" y="167"/>
                  </a:lnTo>
                  <a:lnTo>
                    <a:pt x="819" y="167"/>
                  </a:lnTo>
                  <a:lnTo>
                    <a:pt x="819" y="168"/>
                  </a:lnTo>
                  <a:lnTo>
                    <a:pt x="819" y="169"/>
                  </a:lnTo>
                  <a:lnTo>
                    <a:pt x="819" y="170"/>
                  </a:lnTo>
                  <a:lnTo>
                    <a:pt x="819" y="170"/>
                  </a:lnTo>
                  <a:lnTo>
                    <a:pt x="819" y="171"/>
                  </a:lnTo>
                  <a:lnTo>
                    <a:pt x="819" y="172"/>
                  </a:lnTo>
                  <a:lnTo>
                    <a:pt x="819" y="173"/>
                  </a:lnTo>
                  <a:lnTo>
                    <a:pt x="819" y="173"/>
                  </a:lnTo>
                  <a:lnTo>
                    <a:pt x="819" y="174"/>
                  </a:lnTo>
                  <a:lnTo>
                    <a:pt x="819" y="175"/>
                  </a:lnTo>
                  <a:lnTo>
                    <a:pt x="819" y="178"/>
                  </a:lnTo>
                  <a:lnTo>
                    <a:pt x="819" y="180"/>
                  </a:lnTo>
                  <a:lnTo>
                    <a:pt x="819" y="180"/>
                  </a:lnTo>
                  <a:lnTo>
                    <a:pt x="819" y="181"/>
                  </a:lnTo>
                  <a:lnTo>
                    <a:pt x="819" y="182"/>
                  </a:lnTo>
                  <a:lnTo>
                    <a:pt x="819" y="186"/>
                  </a:lnTo>
                  <a:lnTo>
                    <a:pt x="819" y="188"/>
                  </a:lnTo>
                  <a:lnTo>
                    <a:pt x="819" y="188"/>
                  </a:lnTo>
                  <a:lnTo>
                    <a:pt x="819" y="188"/>
                  </a:lnTo>
                  <a:lnTo>
                    <a:pt x="818" y="188"/>
                  </a:lnTo>
                  <a:lnTo>
                    <a:pt x="816" y="188"/>
                  </a:lnTo>
                  <a:lnTo>
                    <a:pt x="815" y="188"/>
                  </a:lnTo>
                  <a:lnTo>
                    <a:pt x="815" y="188"/>
                  </a:lnTo>
                  <a:lnTo>
                    <a:pt x="813" y="188"/>
                  </a:lnTo>
                  <a:lnTo>
                    <a:pt x="812" y="188"/>
                  </a:lnTo>
                  <a:lnTo>
                    <a:pt x="811" y="188"/>
                  </a:lnTo>
                  <a:lnTo>
                    <a:pt x="811" y="188"/>
                  </a:lnTo>
                  <a:lnTo>
                    <a:pt x="810" y="188"/>
                  </a:lnTo>
                  <a:lnTo>
                    <a:pt x="809" y="188"/>
                  </a:lnTo>
                  <a:lnTo>
                    <a:pt x="806" y="188"/>
                  </a:lnTo>
                  <a:lnTo>
                    <a:pt x="804" y="188"/>
                  </a:lnTo>
                  <a:lnTo>
                    <a:pt x="804" y="188"/>
                  </a:lnTo>
                  <a:lnTo>
                    <a:pt x="803" y="188"/>
                  </a:lnTo>
                  <a:lnTo>
                    <a:pt x="800" y="188"/>
                  </a:lnTo>
                  <a:lnTo>
                    <a:pt x="798" y="188"/>
                  </a:lnTo>
                  <a:lnTo>
                    <a:pt x="798" y="188"/>
                  </a:lnTo>
                  <a:lnTo>
                    <a:pt x="797" y="188"/>
                  </a:lnTo>
                  <a:lnTo>
                    <a:pt x="794" y="188"/>
                  </a:lnTo>
                  <a:lnTo>
                    <a:pt x="793" y="188"/>
                  </a:lnTo>
                  <a:lnTo>
                    <a:pt x="793" y="188"/>
                  </a:lnTo>
                  <a:lnTo>
                    <a:pt x="793" y="189"/>
                  </a:lnTo>
                  <a:lnTo>
                    <a:pt x="793" y="190"/>
                  </a:lnTo>
                  <a:lnTo>
                    <a:pt x="793" y="191"/>
                  </a:lnTo>
                  <a:lnTo>
                    <a:pt x="793" y="191"/>
                  </a:lnTo>
                  <a:lnTo>
                    <a:pt x="793" y="192"/>
                  </a:lnTo>
                  <a:lnTo>
                    <a:pt x="793" y="193"/>
                  </a:lnTo>
                  <a:lnTo>
                    <a:pt x="793" y="194"/>
                  </a:lnTo>
                  <a:lnTo>
                    <a:pt x="793" y="194"/>
                  </a:lnTo>
                  <a:lnTo>
                    <a:pt x="792" y="195"/>
                  </a:lnTo>
                  <a:lnTo>
                    <a:pt x="791" y="199"/>
                  </a:lnTo>
                  <a:lnTo>
                    <a:pt x="790" y="202"/>
                  </a:lnTo>
                  <a:lnTo>
                    <a:pt x="790" y="202"/>
                  </a:lnTo>
                  <a:lnTo>
                    <a:pt x="790" y="203"/>
                  </a:lnTo>
                  <a:lnTo>
                    <a:pt x="790" y="204"/>
                  </a:lnTo>
                  <a:lnTo>
                    <a:pt x="790" y="207"/>
                  </a:lnTo>
                  <a:lnTo>
                    <a:pt x="790" y="209"/>
                  </a:lnTo>
                  <a:lnTo>
                    <a:pt x="790" y="209"/>
                  </a:lnTo>
                  <a:lnTo>
                    <a:pt x="790" y="210"/>
                  </a:lnTo>
                  <a:lnTo>
                    <a:pt x="790" y="211"/>
                  </a:lnTo>
                  <a:lnTo>
                    <a:pt x="790" y="212"/>
                  </a:lnTo>
                  <a:lnTo>
                    <a:pt x="790" y="212"/>
                  </a:lnTo>
                  <a:lnTo>
                    <a:pt x="790" y="212"/>
                  </a:lnTo>
                  <a:lnTo>
                    <a:pt x="789" y="212"/>
                  </a:lnTo>
                  <a:lnTo>
                    <a:pt x="788" y="212"/>
                  </a:lnTo>
                  <a:lnTo>
                    <a:pt x="787" y="212"/>
                  </a:lnTo>
                  <a:lnTo>
                    <a:pt x="787" y="212"/>
                  </a:lnTo>
                  <a:lnTo>
                    <a:pt x="786" y="213"/>
                  </a:lnTo>
                  <a:lnTo>
                    <a:pt x="784" y="217"/>
                  </a:lnTo>
                  <a:lnTo>
                    <a:pt x="783" y="220"/>
                  </a:lnTo>
                  <a:lnTo>
                    <a:pt x="783" y="220"/>
                  </a:lnTo>
                  <a:lnTo>
                    <a:pt x="782" y="221"/>
                  </a:lnTo>
                  <a:lnTo>
                    <a:pt x="781" y="222"/>
                  </a:lnTo>
                  <a:lnTo>
                    <a:pt x="780" y="223"/>
                  </a:lnTo>
                  <a:lnTo>
                    <a:pt x="780" y="223"/>
                  </a:lnTo>
                  <a:lnTo>
                    <a:pt x="780" y="224"/>
                  </a:lnTo>
                  <a:lnTo>
                    <a:pt x="780" y="225"/>
                  </a:lnTo>
                  <a:lnTo>
                    <a:pt x="780" y="228"/>
                  </a:lnTo>
                  <a:lnTo>
                    <a:pt x="780" y="230"/>
                  </a:lnTo>
                  <a:lnTo>
                    <a:pt x="780" y="230"/>
                  </a:lnTo>
                  <a:lnTo>
                    <a:pt x="780" y="231"/>
                  </a:lnTo>
                  <a:lnTo>
                    <a:pt x="780" y="232"/>
                  </a:lnTo>
                  <a:lnTo>
                    <a:pt x="780" y="238"/>
                  </a:lnTo>
                  <a:lnTo>
                    <a:pt x="780" y="241"/>
                  </a:lnTo>
                  <a:lnTo>
                    <a:pt x="780" y="241"/>
                  </a:lnTo>
                  <a:lnTo>
                    <a:pt x="780" y="242"/>
                  </a:lnTo>
                  <a:lnTo>
                    <a:pt x="780" y="244"/>
                  </a:lnTo>
                  <a:lnTo>
                    <a:pt x="780" y="251"/>
                  </a:lnTo>
                  <a:lnTo>
                    <a:pt x="780" y="258"/>
                  </a:lnTo>
                  <a:lnTo>
                    <a:pt x="780" y="258"/>
                  </a:lnTo>
                  <a:lnTo>
                    <a:pt x="780" y="259"/>
                  </a:lnTo>
                  <a:lnTo>
                    <a:pt x="780" y="261"/>
                  </a:lnTo>
                  <a:lnTo>
                    <a:pt x="781" y="267"/>
                  </a:lnTo>
                  <a:lnTo>
                    <a:pt x="782" y="272"/>
                  </a:lnTo>
                  <a:lnTo>
                    <a:pt x="783" y="272"/>
                  </a:lnTo>
                  <a:lnTo>
                    <a:pt x="783" y="274"/>
                  </a:lnTo>
                  <a:lnTo>
                    <a:pt x="783" y="275"/>
                  </a:lnTo>
                  <a:lnTo>
                    <a:pt x="783" y="276"/>
                  </a:lnTo>
                  <a:lnTo>
                    <a:pt x="783" y="276"/>
                  </a:lnTo>
                  <a:lnTo>
                    <a:pt x="783" y="276"/>
                  </a:lnTo>
                  <a:lnTo>
                    <a:pt x="782" y="276"/>
                  </a:lnTo>
                  <a:lnTo>
                    <a:pt x="779" y="276"/>
                  </a:lnTo>
                  <a:lnTo>
                    <a:pt x="776" y="276"/>
                  </a:lnTo>
                  <a:lnTo>
                    <a:pt x="776" y="276"/>
                  </a:lnTo>
                  <a:lnTo>
                    <a:pt x="775" y="276"/>
                  </a:lnTo>
                  <a:lnTo>
                    <a:pt x="774" y="276"/>
                  </a:lnTo>
                  <a:lnTo>
                    <a:pt x="771" y="276"/>
                  </a:lnTo>
                  <a:lnTo>
                    <a:pt x="769" y="276"/>
                  </a:lnTo>
                  <a:lnTo>
                    <a:pt x="769" y="276"/>
                  </a:lnTo>
                  <a:lnTo>
                    <a:pt x="768" y="276"/>
                  </a:lnTo>
                  <a:lnTo>
                    <a:pt x="767" y="276"/>
                  </a:lnTo>
                  <a:lnTo>
                    <a:pt x="764" y="276"/>
                  </a:lnTo>
                  <a:lnTo>
                    <a:pt x="762" y="276"/>
                  </a:lnTo>
                  <a:lnTo>
                    <a:pt x="762" y="276"/>
                  </a:lnTo>
                  <a:lnTo>
                    <a:pt x="762" y="276"/>
                  </a:lnTo>
                  <a:lnTo>
                    <a:pt x="762" y="277"/>
                  </a:lnTo>
                  <a:lnTo>
                    <a:pt x="762" y="278"/>
                  </a:lnTo>
                  <a:lnTo>
                    <a:pt x="762" y="279"/>
                  </a:lnTo>
                  <a:lnTo>
                    <a:pt x="762" y="279"/>
                  </a:lnTo>
                  <a:lnTo>
                    <a:pt x="762" y="280"/>
                  </a:lnTo>
                  <a:lnTo>
                    <a:pt x="762" y="281"/>
                  </a:lnTo>
                  <a:lnTo>
                    <a:pt x="762" y="284"/>
                  </a:lnTo>
                  <a:lnTo>
                    <a:pt x="762" y="286"/>
                  </a:lnTo>
                  <a:lnTo>
                    <a:pt x="762" y="286"/>
                  </a:lnTo>
                  <a:lnTo>
                    <a:pt x="762" y="287"/>
                  </a:lnTo>
                  <a:lnTo>
                    <a:pt x="762" y="288"/>
                  </a:lnTo>
                  <a:lnTo>
                    <a:pt x="764" y="294"/>
                  </a:lnTo>
                  <a:lnTo>
                    <a:pt x="765" y="297"/>
                  </a:lnTo>
                  <a:lnTo>
                    <a:pt x="766" y="297"/>
                  </a:lnTo>
                  <a:lnTo>
                    <a:pt x="766" y="298"/>
                  </a:lnTo>
                  <a:lnTo>
                    <a:pt x="766" y="299"/>
                  </a:lnTo>
                  <a:lnTo>
                    <a:pt x="766" y="304"/>
                  </a:lnTo>
                  <a:lnTo>
                    <a:pt x="766" y="307"/>
                  </a:lnTo>
                  <a:lnTo>
                    <a:pt x="766" y="307"/>
                  </a:lnTo>
                  <a:lnTo>
                    <a:pt x="767" y="310"/>
                  </a:lnTo>
                  <a:lnTo>
                    <a:pt x="768" y="311"/>
                  </a:lnTo>
                  <a:lnTo>
                    <a:pt x="769" y="311"/>
                  </a:lnTo>
                  <a:lnTo>
                    <a:pt x="769" y="311"/>
                  </a:lnTo>
                  <a:lnTo>
                    <a:pt x="770" y="316"/>
                  </a:lnTo>
                  <a:lnTo>
                    <a:pt x="771" y="318"/>
                  </a:lnTo>
                  <a:lnTo>
                    <a:pt x="772" y="318"/>
                  </a:lnTo>
                  <a:lnTo>
                    <a:pt x="773" y="320"/>
                  </a:lnTo>
                  <a:lnTo>
                    <a:pt x="776" y="323"/>
                  </a:lnTo>
                  <a:lnTo>
                    <a:pt x="779" y="325"/>
                  </a:lnTo>
                  <a:lnTo>
                    <a:pt x="780" y="325"/>
                  </a:lnTo>
                  <a:lnTo>
                    <a:pt x="781" y="327"/>
                  </a:lnTo>
                  <a:lnTo>
                    <a:pt x="784" y="330"/>
                  </a:lnTo>
                  <a:lnTo>
                    <a:pt x="786" y="332"/>
                  </a:lnTo>
                  <a:lnTo>
                    <a:pt x="787" y="332"/>
                  </a:lnTo>
                  <a:lnTo>
                    <a:pt x="788" y="332"/>
                  </a:lnTo>
                  <a:lnTo>
                    <a:pt x="789" y="332"/>
                  </a:lnTo>
                  <a:lnTo>
                    <a:pt x="790" y="332"/>
                  </a:lnTo>
                  <a:lnTo>
                    <a:pt x="790" y="333"/>
                  </a:lnTo>
                  <a:lnTo>
                    <a:pt x="790" y="334"/>
                  </a:lnTo>
                  <a:lnTo>
                    <a:pt x="790" y="337"/>
                  </a:lnTo>
                  <a:lnTo>
                    <a:pt x="790" y="339"/>
                  </a:lnTo>
                  <a:lnTo>
                    <a:pt x="790" y="339"/>
                  </a:lnTo>
                  <a:lnTo>
                    <a:pt x="790" y="340"/>
                  </a:lnTo>
                  <a:lnTo>
                    <a:pt x="790" y="342"/>
                  </a:lnTo>
                  <a:lnTo>
                    <a:pt x="790" y="349"/>
                  </a:lnTo>
                  <a:lnTo>
                    <a:pt x="790" y="353"/>
                  </a:lnTo>
                  <a:lnTo>
                    <a:pt x="790" y="353"/>
                  </a:lnTo>
                  <a:lnTo>
                    <a:pt x="790" y="354"/>
                  </a:lnTo>
                  <a:lnTo>
                    <a:pt x="790" y="356"/>
                  </a:lnTo>
                  <a:lnTo>
                    <a:pt x="790" y="363"/>
                  </a:lnTo>
                  <a:lnTo>
                    <a:pt x="790" y="368"/>
                  </a:lnTo>
                  <a:lnTo>
                    <a:pt x="790" y="368"/>
                  </a:lnTo>
                  <a:lnTo>
                    <a:pt x="789" y="371"/>
                  </a:lnTo>
                  <a:lnTo>
                    <a:pt x="788" y="377"/>
                  </a:lnTo>
                  <a:lnTo>
                    <a:pt x="787" y="382"/>
                  </a:lnTo>
                  <a:lnTo>
                    <a:pt x="787" y="382"/>
                  </a:lnTo>
                  <a:lnTo>
                    <a:pt x="786" y="383"/>
                  </a:lnTo>
                  <a:lnTo>
                    <a:pt x="784" y="387"/>
                  </a:lnTo>
                  <a:lnTo>
                    <a:pt x="783" y="389"/>
                  </a:lnTo>
                  <a:lnTo>
                    <a:pt x="783" y="389"/>
                  </a:lnTo>
                  <a:lnTo>
                    <a:pt x="782" y="389"/>
                  </a:lnTo>
                  <a:lnTo>
                    <a:pt x="781" y="389"/>
                  </a:lnTo>
                  <a:lnTo>
                    <a:pt x="780" y="389"/>
                  </a:lnTo>
                  <a:lnTo>
                    <a:pt x="780" y="389"/>
                  </a:lnTo>
                  <a:lnTo>
                    <a:pt x="779" y="389"/>
                  </a:lnTo>
                  <a:lnTo>
                    <a:pt x="778" y="389"/>
                  </a:lnTo>
                  <a:lnTo>
                    <a:pt x="774" y="389"/>
                  </a:lnTo>
                  <a:lnTo>
                    <a:pt x="772" y="389"/>
                  </a:lnTo>
                  <a:lnTo>
                    <a:pt x="772" y="389"/>
                  </a:lnTo>
                  <a:lnTo>
                    <a:pt x="771" y="389"/>
                  </a:lnTo>
                  <a:lnTo>
                    <a:pt x="769" y="389"/>
                  </a:lnTo>
                  <a:lnTo>
                    <a:pt x="763" y="389"/>
                  </a:lnTo>
                  <a:lnTo>
                    <a:pt x="759" y="389"/>
                  </a:lnTo>
                  <a:lnTo>
                    <a:pt x="759" y="389"/>
                  </a:lnTo>
                  <a:lnTo>
                    <a:pt x="757" y="389"/>
                  </a:lnTo>
                  <a:lnTo>
                    <a:pt x="755" y="389"/>
                  </a:lnTo>
                  <a:lnTo>
                    <a:pt x="749" y="389"/>
                  </a:lnTo>
                  <a:lnTo>
                    <a:pt x="745" y="389"/>
                  </a:lnTo>
                  <a:lnTo>
                    <a:pt x="745" y="389"/>
                  </a:lnTo>
                  <a:lnTo>
                    <a:pt x="744" y="389"/>
                  </a:lnTo>
                  <a:lnTo>
                    <a:pt x="742" y="389"/>
                  </a:lnTo>
                  <a:lnTo>
                    <a:pt x="741" y="389"/>
                  </a:lnTo>
                  <a:lnTo>
                    <a:pt x="741" y="389"/>
                  </a:lnTo>
                  <a:lnTo>
                    <a:pt x="741" y="390"/>
                  </a:lnTo>
                  <a:lnTo>
                    <a:pt x="741" y="391"/>
                  </a:lnTo>
                  <a:lnTo>
                    <a:pt x="741" y="392"/>
                  </a:lnTo>
                  <a:lnTo>
                    <a:pt x="741" y="392"/>
                  </a:lnTo>
                  <a:lnTo>
                    <a:pt x="741" y="393"/>
                  </a:lnTo>
                  <a:lnTo>
                    <a:pt x="741" y="394"/>
                  </a:lnTo>
                  <a:lnTo>
                    <a:pt x="741" y="395"/>
                  </a:lnTo>
                  <a:lnTo>
                    <a:pt x="741" y="395"/>
                  </a:lnTo>
                  <a:lnTo>
                    <a:pt x="741" y="396"/>
                  </a:lnTo>
                  <a:lnTo>
                    <a:pt x="741" y="398"/>
                  </a:lnTo>
                  <a:lnTo>
                    <a:pt x="741" y="403"/>
                  </a:lnTo>
                  <a:lnTo>
                    <a:pt x="741" y="406"/>
                  </a:lnTo>
                  <a:lnTo>
                    <a:pt x="741" y="406"/>
                  </a:lnTo>
                  <a:lnTo>
                    <a:pt x="741" y="407"/>
                  </a:lnTo>
                  <a:lnTo>
                    <a:pt x="741" y="408"/>
                  </a:lnTo>
                  <a:lnTo>
                    <a:pt x="741" y="413"/>
                  </a:lnTo>
                  <a:lnTo>
                    <a:pt x="741" y="417"/>
                  </a:lnTo>
                  <a:lnTo>
                    <a:pt x="741" y="417"/>
                  </a:lnTo>
                  <a:lnTo>
                    <a:pt x="741" y="418"/>
                  </a:lnTo>
                  <a:lnTo>
                    <a:pt x="741" y="420"/>
                  </a:lnTo>
                  <a:lnTo>
                    <a:pt x="741" y="421"/>
                  </a:lnTo>
                  <a:lnTo>
                    <a:pt x="741" y="421"/>
                  </a:lnTo>
                  <a:lnTo>
                    <a:pt x="739" y="421"/>
                  </a:lnTo>
                  <a:lnTo>
                    <a:pt x="738" y="421"/>
                  </a:lnTo>
                  <a:lnTo>
                    <a:pt x="737" y="421"/>
                  </a:lnTo>
                  <a:lnTo>
                    <a:pt x="737" y="421"/>
                  </a:lnTo>
                  <a:lnTo>
                    <a:pt x="736" y="421"/>
                  </a:lnTo>
                  <a:lnTo>
                    <a:pt x="735" y="421"/>
                  </a:lnTo>
                  <a:lnTo>
                    <a:pt x="732" y="421"/>
                  </a:lnTo>
                  <a:lnTo>
                    <a:pt x="730" y="421"/>
                  </a:lnTo>
                  <a:lnTo>
                    <a:pt x="730" y="421"/>
                  </a:lnTo>
                  <a:lnTo>
                    <a:pt x="729" y="421"/>
                  </a:lnTo>
                  <a:lnTo>
                    <a:pt x="728" y="421"/>
                  </a:lnTo>
                  <a:lnTo>
                    <a:pt x="723" y="421"/>
                  </a:lnTo>
                  <a:lnTo>
                    <a:pt x="719" y="421"/>
                  </a:lnTo>
                  <a:lnTo>
                    <a:pt x="719" y="421"/>
                  </a:lnTo>
                  <a:lnTo>
                    <a:pt x="718" y="421"/>
                  </a:lnTo>
                  <a:lnTo>
                    <a:pt x="717" y="421"/>
                  </a:lnTo>
                  <a:lnTo>
                    <a:pt x="712" y="421"/>
                  </a:lnTo>
                  <a:lnTo>
                    <a:pt x="709" y="421"/>
                  </a:lnTo>
                  <a:lnTo>
                    <a:pt x="709" y="421"/>
                  </a:lnTo>
                  <a:lnTo>
                    <a:pt x="708" y="421"/>
                  </a:lnTo>
                  <a:lnTo>
                    <a:pt x="707" y="421"/>
                  </a:lnTo>
                  <a:lnTo>
                    <a:pt x="706" y="421"/>
                  </a:lnTo>
                  <a:lnTo>
                    <a:pt x="706" y="421"/>
                  </a:lnTo>
                  <a:lnTo>
                    <a:pt x="706" y="422"/>
                  </a:lnTo>
                  <a:lnTo>
                    <a:pt x="706" y="425"/>
                  </a:lnTo>
                  <a:lnTo>
                    <a:pt x="706" y="427"/>
                  </a:lnTo>
                  <a:lnTo>
                    <a:pt x="706" y="427"/>
                  </a:lnTo>
                  <a:lnTo>
                    <a:pt x="706" y="428"/>
                  </a:lnTo>
                  <a:lnTo>
                    <a:pt x="706" y="430"/>
                  </a:lnTo>
                  <a:lnTo>
                    <a:pt x="706" y="437"/>
                  </a:lnTo>
                  <a:lnTo>
                    <a:pt x="706" y="442"/>
                  </a:lnTo>
                  <a:lnTo>
                    <a:pt x="706" y="442"/>
                  </a:lnTo>
                  <a:lnTo>
                    <a:pt x="706" y="443"/>
                  </a:lnTo>
                  <a:lnTo>
                    <a:pt x="706" y="446"/>
                  </a:lnTo>
                  <a:lnTo>
                    <a:pt x="706" y="458"/>
                  </a:lnTo>
                  <a:lnTo>
                    <a:pt x="706" y="466"/>
                  </a:lnTo>
                  <a:lnTo>
                    <a:pt x="706" y="466"/>
                  </a:lnTo>
                  <a:lnTo>
                    <a:pt x="706" y="467"/>
                  </a:lnTo>
                  <a:lnTo>
                    <a:pt x="706" y="471"/>
                  </a:lnTo>
                  <a:lnTo>
                    <a:pt x="706" y="482"/>
                  </a:lnTo>
                  <a:lnTo>
                    <a:pt x="706" y="491"/>
                  </a:lnTo>
                  <a:lnTo>
                    <a:pt x="706" y="491"/>
                  </a:lnTo>
                  <a:lnTo>
                    <a:pt x="706" y="492"/>
                  </a:lnTo>
                  <a:lnTo>
                    <a:pt x="706" y="493"/>
                  </a:lnTo>
                  <a:lnTo>
                    <a:pt x="706" y="496"/>
                  </a:lnTo>
                  <a:lnTo>
                    <a:pt x="706" y="498"/>
                  </a:lnTo>
                  <a:lnTo>
                    <a:pt x="706" y="498"/>
                  </a:lnTo>
                  <a:lnTo>
                    <a:pt x="707" y="498"/>
                  </a:lnTo>
                  <a:lnTo>
                    <a:pt x="708" y="498"/>
                  </a:lnTo>
                  <a:lnTo>
                    <a:pt x="709" y="498"/>
                  </a:lnTo>
                  <a:lnTo>
                    <a:pt x="711" y="498"/>
                  </a:lnTo>
                  <a:lnTo>
                    <a:pt x="712" y="498"/>
                  </a:lnTo>
                  <a:lnTo>
                    <a:pt x="713" y="498"/>
                  </a:lnTo>
                  <a:lnTo>
                    <a:pt x="716" y="498"/>
                  </a:lnTo>
                  <a:lnTo>
                    <a:pt x="718" y="498"/>
                  </a:lnTo>
                  <a:lnTo>
                    <a:pt x="719" y="498"/>
                  </a:lnTo>
                  <a:lnTo>
                    <a:pt x="720" y="498"/>
                  </a:lnTo>
                  <a:lnTo>
                    <a:pt x="724" y="498"/>
                  </a:lnTo>
                  <a:lnTo>
                    <a:pt x="726" y="498"/>
                  </a:lnTo>
                  <a:lnTo>
                    <a:pt x="727" y="498"/>
                  </a:lnTo>
                  <a:lnTo>
                    <a:pt x="728" y="498"/>
                  </a:lnTo>
                  <a:lnTo>
                    <a:pt x="729" y="498"/>
                  </a:lnTo>
                  <a:lnTo>
                    <a:pt x="730" y="498"/>
                  </a:lnTo>
                  <a:lnTo>
                    <a:pt x="730" y="499"/>
                  </a:lnTo>
                  <a:lnTo>
                    <a:pt x="730" y="500"/>
                  </a:lnTo>
                  <a:lnTo>
                    <a:pt x="730" y="503"/>
                  </a:lnTo>
                  <a:lnTo>
                    <a:pt x="730" y="506"/>
                  </a:lnTo>
                  <a:lnTo>
                    <a:pt x="730" y="506"/>
                  </a:lnTo>
                  <a:lnTo>
                    <a:pt x="730" y="507"/>
                  </a:lnTo>
                  <a:lnTo>
                    <a:pt x="730" y="509"/>
                  </a:lnTo>
                  <a:lnTo>
                    <a:pt x="730" y="515"/>
                  </a:lnTo>
                  <a:lnTo>
                    <a:pt x="730" y="519"/>
                  </a:lnTo>
                  <a:lnTo>
                    <a:pt x="730" y="519"/>
                  </a:lnTo>
                  <a:lnTo>
                    <a:pt x="730" y="520"/>
                  </a:lnTo>
                  <a:lnTo>
                    <a:pt x="730" y="524"/>
                  </a:lnTo>
                  <a:lnTo>
                    <a:pt x="730" y="535"/>
                  </a:lnTo>
                  <a:lnTo>
                    <a:pt x="730" y="544"/>
                  </a:lnTo>
                  <a:lnTo>
                    <a:pt x="730" y="544"/>
                  </a:lnTo>
                  <a:lnTo>
                    <a:pt x="730" y="545"/>
                  </a:lnTo>
                  <a:lnTo>
                    <a:pt x="730" y="548"/>
                  </a:lnTo>
                  <a:lnTo>
                    <a:pt x="732" y="560"/>
                  </a:lnTo>
                  <a:lnTo>
                    <a:pt x="733" y="569"/>
                  </a:lnTo>
                  <a:lnTo>
                    <a:pt x="734" y="569"/>
                  </a:lnTo>
                  <a:lnTo>
                    <a:pt x="734" y="570"/>
                  </a:lnTo>
                  <a:lnTo>
                    <a:pt x="734" y="573"/>
                  </a:lnTo>
                  <a:lnTo>
                    <a:pt x="734" y="576"/>
                  </a:lnTo>
                  <a:lnTo>
                    <a:pt x="734" y="576"/>
                  </a:lnTo>
                  <a:lnTo>
                    <a:pt x="734" y="576"/>
                  </a:lnTo>
                  <a:lnTo>
                    <a:pt x="734" y="577"/>
                  </a:lnTo>
                  <a:lnTo>
                    <a:pt x="734" y="578"/>
                  </a:lnTo>
                  <a:lnTo>
                    <a:pt x="734" y="581"/>
                  </a:lnTo>
                  <a:lnTo>
                    <a:pt x="734" y="583"/>
                  </a:lnTo>
                  <a:lnTo>
                    <a:pt x="734" y="583"/>
                  </a:lnTo>
                  <a:lnTo>
                    <a:pt x="733" y="584"/>
                  </a:lnTo>
                  <a:lnTo>
                    <a:pt x="731" y="588"/>
                  </a:lnTo>
                  <a:lnTo>
                    <a:pt x="730" y="590"/>
                  </a:lnTo>
                  <a:lnTo>
                    <a:pt x="730" y="590"/>
                  </a:lnTo>
                  <a:lnTo>
                    <a:pt x="730" y="591"/>
                  </a:lnTo>
                  <a:lnTo>
                    <a:pt x="730" y="595"/>
                  </a:lnTo>
                  <a:lnTo>
                    <a:pt x="730" y="597"/>
                  </a:lnTo>
                  <a:lnTo>
                    <a:pt x="730" y="597"/>
                  </a:lnTo>
                  <a:lnTo>
                    <a:pt x="730" y="597"/>
                  </a:lnTo>
                  <a:lnTo>
                    <a:pt x="729" y="597"/>
                  </a:lnTo>
                  <a:lnTo>
                    <a:pt x="726" y="597"/>
                  </a:lnTo>
                  <a:lnTo>
                    <a:pt x="724" y="597"/>
                  </a:lnTo>
                  <a:lnTo>
                    <a:pt x="724" y="597"/>
                  </a:lnTo>
                  <a:lnTo>
                    <a:pt x="723" y="597"/>
                  </a:lnTo>
                  <a:lnTo>
                    <a:pt x="722" y="597"/>
                  </a:lnTo>
                  <a:lnTo>
                    <a:pt x="718" y="597"/>
                  </a:lnTo>
                  <a:lnTo>
                    <a:pt x="716" y="597"/>
                  </a:lnTo>
                  <a:lnTo>
                    <a:pt x="716" y="597"/>
                  </a:lnTo>
                  <a:lnTo>
                    <a:pt x="713" y="598"/>
                  </a:lnTo>
                  <a:lnTo>
                    <a:pt x="707" y="600"/>
                  </a:lnTo>
                  <a:lnTo>
                    <a:pt x="702" y="601"/>
                  </a:lnTo>
                  <a:lnTo>
                    <a:pt x="702" y="601"/>
                  </a:lnTo>
                  <a:lnTo>
                    <a:pt x="699" y="602"/>
                  </a:lnTo>
                  <a:lnTo>
                    <a:pt x="693" y="603"/>
                  </a:lnTo>
                  <a:lnTo>
                    <a:pt x="688" y="604"/>
                  </a:lnTo>
                  <a:lnTo>
                    <a:pt x="688" y="604"/>
                  </a:lnTo>
                  <a:lnTo>
                    <a:pt x="687" y="604"/>
                  </a:lnTo>
                  <a:lnTo>
                    <a:pt x="686" y="604"/>
                  </a:lnTo>
                  <a:lnTo>
                    <a:pt x="685" y="604"/>
                  </a:lnTo>
                  <a:lnTo>
                    <a:pt x="685" y="604"/>
                  </a:lnTo>
                  <a:lnTo>
                    <a:pt x="683" y="604"/>
                  </a:lnTo>
                  <a:lnTo>
                    <a:pt x="682" y="604"/>
                  </a:lnTo>
                  <a:lnTo>
                    <a:pt x="681" y="604"/>
                  </a:lnTo>
                  <a:lnTo>
                    <a:pt x="681" y="604"/>
                  </a:lnTo>
                  <a:lnTo>
                    <a:pt x="680" y="605"/>
                  </a:lnTo>
                  <a:lnTo>
                    <a:pt x="676" y="606"/>
                  </a:lnTo>
                  <a:lnTo>
                    <a:pt x="674" y="607"/>
                  </a:lnTo>
                  <a:lnTo>
                    <a:pt x="674" y="607"/>
                  </a:lnTo>
                  <a:lnTo>
                    <a:pt x="671" y="608"/>
                  </a:lnTo>
                  <a:lnTo>
                    <a:pt x="664" y="610"/>
                  </a:lnTo>
                  <a:lnTo>
                    <a:pt x="660" y="612"/>
                  </a:lnTo>
                  <a:lnTo>
                    <a:pt x="660" y="612"/>
                  </a:lnTo>
                  <a:lnTo>
                    <a:pt x="659" y="613"/>
                  </a:lnTo>
                  <a:lnTo>
                    <a:pt x="651" y="616"/>
                  </a:lnTo>
                  <a:lnTo>
                    <a:pt x="645" y="618"/>
                  </a:lnTo>
                  <a:lnTo>
                    <a:pt x="645" y="618"/>
                  </a:lnTo>
                  <a:lnTo>
                    <a:pt x="644" y="618"/>
                  </a:lnTo>
                  <a:lnTo>
                    <a:pt x="643" y="618"/>
                  </a:lnTo>
                  <a:lnTo>
                    <a:pt x="642" y="618"/>
                  </a:lnTo>
                  <a:lnTo>
                    <a:pt x="642" y="618"/>
                  </a:lnTo>
                  <a:lnTo>
                    <a:pt x="642" y="619"/>
                  </a:lnTo>
                  <a:lnTo>
                    <a:pt x="642" y="621"/>
                  </a:lnTo>
                  <a:lnTo>
                    <a:pt x="642" y="622"/>
                  </a:lnTo>
                  <a:lnTo>
                    <a:pt x="642" y="622"/>
                  </a:lnTo>
                  <a:lnTo>
                    <a:pt x="642" y="623"/>
                  </a:lnTo>
                  <a:lnTo>
                    <a:pt x="642" y="624"/>
                  </a:lnTo>
                  <a:lnTo>
                    <a:pt x="642" y="625"/>
                  </a:lnTo>
                  <a:lnTo>
                    <a:pt x="642" y="625"/>
                  </a:lnTo>
                  <a:lnTo>
                    <a:pt x="642" y="626"/>
                  </a:lnTo>
                  <a:lnTo>
                    <a:pt x="642" y="627"/>
                  </a:lnTo>
                  <a:lnTo>
                    <a:pt x="642" y="631"/>
                  </a:lnTo>
                  <a:lnTo>
                    <a:pt x="642" y="633"/>
                  </a:lnTo>
                  <a:lnTo>
                    <a:pt x="642" y="633"/>
                  </a:lnTo>
                  <a:lnTo>
                    <a:pt x="642" y="634"/>
                  </a:lnTo>
                  <a:lnTo>
                    <a:pt x="642" y="637"/>
                  </a:lnTo>
                  <a:lnTo>
                    <a:pt x="642" y="639"/>
                  </a:lnTo>
                  <a:lnTo>
                    <a:pt x="642" y="639"/>
                  </a:lnTo>
                  <a:lnTo>
                    <a:pt x="642" y="639"/>
                  </a:lnTo>
                  <a:lnTo>
                    <a:pt x="641" y="640"/>
                  </a:lnTo>
                  <a:lnTo>
                    <a:pt x="640" y="642"/>
                  </a:lnTo>
                  <a:lnTo>
                    <a:pt x="639" y="643"/>
                  </a:lnTo>
                  <a:lnTo>
                    <a:pt x="639" y="643"/>
                  </a:lnTo>
                  <a:lnTo>
                    <a:pt x="638" y="643"/>
                  </a:lnTo>
                  <a:lnTo>
                    <a:pt x="637" y="643"/>
                  </a:lnTo>
                  <a:lnTo>
                    <a:pt x="634" y="643"/>
                  </a:lnTo>
                  <a:lnTo>
                    <a:pt x="632" y="643"/>
                  </a:lnTo>
                  <a:lnTo>
                    <a:pt x="632" y="643"/>
                  </a:lnTo>
                  <a:lnTo>
                    <a:pt x="631" y="643"/>
                  </a:lnTo>
                  <a:lnTo>
                    <a:pt x="630" y="643"/>
                  </a:lnTo>
                  <a:lnTo>
                    <a:pt x="624" y="643"/>
                  </a:lnTo>
                  <a:lnTo>
                    <a:pt x="621" y="643"/>
                  </a:lnTo>
                  <a:lnTo>
                    <a:pt x="621" y="643"/>
                  </a:lnTo>
                  <a:lnTo>
                    <a:pt x="619" y="644"/>
                  </a:lnTo>
                  <a:lnTo>
                    <a:pt x="614" y="645"/>
                  </a:lnTo>
                  <a:lnTo>
                    <a:pt x="610" y="647"/>
                  </a:lnTo>
                  <a:lnTo>
                    <a:pt x="610" y="647"/>
                  </a:lnTo>
                  <a:lnTo>
                    <a:pt x="609" y="647"/>
                  </a:lnTo>
                  <a:lnTo>
                    <a:pt x="608" y="647"/>
                  </a:lnTo>
                  <a:lnTo>
                    <a:pt x="607" y="647"/>
                  </a:lnTo>
                  <a:lnTo>
                    <a:pt x="607" y="647"/>
                  </a:lnTo>
                  <a:lnTo>
                    <a:pt x="607" y="647"/>
                  </a:lnTo>
                  <a:lnTo>
                    <a:pt x="606" y="648"/>
                  </a:lnTo>
                  <a:lnTo>
                    <a:pt x="604" y="649"/>
                  </a:lnTo>
                  <a:lnTo>
                    <a:pt x="603" y="650"/>
                  </a:lnTo>
                  <a:lnTo>
                    <a:pt x="603" y="650"/>
                  </a:lnTo>
                  <a:lnTo>
                    <a:pt x="602" y="651"/>
                  </a:lnTo>
                  <a:lnTo>
                    <a:pt x="601" y="653"/>
                  </a:lnTo>
                  <a:lnTo>
                    <a:pt x="600" y="654"/>
                  </a:lnTo>
                  <a:lnTo>
                    <a:pt x="600" y="654"/>
                  </a:lnTo>
                  <a:lnTo>
                    <a:pt x="599" y="655"/>
                  </a:lnTo>
                  <a:lnTo>
                    <a:pt x="598" y="656"/>
                  </a:lnTo>
                  <a:lnTo>
                    <a:pt x="597" y="657"/>
                  </a:lnTo>
                  <a:lnTo>
                    <a:pt x="597" y="657"/>
                  </a:lnTo>
                  <a:lnTo>
                    <a:pt x="596" y="657"/>
                  </a:lnTo>
                  <a:lnTo>
                    <a:pt x="594" y="657"/>
                  </a:lnTo>
                  <a:lnTo>
                    <a:pt x="593" y="657"/>
                  </a:lnTo>
                  <a:lnTo>
                    <a:pt x="593" y="657"/>
                  </a:lnTo>
                  <a:lnTo>
                    <a:pt x="591" y="657"/>
                  </a:lnTo>
                  <a:lnTo>
                    <a:pt x="590" y="657"/>
                  </a:lnTo>
                  <a:lnTo>
                    <a:pt x="589" y="657"/>
                  </a:lnTo>
                  <a:lnTo>
                    <a:pt x="589" y="657"/>
                  </a:lnTo>
                  <a:lnTo>
                    <a:pt x="587" y="658"/>
                  </a:lnTo>
                  <a:lnTo>
                    <a:pt x="582" y="659"/>
                  </a:lnTo>
                  <a:lnTo>
                    <a:pt x="579" y="660"/>
                  </a:lnTo>
                  <a:lnTo>
                    <a:pt x="579" y="660"/>
                  </a:lnTo>
                  <a:lnTo>
                    <a:pt x="577" y="661"/>
                  </a:lnTo>
                  <a:lnTo>
                    <a:pt x="571" y="663"/>
                  </a:lnTo>
                  <a:lnTo>
                    <a:pt x="568" y="665"/>
                  </a:lnTo>
                  <a:lnTo>
                    <a:pt x="568" y="665"/>
                  </a:lnTo>
                  <a:lnTo>
                    <a:pt x="567" y="665"/>
                  </a:lnTo>
                  <a:lnTo>
                    <a:pt x="566" y="665"/>
                  </a:lnTo>
                  <a:lnTo>
                    <a:pt x="565" y="665"/>
                  </a:lnTo>
                  <a:lnTo>
                    <a:pt x="565" y="665"/>
                  </a:lnTo>
                  <a:lnTo>
                    <a:pt x="565" y="665"/>
                  </a:lnTo>
                  <a:lnTo>
                    <a:pt x="565" y="666"/>
                  </a:lnTo>
                  <a:lnTo>
                    <a:pt x="565" y="669"/>
                  </a:lnTo>
                  <a:lnTo>
                    <a:pt x="565" y="671"/>
                  </a:lnTo>
                  <a:lnTo>
                    <a:pt x="565" y="671"/>
                  </a:lnTo>
                  <a:lnTo>
                    <a:pt x="565" y="672"/>
                  </a:lnTo>
                  <a:lnTo>
                    <a:pt x="565" y="673"/>
                  </a:lnTo>
                  <a:lnTo>
                    <a:pt x="565" y="678"/>
                  </a:lnTo>
                  <a:lnTo>
                    <a:pt x="565" y="681"/>
                  </a:lnTo>
                  <a:lnTo>
                    <a:pt x="565" y="681"/>
                  </a:lnTo>
                  <a:lnTo>
                    <a:pt x="565" y="683"/>
                  </a:lnTo>
                  <a:lnTo>
                    <a:pt x="565" y="684"/>
                  </a:lnTo>
                  <a:lnTo>
                    <a:pt x="565" y="689"/>
                  </a:lnTo>
                  <a:lnTo>
                    <a:pt x="565" y="692"/>
                  </a:lnTo>
                  <a:lnTo>
                    <a:pt x="565" y="692"/>
                  </a:lnTo>
                  <a:lnTo>
                    <a:pt x="565" y="693"/>
                  </a:lnTo>
                  <a:lnTo>
                    <a:pt x="565" y="695"/>
                  </a:lnTo>
                  <a:lnTo>
                    <a:pt x="565" y="696"/>
                  </a:lnTo>
                  <a:lnTo>
                    <a:pt x="565" y="696"/>
                  </a:lnTo>
                  <a:lnTo>
                    <a:pt x="564" y="696"/>
                  </a:lnTo>
                  <a:lnTo>
                    <a:pt x="562" y="696"/>
                  </a:lnTo>
                  <a:lnTo>
                    <a:pt x="561" y="696"/>
                  </a:lnTo>
                  <a:lnTo>
                    <a:pt x="561" y="696"/>
                  </a:lnTo>
                  <a:lnTo>
                    <a:pt x="560" y="696"/>
                  </a:lnTo>
                  <a:lnTo>
                    <a:pt x="559" y="696"/>
                  </a:lnTo>
                  <a:lnTo>
                    <a:pt x="558" y="696"/>
                  </a:lnTo>
                  <a:lnTo>
                    <a:pt x="558" y="696"/>
                  </a:lnTo>
                  <a:lnTo>
                    <a:pt x="557" y="696"/>
                  </a:lnTo>
                  <a:lnTo>
                    <a:pt x="554" y="696"/>
                  </a:lnTo>
                  <a:lnTo>
                    <a:pt x="548" y="696"/>
                  </a:lnTo>
                  <a:lnTo>
                    <a:pt x="544" y="696"/>
                  </a:lnTo>
                  <a:lnTo>
                    <a:pt x="544" y="696"/>
                  </a:lnTo>
                  <a:lnTo>
                    <a:pt x="543" y="696"/>
                  </a:lnTo>
                  <a:lnTo>
                    <a:pt x="542" y="696"/>
                  </a:lnTo>
                  <a:lnTo>
                    <a:pt x="536" y="696"/>
                  </a:lnTo>
                  <a:lnTo>
                    <a:pt x="533" y="696"/>
                  </a:lnTo>
                  <a:lnTo>
                    <a:pt x="533" y="696"/>
                  </a:lnTo>
                  <a:lnTo>
                    <a:pt x="532" y="696"/>
                  </a:lnTo>
                  <a:lnTo>
                    <a:pt x="530" y="696"/>
                  </a:lnTo>
                  <a:lnTo>
                    <a:pt x="529" y="696"/>
                  </a:lnTo>
                  <a:lnTo>
                    <a:pt x="529" y="696"/>
                  </a:lnTo>
                  <a:lnTo>
                    <a:pt x="529" y="697"/>
                  </a:lnTo>
                  <a:lnTo>
                    <a:pt x="529" y="698"/>
                  </a:lnTo>
                  <a:lnTo>
                    <a:pt x="529" y="699"/>
                  </a:lnTo>
                  <a:lnTo>
                    <a:pt x="529" y="699"/>
                  </a:lnTo>
                  <a:lnTo>
                    <a:pt x="528" y="702"/>
                  </a:lnTo>
                  <a:lnTo>
                    <a:pt x="527" y="707"/>
                  </a:lnTo>
                  <a:lnTo>
                    <a:pt x="526" y="710"/>
                  </a:lnTo>
                  <a:lnTo>
                    <a:pt x="526" y="710"/>
                  </a:lnTo>
                  <a:lnTo>
                    <a:pt x="526" y="711"/>
                  </a:lnTo>
                  <a:lnTo>
                    <a:pt x="526" y="715"/>
                  </a:lnTo>
                  <a:lnTo>
                    <a:pt x="526" y="728"/>
                  </a:lnTo>
                  <a:lnTo>
                    <a:pt x="526" y="739"/>
                  </a:lnTo>
                  <a:lnTo>
                    <a:pt x="526" y="739"/>
                  </a:lnTo>
                  <a:lnTo>
                    <a:pt x="525" y="748"/>
                  </a:lnTo>
                  <a:lnTo>
                    <a:pt x="524" y="775"/>
                  </a:lnTo>
                  <a:lnTo>
                    <a:pt x="523" y="794"/>
                  </a:lnTo>
                  <a:lnTo>
                    <a:pt x="523" y="795"/>
                  </a:lnTo>
                  <a:lnTo>
                    <a:pt x="522" y="799"/>
                  </a:lnTo>
                  <a:lnTo>
                    <a:pt x="520" y="809"/>
                  </a:lnTo>
                  <a:lnTo>
                    <a:pt x="519" y="816"/>
                  </a:lnTo>
                  <a:lnTo>
                    <a:pt x="519" y="816"/>
                  </a:lnTo>
                  <a:lnTo>
                    <a:pt x="517" y="817"/>
                  </a:lnTo>
                  <a:lnTo>
                    <a:pt x="516" y="818"/>
                  </a:lnTo>
                  <a:lnTo>
                    <a:pt x="515" y="819"/>
                  </a:lnTo>
                  <a:lnTo>
                    <a:pt x="515" y="819"/>
                  </a:lnTo>
                  <a:lnTo>
                    <a:pt x="514" y="819"/>
                  </a:lnTo>
                  <a:lnTo>
                    <a:pt x="513" y="819"/>
                  </a:lnTo>
                  <a:lnTo>
                    <a:pt x="512" y="819"/>
                  </a:lnTo>
                  <a:lnTo>
                    <a:pt x="512" y="819"/>
                  </a:lnTo>
                  <a:lnTo>
                    <a:pt x="511" y="819"/>
                  </a:lnTo>
                  <a:lnTo>
                    <a:pt x="510" y="819"/>
                  </a:lnTo>
                  <a:lnTo>
                    <a:pt x="505" y="819"/>
                  </a:lnTo>
                  <a:lnTo>
                    <a:pt x="502" y="819"/>
                  </a:lnTo>
                  <a:lnTo>
                    <a:pt x="502" y="819"/>
                  </a:lnTo>
                  <a:lnTo>
                    <a:pt x="499" y="820"/>
                  </a:lnTo>
                  <a:lnTo>
                    <a:pt x="494" y="822"/>
                  </a:lnTo>
                  <a:lnTo>
                    <a:pt x="491" y="823"/>
                  </a:lnTo>
                  <a:lnTo>
                    <a:pt x="491" y="823"/>
                  </a:lnTo>
                  <a:lnTo>
                    <a:pt x="490" y="823"/>
                  </a:lnTo>
                  <a:lnTo>
                    <a:pt x="488" y="823"/>
                  </a:lnTo>
                  <a:lnTo>
                    <a:pt x="487" y="823"/>
                  </a:lnTo>
                  <a:lnTo>
                    <a:pt x="487" y="823"/>
                  </a:lnTo>
                  <a:lnTo>
                    <a:pt x="487" y="823"/>
                  </a:lnTo>
                  <a:lnTo>
                    <a:pt x="486" y="825"/>
                  </a:lnTo>
                  <a:lnTo>
                    <a:pt x="485" y="826"/>
                  </a:lnTo>
                  <a:lnTo>
                    <a:pt x="484" y="827"/>
                  </a:lnTo>
                  <a:lnTo>
                    <a:pt x="484" y="827"/>
                  </a:lnTo>
                  <a:lnTo>
                    <a:pt x="483" y="828"/>
                  </a:lnTo>
                  <a:lnTo>
                    <a:pt x="482" y="829"/>
                  </a:lnTo>
                  <a:lnTo>
                    <a:pt x="480" y="830"/>
                  </a:lnTo>
                  <a:lnTo>
                    <a:pt x="480" y="830"/>
                  </a:lnTo>
                  <a:lnTo>
                    <a:pt x="479" y="831"/>
                  </a:lnTo>
                  <a:lnTo>
                    <a:pt x="477" y="833"/>
                  </a:lnTo>
                  <a:lnTo>
                    <a:pt x="476" y="834"/>
                  </a:lnTo>
                  <a:lnTo>
                    <a:pt x="476" y="834"/>
                  </a:lnTo>
                  <a:lnTo>
                    <a:pt x="475" y="834"/>
                  </a:lnTo>
                  <a:lnTo>
                    <a:pt x="474" y="834"/>
                  </a:lnTo>
                  <a:lnTo>
                    <a:pt x="473" y="834"/>
                  </a:lnTo>
                  <a:lnTo>
                    <a:pt x="473" y="834"/>
                  </a:lnTo>
                  <a:lnTo>
                    <a:pt x="472" y="834"/>
                  </a:lnTo>
                  <a:lnTo>
                    <a:pt x="471" y="834"/>
                  </a:lnTo>
                  <a:lnTo>
                    <a:pt x="468" y="834"/>
                  </a:lnTo>
                  <a:lnTo>
                    <a:pt x="466" y="834"/>
                  </a:lnTo>
                  <a:lnTo>
                    <a:pt x="466" y="834"/>
                  </a:lnTo>
                  <a:lnTo>
                    <a:pt x="465" y="834"/>
                  </a:lnTo>
                  <a:lnTo>
                    <a:pt x="464" y="834"/>
                  </a:lnTo>
                  <a:lnTo>
                    <a:pt x="458" y="834"/>
                  </a:lnTo>
                  <a:lnTo>
                    <a:pt x="455" y="834"/>
                  </a:lnTo>
                  <a:lnTo>
                    <a:pt x="455" y="834"/>
                  </a:lnTo>
                  <a:lnTo>
                    <a:pt x="454" y="834"/>
                  </a:lnTo>
                  <a:lnTo>
                    <a:pt x="453" y="834"/>
                  </a:lnTo>
                  <a:lnTo>
                    <a:pt x="448" y="834"/>
                  </a:lnTo>
                  <a:lnTo>
                    <a:pt x="445" y="834"/>
                  </a:lnTo>
                  <a:lnTo>
                    <a:pt x="445" y="834"/>
                  </a:lnTo>
                  <a:lnTo>
                    <a:pt x="443" y="834"/>
                  </a:lnTo>
                  <a:lnTo>
                    <a:pt x="442" y="834"/>
                  </a:lnTo>
                  <a:lnTo>
                    <a:pt x="441" y="834"/>
                  </a:lnTo>
                  <a:lnTo>
                    <a:pt x="441" y="834"/>
                  </a:lnTo>
                  <a:lnTo>
                    <a:pt x="441" y="832"/>
                  </a:lnTo>
                  <a:lnTo>
                    <a:pt x="441" y="831"/>
                  </a:lnTo>
                  <a:lnTo>
                    <a:pt x="441" y="830"/>
                  </a:lnTo>
                  <a:lnTo>
                    <a:pt x="439" y="829"/>
                  </a:lnTo>
                  <a:lnTo>
                    <a:pt x="438" y="828"/>
                  </a:lnTo>
                  <a:lnTo>
                    <a:pt x="438" y="827"/>
                  </a:lnTo>
                  <a:lnTo>
                    <a:pt x="435" y="826"/>
                  </a:lnTo>
                  <a:lnTo>
                    <a:pt x="434" y="825"/>
                  </a:lnTo>
                  <a:lnTo>
                    <a:pt x="434" y="823"/>
                  </a:lnTo>
                  <a:lnTo>
                    <a:pt x="434" y="823"/>
                  </a:lnTo>
                  <a:lnTo>
                    <a:pt x="433" y="823"/>
                  </a:lnTo>
                  <a:lnTo>
                    <a:pt x="432" y="823"/>
                  </a:lnTo>
                  <a:lnTo>
                    <a:pt x="431" y="823"/>
                  </a:lnTo>
                  <a:lnTo>
                    <a:pt x="431" y="823"/>
                  </a:lnTo>
                  <a:lnTo>
                    <a:pt x="430" y="823"/>
                  </a:lnTo>
                  <a:lnTo>
                    <a:pt x="429" y="823"/>
                  </a:lnTo>
                  <a:lnTo>
                    <a:pt x="428" y="823"/>
                  </a:lnTo>
                  <a:lnTo>
                    <a:pt x="428" y="823"/>
                  </a:lnTo>
                  <a:lnTo>
                    <a:pt x="422" y="821"/>
                  </a:lnTo>
                  <a:lnTo>
                    <a:pt x="420" y="820"/>
                  </a:lnTo>
                  <a:lnTo>
                    <a:pt x="420" y="819"/>
                  </a:lnTo>
                  <a:lnTo>
                    <a:pt x="419" y="819"/>
                  </a:lnTo>
                  <a:lnTo>
                    <a:pt x="418" y="819"/>
                  </a:lnTo>
                  <a:lnTo>
                    <a:pt x="413" y="819"/>
                  </a:lnTo>
                  <a:lnTo>
                    <a:pt x="410" y="819"/>
                  </a:lnTo>
                  <a:lnTo>
                    <a:pt x="410" y="819"/>
                  </a:lnTo>
                  <a:lnTo>
                    <a:pt x="410" y="819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2" name="Freeform 28">
              <a:extLst>
                <a:ext uri="{FF2B5EF4-FFF2-40B4-BE49-F238E27FC236}">
                  <a16:creationId xmlns:a16="http://schemas.microsoft.com/office/drawing/2014/main" id="{00000000-0008-0000-1A00-000052000000}"/>
                </a:ext>
              </a:extLst>
            </xdr:cNvPr>
            <xdr:cNvSpPr>
              <a:spLocks/>
            </xdr:cNvSpPr>
          </xdr:nvSpPr>
          <xdr:spPr bwMode="auto">
            <a:xfrm>
              <a:off x="3009" y="6309"/>
              <a:ext cx="1860" cy="1620"/>
            </a:xfrm>
            <a:custGeom>
              <a:avLst/>
              <a:gdLst>
                <a:gd name="T0" fmla="*/ 764 w 1290"/>
                <a:gd name="T1" fmla="*/ 1018 h 1119"/>
                <a:gd name="T2" fmla="*/ 722 w 1290"/>
                <a:gd name="T3" fmla="*/ 968 h 1119"/>
                <a:gd name="T4" fmla="*/ 654 w 1290"/>
                <a:gd name="T5" fmla="*/ 922 h 1119"/>
                <a:gd name="T6" fmla="*/ 644 w 1290"/>
                <a:gd name="T7" fmla="*/ 862 h 1119"/>
                <a:gd name="T8" fmla="*/ 686 w 1290"/>
                <a:gd name="T9" fmla="*/ 832 h 1119"/>
                <a:gd name="T10" fmla="*/ 719 w 1290"/>
                <a:gd name="T11" fmla="*/ 786 h 1119"/>
                <a:gd name="T12" fmla="*/ 710 w 1290"/>
                <a:gd name="T13" fmla="*/ 763 h 1119"/>
                <a:gd name="T14" fmla="*/ 693 w 1290"/>
                <a:gd name="T15" fmla="*/ 727 h 1119"/>
                <a:gd name="T16" fmla="*/ 538 w 1290"/>
                <a:gd name="T17" fmla="*/ 727 h 1119"/>
                <a:gd name="T18" fmla="*/ 489 w 1290"/>
                <a:gd name="T19" fmla="*/ 695 h 1119"/>
                <a:gd name="T20" fmla="*/ 440 w 1290"/>
                <a:gd name="T21" fmla="*/ 650 h 1119"/>
                <a:gd name="T22" fmla="*/ 278 w 1290"/>
                <a:gd name="T23" fmla="*/ 610 h 1119"/>
                <a:gd name="T24" fmla="*/ 239 w 1290"/>
                <a:gd name="T25" fmla="*/ 595 h 1119"/>
                <a:gd name="T26" fmla="*/ 197 w 1290"/>
                <a:gd name="T27" fmla="*/ 571 h 1119"/>
                <a:gd name="T28" fmla="*/ 156 w 1290"/>
                <a:gd name="T29" fmla="*/ 482 h 1119"/>
                <a:gd name="T30" fmla="*/ 74 w 1290"/>
                <a:gd name="T31" fmla="*/ 487 h 1119"/>
                <a:gd name="T32" fmla="*/ 3 w 1290"/>
                <a:gd name="T33" fmla="*/ 562 h 1119"/>
                <a:gd name="T34" fmla="*/ 35 w 1290"/>
                <a:gd name="T35" fmla="*/ 467 h 1119"/>
                <a:gd name="T36" fmla="*/ 68 w 1290"/>
                <a:gd name="T37" fmla="*/ 351 h 1119"/>
                <a:gd name="T38" fmla="*/ 80 w 1290"/>
                <a:gd name="T39" fmla="*/ 197 h 1119"/>
                <a:gd name="T40" fmla="*/ 124 w 1290"/>
                <a:gd name="T41" fmla="*/ 159 h 1119"/>
                <a:gd name="T42" fmla="*/ 204 w 1290"/>
                <a:gd name="T43" fmla="*/ 131 h 1119"/>
                <a:gd name="T44" fmla="*/ 253 w 1290"/>
                <a:gd name="T45" fmla="*/ 152 h 1119"/>
                <a:gd name="T46" fmla="*/ 331 w 1290"/>
                <a:gd name="T47" fmla="*/ 150 h 1119"/>
                <a:gd name="T48" fmla="*/ 373 w 1290"/>
                <a:gd name="T49" fmla="*/ 118 h 1119"/>
                <a:gd name="T50" fmla="*/ 408 w 1290"/>
                <a:gd name="T51" fmla="*/ 53 h 1119"/>
                <a:gd name="T52" fmla="*/ 524 w 1290"/>
                <a:gd name="T53" fmla="*/ 32 h 1119"/>
                <a:gd name="T54" fmla="*/ 541 w 1290"/>
                <a:gd name="T55" fmla="*/ 56 h 1119"/>
                <a:gd name="T56" fmla="*/ 577 w 1290"/>
                <a:gd name="T57" fmla="*/ 81 h 1119"/>
                <a:gd name="T58" fmla="*/ 651 w 1290"/>
                <a:gd name="T59" fmla="*/ 60 h 1119"/>
                <a:gd name="T60" fmla="*/ 689 w 1290"/>
                <a:gd name="T61" fmla="*/ 3 h 1119"/>
                <a:gd name="T62" fmla="*/ 757 w 1290"/>
                <a:gd name="T63" fmla="*/ 50 h 1119"/>
                <a:gd name="T64" fmla="*/ 793 w 1290"/>
                <a:gd name="T65" fmla="*/ 75 h 1119"/>
                <a:gd name="T66" fmla="*/ 822 w 1290"/>
                <a:gd name="T67" fmla="*/ 117 h 1119"/>
                <a:gd name="T68" fmla="*/ 1021 w 1290"/>
                <a:gd name="T69" fmla="*/ 53 h 1119"/>
                <a:gd name="T70" fmla="*/ 1104 w 1290"/>
                <a:gd name="T71" fmla="*/ 17 h 1119"/>
                <a:gd name="T72" fmla="*/ 1166 w 1290"/>
                <a:gd name="T73" fmla="*/ 35 h 1119"/>
                <a:gd name="T74" fmla="*/ 1190 w 1290"/>
                <a:gd name="T75" fmla="*/ 51 h 1119"/>
                <a:gd name="T76" fmla="*/ 1176 w 1290"/>
                <a:gd name="T77" fmla="*/ 131 h 1119"/>
                <a:gd name="T78" fmla="*/ 1163 w 1290"/>
                <a:gd name="T79" fmla="*/ 180 h 1119"/>
                <a:gd name="T80" fmla="*/ 1191 w 1290"/>
                <a:gd name="T81" fmla="*/ 208 h 1119"/>
                <a:gd name="T82" fmla="*/ 1240 w 1290"/>
                <a:gd name="T83" fmla="*/ 182 h 1119"/>
                <a:gd name="T84" fmla="*/ 1285 w 1290"/>
                <a:gd name="T85" fmla="*/ 215 h 1119"/>
                <a:gd name="T86" fmla="*/ 1290 w 1290"/>
                <a:gd name="T87" fmla="*/ 395 h 1119"/>
                <a:gd name="T88" fmla="*/ 1198 w 1290"/>
                <a:gd name="T89" fmla="*/ 406 h 1119"/>
                <a:gd name="T90" fmla="*/ 1186 w 1290"/>
                <a:gd name="T91" fmla="*/ 488 h 1119"/>
                <a:gd name="T92" fmla="*/ 1145 w 1290"/>
                <a:gd name="T93" fmla="*/ 512 h 1119"/>
                <a:gd name="T94" fmla="*/ 1124 w 1290"/>
                <a:gd name="T95" fmla="*/ 541 h 1119"/>
                <a:gd name="T96" fmla="*/ 1070 w 1290"/>
                <a:gd name="T97" fmla="*/ 569 h 1119"/>
                <a:gd name="T98" fmla="*/ 1057 w 1290"/>
                <a:gd name="T99" fmla="*/ 628 h 1119"/>
                <a:gd name="T100" fmla="*/ 1028 w 1290"/>
                <a:gd name="T101" fmla="*/ 660 h 1119"/>
                <a:gd name="T102" fmla="*/ 1000 w 1290"/>
                <a:gd name="T103" fmla="*/ 692 h 1119"/>
                <a:gd name="T104" fmla="*/ 973 w 1290"/>
                <a:gd name="T105" fmla="*/ 748 h 1119"/>
                <a:gd name="T106" fmla="*/ 941 w 1290"/>
                <a:gd name="T107" fmla="*/ 769 h 1119"/>
                <a:gd name="T108" fmla="*/ 944 w 1290"/>
                <a:gd name="T109" fmla="*/ 872 h 1119"/>
                <a:gd name="T110" fmla="*/ 958 w 1290"/>
                <a:gd name="T111" fmla="*/ 971 h 1119"/>
                <a:gd name="T112" fmla="*/ 986 w 1290"/>
                <a:gd name="T113" fmla="*/ 1017 h 1119"/>
                <a:gd name="T114" fmla="*/ 936 w 1290"/>
                <a:gd name="T115" fmla="*/ 1040 h 1119"/>
                <a:gd name="T116" fmla="*/ 894 w 1290"/>
                <a:gd name="T117" fmla="*/ 1060 h 1119"/>
                <a:gd name="T118" fmla="*/ 888 w 1290"/>
                <a:gd name="T119" fmla="*/ 1105 h 1119"/>
                <a:gd name="T120" fmla="*/ 848 w 1290"/>
                <a:gd name="T121" fmla="*/ 1119 h 1119"/>
                <a:gd name="T122" fmla="*/ 803 w 1290"/>
                <a:gd name="T123" fmla="*/ 1115 h 11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290" h="1119">
                  <a:moveTo>
                    <a:pt x="793" y="1063"/>
                  </a:moveTo>
                  <a:lnTo>
                    <a:pt x="793" y="1062"/>
                  </a:lnTo>
                  <a:lnTo>
                    <a:pt x="793" y="1061"/>
                  </a:lnTo>
                  <a:lnTo>
                    <a:pt x="793" y="1060"/>
                  </a:lnTo>
                  <a:lnTo>
                    <a:pt x="793" y="1060"/>
                  </a:lnTo>
                  <a:lnTo>
                    <a:pt x="792" y="1060"/>
                  </a:lnTo>
                  <a:lnTo>
                    <a:pt x="790" y="1060"/>
                  </a:lnTo>
                  <a:lnTo>
                    <a:pt x="788" y="1060"/>
                  </a:lnTo>
                  <a:lnTo>
                    <a:pt x="788" y="1060"/>
                  </a:lnTo>
                  <a:lnTo>
                    <a:pt x="787" y="1060"/>
                  </a:lnTo>
                  <a:lnTo>
                    <a:pt x="786" y="1060"/>
                  </a:lnTo>
                  <a:lnTo>
                    <a:pt x="781" y="1060"/>
                  </a:lnTo>
                  <a:lnTo>
                    <a:pt x="778" y="1060"/>
                  </a:lnTo>
                  <a:lnTo>
                    <a:pt x="778" y="1060"/>
                  </a:lnTo>
                  <a:lnTo>
                    <a:pt x="777" y="1060"/>
                  </a:lnTo>
                  <a:lnTo>
                    <a:pt x="774" y="1060"/>
                  </a:lnTo>
                  <a:lnTo>
                    <a:pt x="772" y="1060"/>
                  </a:lnTo>
                  <a:lnTo>
                    <a:pt x="772" y="1060"/>
                  </a:lnTo>
                  <a:lnTo>
                    <a:pt x="772" y="1060"/>
                  </a:lnTo>
                  <a:lnTo>
                    <a:pt x="772" y="1058"/>
                  </a:lnTo>
                  <a:lnTo>
                    <a:pt x="772" y="1057"/>
                  </a:lnTo>
                  <a:lnTo>
                    <a:pt x="772" y="1055"/>
                  </a:lnTo>
                  <a:lnTo>
                    <a:pt x="772" y="1052"/>
                  </a:lnTo>
                  <a:lnTo>
                    <a:pt x="772" y="1050"/>
                  </a:lnTo>
                  <a:lnTo>
                    <a:pt x="772" y="1049"/>
                  </a:lnTo>
                  <a:lnTo>
                    <a:pt x="770" y="1047"/>
                  </a:lnTo>
                  <a:lnTo>
                    <a:pt x="768" y="1041"/>
                  </a:lnTo>
                  <a:lnTo>
                    <a:pt x="767" y="1035"/>
                  </a:lnTo>
                  <a:lnTo>
                    <a:pt x="767" y="1034"/>
                  </a:lnTo>
                  <a:lnTo>
                    <a:pt x="766" y="1032"/>
                  </a:lnTo>
                  <a:lnTo>
                    <a:pt x="765" y="1025"/>
                  </a:lnTo>
                  <a:lnTo>
                    <a:pt x="764" y="1018"/>
                  </a:lnTo>
                  <a:lnTo>
                    <a:pt x="764" y="1017"/>
                  </a:lnTo>
                  <a:lnTo>
                    <a:pt x="764" y="1015"/>
                  </a:lnTo>
                  <a:lnTo>
                    <a:pt x="764" y="1014"/>
                  </a:lnTo>
                  <a:lnTo>
                    <a:pt x="764" y="1013"/>
                  </a:lnTo>
                  <a:lnTo>
                    <a:pt x="763" y="1013"/>
                  </a:lnTo>
                  <a:lnTo>
                    <a:pt x="762" y="1013"/>
                  </a:lnTo>
                  <a:lnTo>
                    <a:pt x="761" y="1013"/>
                  </a:lnTo>
                  <a:lnTo>
                    <a:pt x="761" y="1013"/>
                  </a:lnTo>
                  <a:lnTo>
                    <a:pt x="758" y="1012"/>
                  </a:lnTo>
                  <a:lnTo>
                    <a:pt x="757" y="1011"/>
                  </a:lnTo>
                  <a:lnTo>
                    <a:pt x="757" y="1010"/>
                  </a:lnTo>
                  <a:lnTo>
                    <a:pt x="756" y="1009"/>
                  </a:lnTo>
                  <a:lnTo>
                    <a:pt x="752" y="1004"/>
                  </a:lnTo>
                  <a:lnTo>
                    <a:pt x="750" y="1000"/>
                  </a:lnTo>
                  <a:lnTo>
                    <a:pt x="750" y="999"/>
                  </a:lnTo>
                  <a:lnTo>
                    <a:pt x="745" y="989"/>
                  </a:lnTo>
                  <a:lnTo>
                    <a:pt x="743" y="982"/>
                  </a:lnTo>
                  <a:lnTo>
                    <a:pt x="743" y="981"/>
                  </a:lnTo>
                  <a:lnTo>
                    <a:pt x="741" y="980"/>
                  </a:lnTo>
                  <a:lnTo>
                    <a:pt x="740" y="979"/>
                  </a:lnTo>
                  <a:lnTo>
                    <a:pt x="740" y="978"/>
                  </a:lnTo>
                  <a:lnTo>
                    <a:pt x="737" y="977"/>
                  </a:lnTo>
                  <a:lnTo>
                    <a:pt x="736" y="976"/>
                  </a:lnTo>
                  <a:lnTo>
                    <a:pt x="736" y="975"/>
                  </a:lnTo>
                  <a:lnTo>
                    <a:pt x="735" y="975"/>
                  </a:lnTo>
                  <a:lnTo>
                    <a:pt x="731" y="975"/>
                  </a:lnTo>
                  <a:lnTo>
                    <a:pt x="729" y="975"/>
                  </a:lnTo>
                  <a:lnTo>
                    <a:pt x="729" y="975"/>
                  </a:lnTo>
                  <a:lnTo>
                    <a:pt x="727" y="974"/>
                  </a:lnTo>
                  <a:lnTo>
                    <a:pt x="724" y="971"/>
                  </a:lnTo>
                  <a:lnTo>
                    <a:pt x="722" y="969"/>
                  </a:lnTo>
                  <a:lnTo>
                    <a:pt x="722" y="968"/>
                  </a:lnTo>
                  <a:lnTo>
                    <a:pt x="720" y="966"/>
                  </a:lnTo>
                  <a:lnTo>
                    <a:pt x="714" y="963"/>
                  </a:lnTo>
                  <a:lnTo>
                    <a:pt x="711" y="961"/>
                  </a:lnTo>
                  <a:lnTo>
                    <a:pt x="711" y="960"/>
                  </a:lnTo>
                  <a:lnTo>
                    <a:pt x="711" y="960"/>
                  </a:lnTo>
                  <a:lnTo>
                    <a:pt x="709" y="959"/>
                  </a:lnTo>
                  <a:lnTo>
                    <a:pt x="708" y="958"/>
                  </a:lnTo>
                  <a:lnTo>
                    <a:pt x="708" y="957"/>
                  </a:lnTo>
                  <a:lnTo>
                    <a:pt x="708" y="956"/>
                  </a:lnTo>
                  <a:lnTo>
                    <a:pt x="708" y="951"/>
                  </a:lnTo>
                  <a:lnTo>
                    <a:pt x="708" y="947"/>
                  </a:lnTo>
                  <a:lnTo>
                    <a:pt x="708" y="946"/>
                  </a:lnTo>
                  <a:lnTo>
                    <a:pt x="707" y="945"/>
                  </a:lnTo>
                  <a:lnTo>
                    <a:pt x="705" y="942"/>
                  </a:lnTo>
                  <a:lnTo>
                    <a:pt x="704" y="940"/>
                  </a:lnTo>
                  <a:lnTo>
                    <a:pt x="704" y="939"/>
                  </a:lnTo>
                  <a:lnTo>
                    <a:pt x="704" y="939"/>
                  </a:lnTo>
                  <a:lnTo>
                    <a:pt x="703" y="939"/>
                  </a:lnTo>
                  <a:lnTo>
                    <a:pt x="702" y="939"/>
                  </a:lnTo>
                  <a:lnTo>
                    <a:pt x="696" y="938"/>
                  </a:lnTo>
                  <a:lnTo>
                    <a:pt x="693" y="937"/>
                  </a:lnTo>
                  <a:lnTo>
                    <a:pt x="693" y="936"/>
                  </a:lnTo>
                  <a:lnTo>
                    <a:pt x="690" y="935"/>
                  </a:lnTo>
                  <a:lnTo>
                    <a:pt x="684" y="932"/>
                  </a:lnTo>
                  <a:lnTo>
                    <a:pt x="680" y="929"/>
                  </a:lnTo>
                  <a:lnTo>
                    <a:pt x="680" y="928"/>
                  </a:lnTo>
                  <a:lnTo>
                    <a:pt x="678" y="928"/>
                  </a:lnTo>
                  <a:lnTo>
                    <a:pt x="675" y="928"/>
                  </a:lnTo>
                  <a:lnTo>
                    <a:pt x="664" y="925"/>
                  </a:lnTo>
                  <a:lnTo>
                    <a:pt x="655" y="923"/>
                  </a:lnTo>
                  <a:lnTo>
                    <a:pt x="655" y="922"/>
                  </a:lnTo>
                  <a:lnTo>
                    <a:pt x="654" y="922"/>
                  </a:lnTo>
                  <a:lnTo>
                    <a:pt x="652" y="922"/>
                  </a:lnTo>
                  <a:lnTo>
                    <a:pt x="644" y="920"/>
                  </a:lnTo>
                  <a:lnTo>
                    <a:pt x="637" y="919"/>
                  </a:lnTo>
                  <a:lnTo>
                    <a:pt x="637" y="918"/>
                  </a:lnTo>
                  <a:lnTo>
                    <a:pt x="632" y="917"/>
                  </a:lnTo>
                  <a:lnTo>
                    <a:pt x="630" y="916"/>
                  </a:lnTo>
                  <a:lnTo>
                    <a:pt x="630" y="915"/>
                  </a:lnTo>
                  <a:lnTo>
                    <a:pt x="630" y="913"/>
                  </a:lnTo>
                  <a:lnTo>
                    <a:pt x="630" y="912"/>
                  </a:lnTo>
                  <a:lnTo>
                    <a:pt x="630" y="911"/>
                  </a:lnTo>
                  <a:lnTo>
                    <a:pt x="630" y="910"/>
                  </a:lnTo>
                  <a:lnTo>
                    <a:pt x="630" y="907"/>
                  </a:lnTo>
                  <a:lnTo>
                    <a:pt x="630" y="905"/>
                  </a:lnTo>
                  <a:lnTo>
                    <a:pt x="630" y="904"/>
                  </a:lnTo>
                  <a:lnTo>
                    <a:pt x="630" y="902"/>
                  </a:lnTo>
                  <a:lnTo>
                    <a:pt x="630" y="893"/>
                  </a:lnTo>
                  <a:lnTo>
                    <a:pt x="630" y="887"/>
                  </a:lnTo>
                  <a:lnTo>
                    <a:pt x="630" y="886"/>
                  </a:lnTo>
                  <a:lnTo>
                    <a:pt x="630" y="883"/>
                  </a:lnTo>
                  <a:lnTo>
                    <a:pt x="630" y="873"/>
                  </a:lnTo>
                  <a:lnTo>
                    <a:pt x="630" y="866"/>
                  </a:lnTo>
                  <a:lnTo>
                    <a:pt x="630" y="865"/>
                  </a:lnTo>
                  <a:lnTo>
                    <a:pt x="630" y="864"/>
                  </a:lnTo>
                  <a:lnTo>
                    <a:pt x="630" y="863"/>
                  </a:lnTo>
                  <a:lnTo>
                    <a:pt x="630" y="862"/>
                  </a:lnTo>
                  <a:lnTo>
                    <a:pt x="630" y="862"/>
                  </a:lnTo>
                  <a:lnTo>
                    <a:pt x="631" y="862"/>
                  </a:lnTo>
                  <a:lnTo>
                    <a:pt x="634" y="862"/>
                  </a:lnTo>
                  <a:lnTo>
                    <a:pt x="636" y="862"/>
                  </a:lnTo>
                  <a:lnTo>
                    <a:pt x="637" y="862"/>
                  </a:lnTo>
                  <a:lnTo>
                    <a:pt x="638" y="862"/>
                  </a:lnTo>
                  <a:lnTo>
                    <a:pt x="644" y="862"/>
                  </a:lnTo>
                  <a:lnTo>
                    <a:pt x="647" y="862"/>
                  </a:lnTo>
                  <a:lnTo>
                    <a:pt x="648" y="862"/>
                  </a:lnTo>
                  <a:lnTo>
                    <a:pt x="649" y="862"/>
                  </a:lnTo>
                  <a:lnTo>
                    <a:pt x="654" y="862"/>
                  </a:lnTo>
                  <a:lnTo>
                    <a:pt x="657" y="862"/>
                  </a:lnTo>
                  <a:lnTo>
                    <a:pt x="658" y="862"/>
                  </a:lnTo>
                  <a:lnTo>
                    <a:pt x="659" y="862"/>
                  </a:lnTo>
                  <a:lnTo>
                    <a:pt x="661" y="862"/>
                  </a:lnTo>
                  <a:lnTo>
                    <a:pt x="662" y="862"/>
                  </a:lnTo>
                  <a:lnTo>
                    <a:pt x="662" y="861"/>
                  </a:lnTo>
                  <a:lnTo>
                    <a:pt x="662" y="859"/>
                  </a:lnTo>
                  <a:lnTo>
                    <a:pt x="662" y="858"/>
                  </a:lnTo>
                  <a:lnTo>
                    <a:pt x="662" y="857"/>
                  </a:lnTo>
                  <a:lnTo>
                    <a:pt x="662" y="852"/>
                  </a:lnTo>
                  <a:lnTo>
                    <a:pt x="662" y="849"/>
                  </a:lnTo>
                  <a:lnTo>
                    <a:pt x="662" y="848"/>
                  </a:lnTo>
                  <a:lnTo>
                    <a:pt x="664" y="844"/>
                  </a:lnTo>
                  <a:lnTo>
                    <a:pt x="665" y="841"/>
                  </a:lnTo>
                  <a:lnTo>
                    <a:pt x="666" y="840"/>
                  </a:lnTo>
                  <a:lnTo>
                    <a:pt x="667" y="836"/>
                  </a:lnTo>
                  <a:lnTo>
                    <a:pt x="668" y="834"/>
                  </a:lnTo>
                  <a:lnTo>
                    <a:pt x="669" y="833"/>
                  </a:lnTo>
                  <a:lnTo>
                    <a:pt x="670" y="833"/>
                  </a:lnTo>
                  <a:lnTo>
                    <a:pt x="671" y="833"/>
                  </a:lnTo>
                  <a:lnTo>
                    <a:pt x="672" y="833"/>
                  </a:lnTo>
                  <a:lnTo>
                    <a:pt x="672" y="833"/>
                  </a:lnTo>
                  <a:lnTo>
                    <a:pt x="673" y="833"/>
                  </a:lnTo>
                  <a:lnTo>
                    <a:pt x="676" y="833"/>
                  </a:lnTo>
                  <a:lnTo>
                    <a:pt x="678" y="833"/>
                  </a:lnTo>
                  <a:lnTo>
                    <a:pt x="680" y="833"/>
                  </a:lnTo>
                  <a:lnTo>
                    <a:pt x="681" y="833"/>
                  </a:lnTo>
                  <a:lnTo>
                    <a:pt x="686" y="832"/>
                  </a:lnTo>
                  <a:lnTo>
                    <a:pt x="689" y="831"/>
                  </a:lnTo>
                  <a:lnTo>
                    <a:pt x="690" y="830"/>
                  </a:lnTo>
                  <a:lnTo>
                    <a:pt x="691" y="830"/>
                  </a:lnTo>
                  <a:lnTo>
                    <a:pt x="696" y="829"/>
                  </a:lnTo>
                  <a:lnTo>
                    <a:pt x="700" y="828"/>
                  </a:lnTo>
                  <a:lnTo>
                    <a:pt x="701" y="827"/>
                  </a:lnTo>
                  <a:lnTo>
                    <a:pt x="702" y="827"/>
                  </a:lnTo>
                  <a:lnTo>
                    <a:pt x="703" y="827"/>
                  </a:lnTo>
                  <a:lnTo>
                    <a:pt x="704" y="827"/>
                  </a:lnTo>
                  <a:lnTo>
                    <a:pt x="704" y="827"/>
                  </a:lnTo>
                  <a:lnTo>
                    <a:pt x="704" y="826"/>
                  </a:lnTo>
                  <a:lnTo>
                    <a:pt x="704" y="822"/>
                  </a:lnTo>
                  <a:lnTo>
                    <a:pt x="704" y="820"/>
                  </a:lnTo>
                  <a:lnTo>
                    <a:pt x="704" y="819"/>
                  </a:lnTo>
                  <a:lnTo>
                    <a:pt x="704" y="818"/>
                  </a:lnTo>
                  <a:lnTo>
                    <a:pt x="706" y="813"/>
                  </a:lnTo>
                  <a:lnTo>
                    <a:pt x="707" y="810"/>
                  </a:lnTo>
                  <a:lnTo>
                    <a:pt x="708" y="809"/>
                  </a:lnTo>
                  <a:lnTo>
                    <a:pt x="708" y="808"/>
                  </a:lnTo>
                  <a:lnTo>
                    <a:pt x="708" y="802"/>
                  </a:lnTo>
                  <a:lnTo>
                    <a:pt x="708" y="799"/>
                  </a:lnTo>
                  <a:lnTo>
                    <a:pt x="708" y="798"/>
                  </a:lnTo>
                  <a:lnTo>
                    <a:pt x="709" y="797"/>
                  </a:lnTo>
                  <a:lnTo>
                    <a:pt x="710" y="796"/>
                  </a:lnTo>
                  <a:lnTo>
                    <a:pt x="711" y="795"/>
                  </a:lnTo>
                  <a:lnTo>
                    <a:pt x="711" y="793"/>
                  </a:lnTo>
                  <a:lnTo>
                    <a:pt x="711" y="792"/>
                  </a:lnTo>
                  <a:lnTo>
                    <a:pt x="711" y="791"/>
                  </a:lnTo>
                  <a:lnTo>
                    <a:pt x="712" y="790"/>
                  </a:lnTo>
                  <a:lnTo>
                    <a:pt x="713" y="788"/>
                  </a:lnTo>
                  <a:lnTo>
                    <a:pt x="714" y="787"/>
                  </a:lnTo>
                  <a:lnTo>
                    <a:pt x="719" y="786"/>
                  </a:lnTo>
                  <a:lnTo>
                    <a:pt x="721" y="785"/>
                  </a:lnTo>
                  <a:lnTo>
                    <a:pt x="722" y="784"/>
                  </a:lnTo>
                  <a:lnTo>
                    <a:pt x="722" y="784"/>
                  </a:lnTo>
                  <a:lnTo>
                    <a:pt x="722" y="784"/>
                  </a:lnTo>
                  <a:lnTo>
                    <a:pt x="722" y="783"/>
                  </a:lnTo>
                  <a:lnTo>
                    <a:pt x="722" y="780"/>
                  </a:lnTo>
                  <a:lnTo>
                    <a:pt x="722" y="778"/>
                  </a:lnTo>
                  <a:lnTo>
                    <a:pt x="722" y="777"/>
                  </a:lnTo>
                  <a:lnTo>
                    <a:pt x="723" y="773"/>
                  </a:lnTo>
                  <a:lnTo>
                    <a:pt x="724" y="770"/>
                  </a:lnTo>
                  <a:lnTo>
                    <a:pt x="725" y="769"/>
                  </a:lnTo>
                  <a:lnTo>
                    <a:pt x="725" y="766"/>
                  </a:lnTo>
                  <a:lnTo>
                    <a:pt x="725" y="764"/>
                  </a:lnTo>
                  <a:lnTo>
                    <a:pt x="725" y="763"/>
                  </a:lnTo>
                  <a:lnTo>
                    <a:pt x="727" y="763"/>
                  </a:lnTo>
                  <a:lnTo>
                    <a:pt x="728" y="763"/>
                  </a:lnTo>
                  <a:lnTo>
                    <a:pt x="729" y="763"/>
                  </a:lnTo>
                  <a:lnTo>
                    <a:pt x="728" y="763"/>
                  </a:lnTo>
                  <a:lnTo>
                    <a:pt x="726" y="763"/>
                  </a:lnTo>
                  <a:lnTo>
                    <a:pt x="725" y="763"/>
                  </a:lnTo>
                  <a:lnTo>
                    <a:pt x="725" y="763"/>
                  </a:lnTo>
                  <a:lnTo>
                    <a:pt x="724" y="763"/>
                  </a:lnTo>
                  <a:lnTo>
                    <a:pt x="723" y="763"/>
                  </a:lnTo>
                  <a:lnTo>
                    <a:pt x="722" y="763"/>
                  </a:lnTo>
                  <a:lnTo>
                    <a:pt x="722" y="763"/>
                  </a:lnTo>
                  <a:lnTo>
                    <a:pt x="721" y="763"/>
                  </a:lnTo>
                  <a:lnTo>
                    <a:pt x="720" y="763"/>
                  </a:lnTo>
                  <a:lnTo>
                    <a:pt x="717" y="763"/>
                  </a:lnTo>
                  <a:lnTo>
                    <a:pt x="714" y="763"/>
                  </a:lnTo>
                  <a:lnTo>
                    <a:pt x="714" y="763"/>
                  </a:lnTo>
                  <a:lnTo>
                    <a:pt x="713" y="763"/>
                  </a:lnTo>
                  <a:lnTo>
                    <a:pt x="710" y="763"/>
                  </a:lnTo>
                  <a:lnTo>
                    <a:pt x="708" y="763"/>
                  </a:lnTo>
                  <a:lnTo>
                    <a:pt x="708" y="763"/>
                  </a:lnTo>
                  <a:lnTo>
                    <a:pt x="707" y="763"/>
                  </a:lnTo>
                  <a:lnTo>
                    <a:pt x="705" y="763"/>
                  </a:lnTo>
                  <a:lnTo>
                    <a:pt x="704" y="763"/>
                  </a:lnTo>
                  <a:lnTo>
                    <a:pt x="704" y="763"/>
                  </a:lnTo>
                  <a:lnTo>
                    <a:pt x="704" y="761"/>
                  </a:lnTo>
                  <a:lnTo>
                    <a:pt x="704" y="760"/>
                  </a:lnTo>
                  <a:lnTo>
                    <a:pt x="704" y="759"/>
                  </a:lnTo>
                  <a:lnTo>
                    <a:pt x="704" y="756"/>
                  </a:lnTo>
                  <a:lnTo>
                    <a:pt x="704" y="754"/>
                  </a:lnTo>
                  <a:lnTo>
                    <a:pt x="704" y="752"/>
                  </a:lnTo>
                  <a:lnTo>
                    <a:pt x="704" y="751"/>
                  </a:lnTo>
                  <a:lnTo>
                    <a:pt x="704" y="748"/>
                  </a:lnTo>
                  <a:lnTo>
                    <a:pt x="704" y="746"/>
                  </a:lnTo>
                  <a:lnTo>
                    <a:pt x="704" y="745"/>
                  </a:lnTo>
                  <a:lnTo>
                    <a:pt x="704" y="743"/>
                  </a:lnTo>
                  <a:lnTo>
                    <a:pt x="704" y="737"/>
                  </a:lnTo>
                  <a:lnTo>
                    <a:pt x="704" y="732"/>
                  </a:lnTo>
                  <a:lnTo>
                    <a:pt x="704" y="731"/>
                  </a:lnTo>
                  <a:lnTo>
                    <a:pt x="704" y="729"/>
                  </a:lnTo>
                  <a:lnTo>
                    <a:pt x="704" y="728"/>
                  </a:lnTo>
                  <a:lnTo>
                    <a:pt x="704" y="727"/>
                  </a:lnTo>
                  <a:lnTo>
                    <a:pt x="703" y="727"/>
                  </a:lnTo>
                  <a:lnTo>
                    <a:pt x="702" y="727"/>
                  </a:lnTo>
                  <a:lnTo>
                    <a:pt x="701" y="727"/>
                  </a:lnTo>
                  <a:lnTo>
                    <a:pt x="701" y="727"/>
                  </a:lnTo>
                  <a:lnTo>
                    <a:pt x="700" y="727"/>
                  </a:lnTo>
                  <a:lnTo>
                    <a:pt x="699" y="727"/>
                  </a:lnTo>
                  <a:lnTo>
                    <a:pt x="695" y="727"/>
                  </a:lnTo>
                  <a:lnTo>
                    <a:pt x="693" y="727"/>
                  </a:lnTo>
                  <a:lnTo>
                    <a:pt x="693" y="727"/>
                  </a:lnTo>
                  <a:lnTo>
                    <a:pt x="692" y="727"/>
                  </a:lnTo>
                  <a:lnTo>
                    <a:pt x="690" y="727"/>
                  </a:lnTo>
                  <a:lnTo>
                    <a:pt x="684" y="726"/>
                  </a:lnTo>
                  <a:lnTo>
                    <a:pt x="680" y="725"/>
                  </a:lnTo>
                  <a:lnTo>
                    <a:pt x="680" y="724"/>
                  </a:lnTo>
                  <a:lnTo>
                    <a:pt x="678" y="724"/>
                  </a:lnTo>
                  <a:lnTo>
                    <a:pt x="676" y="724"/>
                  </a:lnTo>
                  <a:lnTo>
                    <a:pt x="670" y="724"/>
                  </a:lnTo>
                  <a:lnTo>
                    <a:pt x="666" y="724"/>
                  </a:lnTo>
                  <a:lnTo>
                    <a:pt x="666" y="724"/>
                  </a:lnTo>
                  <a:lnTo>
                    <a:pt x="663" y="723"/>
                  </a:lnTo>
                  <a:lnTo>
                    <a:pt x="662" y="722"/>
                  </a:lnTo>
                  <a:lnTo>
                    <a:pt x="662" y="721"/>
                  </a:lnTo>
                  <a:lnTo>
                    <a:pt x="658" y="722"/>
                  </a:lnTo>
                  <a:lnTo>
                    <a:pt x="652" y="723"/>
                  </a:lnTo>
                  <a:lnTo>
                    <a:pt x="648" y="724"/>
                  </a:lnTo>
                  <a:lnTo>
                    <a:pt x="648" y="724"/>
                  </a:lnTo>
                  <a:lnTo>
                    <a:pt x="647" y="724"/>
                  </a:lnTo>
                  <a:lnTo>
                    <a:pt x="645" y="724"/>
                  </a:lnTo>
                  <a:lnTo>
                    <a:pt x="636" y="724"/>
                  </a:lnTo>
                  <a:lnTo>
                    <a:pt x="630" y="724"/>
                  </a:lnTo>
                  <a:lnTo>
                    <a:pt x="630" y="724"/>
                  </a:lnTo>
                  <a:lnTo>
                    <a:pt x="622" y="725"/>
                  </a:lnTo>
                  <a:lnTo>
                    <a:pt x="601" y="726"/>
                  </a:lnTo>
                  <a:lnTo>
                    <a:pt x="584" y="727"/>
                  </a:lnTo>
                  <a:lnTo>
                    <a:pt x="584" y="727"/>
                  </a:lnTo>
                  <a:lnTo>
                    <a:pt x="583" y="727"/>
                  </a:lnTo>
                  <a:lnTo>
                    <a:pt x="577" y="727"/>
                  </a:lnTo>
                  <a:lnTo>
                    <a:pt x="556" y="727"/>
                  </a:lnTo>
                  <a:lnTo>
                    <a:pt x="539" y="727"/>
                  </a:lnTo>
                  <a:lnTo>
                    <a:pt x="539" y="727"/>
                  </a:lnTo>
                  <a:lnTo>
                    <a:pt x="538" y="727"/>
                  </a:lnTo>
                  <a:lnTo>
                    <a:pt x="537" y="727"/>
                  </a:lnTo>
                  <a:lnTo>
                    <a:pt x="532" y="727"/>
                  </a:lnTo>
                  <a:lnTo>
                    <a:pt x="528" y="727"/>
                  </a:lnTo>
                  <a:lnTo>
                    <a:pt x="528" y="727"/>
                  </a:lnTo>
                  <a:lnTo>
                    <a:pt x="528" y="727"/>
                  </a:lnTo>
                  <a:lnTo>
                    <a:pt x="528" y="724"/>
                  </a:lnTo>
                  <a:lnTo>
                    <a:pt x="528" y="722"/>
                  </a:lnTo>
                  <a:lnTo>
                    <a:pt x="528" y="721"/>
                  </a:lnTo>
                  <a:lnTo>
                    <a:pt x="528" y="720"/>
                  </a:lnTo>
                  <a:lnTo>
                    <a:pt x="528" y="714"/>
                  </a:lnTo>
                  <a:lnTo>
                    <a:pt x="528" y="711"/>
                  </a:lnTo>
                  <a:lnTo>
                    <a:pt x="528" y="710"/>
                  </a:lnTo>
                  <a:lnTo>
                    <a:pt x="528" y="709"/>
                  </a:lnTo>
                  <a:lnTo>
                    <a:pt x="528" y="704"/>
                  </a:lnTo>
                  <a:lnTo>
                    <a:pt x="528" y="701"/>
                  </a:lnTo>
                  <a:lnTo>
                    <a:pt x="528" y="699"/>
                  </a:lnTo>
                  <a:lnTo>
                    <a:pt x="528" y="697"/>
                  </a:lnTo>
                  <a:lnTo>
                    <a:pt x="528" y="696"/>
                  </a:lnTo>
                  <a:lnTo>
                    <a:pt x="528" y="695"/>
                  </a:lnTo>
                  <a:lnTo>
                    <a:pt x="527" y="695"/>
                  </a:lnTo>
                  <a:lnTo>
                    <a:pt x="525" y="695"/>
                  </a:lnTo>
                  <a:lnTo>
                    <a:pt x="524" y="695"/>
                  </a:lnTo>
                  <a:lnTo>
                    <a:pt x="524" y="695"/>
                  </a:lnTo>
                  <a:lnTo>
                    <a:pt x="523" y="695"/>
                  </a:lnTo>
                  <a:lnTo>
                    <a:pt x="521" y="695"/>
                  </a:lnTo>
                  <a:lnTo>
                    <a:pt x="515" y="695"/>
                  </a:lnTo>
                  <a:lnTo>
                    <a:pt x="510" y="695"/>
                  </a:lnTo>
                  <a:lnTo>
                    <a:pt x="510" y="695"/>
                  </a:lnTo>
                  <a:lnTo>
                    <a:pt x="509" y="695"/>
                  </a:lnTo>
                  <a:lnTo>
                    <a:pt x="506" y="695"/>
                  </a:lnTo>
                  <a:lnTo>
                    <a:pt x="497" y="695"/>
                  </a:lnTo>
                  <a:lnTo>
                    <a:pt x="489" y="695"/>
                  </a:lnTo>
                  <a:lnTo>
                    <a:pt x="489" y="695"/>
                  </a:lnTo>
                  <a:lnTo>
                    <a:pt x="488" y="695"/>
                  </a:lnTo>
                  <a:lnTo>
                    <a:pt x="485" y="695"/>
                  </a:lnTo>
                  <a:lnTo>
                    <a:pt x="475" y="695"/>
                  </a:lnTo>
                  <a:lnTo>
                    <a:pt x="468" y="695"/>
                  </a:lnTo>
                  <a:lnTo>
                    <a:pt x="468" y="695"/>
                  </a:lnTo>
                  <a:lnTo>
                    <a:pt x="467" y="695"/>
                  </a:lnTo>
                  <a:lnTo>
                    <a:pt x="466" y="695"/>
                  </a:lnTo>
                  <a:lnTo>
                    <a:pt x="465" y="695"/>
                  </a:lnTo>
                  <a:lnTo>
                    <a:pt x="465" y="695"/>
                  </a:lnTo>
                  <a:lnTo>
                    <a:pt x="462" y="694"/>
                  </a:lnTo>
                  <a:lnTo>
                    <a:pt x="461" y="693"/>
                  </a:lnTo>
                  <a:lnTo>
                    <a:pt x="461" y="692"/>
                  </a:lnTo>
                  <a:lnTo>
                    <a:pt x="461" y="691"/>
                  </a:lnTo>
                  <a:lnTo>
                    <a:pt x="461" y="688"/>
                  </a:lnTo>
                  <a:lnTo>
                    <a:pt x="461" y="686"/>
                  </a:lnTo>
                  <a:lnTo>
                    <a:pt x="461" y="685"/>
                  </a:lnTo>
                  <a:lnTo>
                    <a:pt x="460" y="683"/>
                  </a:lnTo>
                  <a:lnTo>
                    <a:pt x="459" y="676"/>
                  </a:lnTo>
                  <a:lnTo>
                    <a:pt x="458" y="672"/>
                  </a:lnTo>
                  <a:lnTo>
                    <a:pt x="458" y="671"/>
                  </a:lnTo>
                  <a:lnTo>
                    <a:pt x="455" y="669"/>
                  </a:lnTo>
                  <a:lnTo>
                    <a:pt x="452" y="662"/>
                  </a:lnTo>
                  <a:lnTo>
                    <a:pt x="450" y="658"/>
                  </a:lnTo>
                  <a:lnTo>
                    <a:pt x="450" y="657"/>
                  </a:lnTo>
                  <a:lnTo>
                    <a:pt x="450" y="656"/>
                  </a:lnTo>
                  <a:lnTo>
                    <a:pt x="450" y="653"/>
                  </a:lnTo>
                  <a:lnTo>
                    <a:pt x="450" y="651"/>
                  </a:lnTo>
                  <a:lnTo>
                    <a:pt x="450" y="650"/>
                  </a:lnTo>
                  <a:lnTo>
                    <a:pt x="449" y="650"/>
                  </a:lnTo>
                  <a:lnTo>
                    <a:pt x="447" y="650"/>
                  </a:lnTo>
                  <a:lnTo>
                    <a:pt x="440" y="650"/>
                  </a:lnTo>
                  <a:lnTo>
                    <a:pt x="433" y="650"/>
                  </a:lnTo>
                  <a:lnTo>
                    <a:pt x="433" y="650"/>
                  </a:lnTo>
                  <a:lnTo>
                    <a:pt x="432" y="650"/>
                  </a:lnTo>
                  <a:lnTo>
                    <a:pt x="428" y="650"/>
                  </a:lnTo>
                  <a:lnTo>
                    <a:pt x="415" y="649"/>
                  </a:lnTo>
                  <a:lnTo>
                    <a:pt x="405" y="648"/>
                  </a:lnTo>
                  <a:lnTo>
                    <a:pt x="405" y="646"/>
                  </a:lnTo>
                  <a:lnTo>
                    <a:pt x="404" y="646"/>
                  </a:lnTo>
                  <a:lnTo>
                    <a:pt x="397" y="646"/>
                  </a:lnTo>
                  <a:lnTo>
                    <a:pt x="376" y="644"/>
                  </a:lnTo>
                  <a:lnTo>
                    <a:pt x="359" y="643"/>
                  </a:lnTo>
                  <a:lnTo>
                    <a:pt x="359" y="642"/>
                  </a:lnTo>
                  <a:lnTo>
                    <a:pt x="357" y="642"/>
                  </a:lnTo>
                  <a:lnTo>
                    <a:pt x="350" y="641"/>
                  </a:lnTo>
                  <a:lnTo>
                    <a:pt x="321" y="636"/>
                  </a:lnTo>
                  <a:lnTo>
                    <a:pt x="300" y="633"/>
                  </a:lnTo>
                  <a:lnTo>
                    <a:pt x="299" y="632"/>
                  </a:lnTo>
                  <a:lnTo>
                    <a:pt x="298" y="632"/>
                  </a:lnTo>
                  <a:lnTo>
                    <a:pt x="295" y="632"/>
                  </a:lnTo>
                  <a:lnTo>
                    <a:pt x="285" y="631"/>
                  </a:lnTo>
                  <a:lnTo>
                    <a:pt x="278" y="630"/>
                  </a:lnTo>
                  <a:lnTo>
                    <a:pt x="278" y="628"/>
                  </a:lnTo>
                  <a:lnTo>
                    <a:pt x="278" y="628"/>
                  </a:lnTo>
                  <a:lnTo>
                    <a:pt x="278" y="627"/>
                  </a:lnTo>
                  <a:lnTo>
                    <a:pt x="278" y="626"/>
                  </a:lnTo>
                  <a:lnTo>
                    <a:pt x="278" y="625"/>
                  </a:lnTo>
                  <a:lnTo>
                    <a:pt x="278" y="624"/>
                  </a:lnTo>
                  <a:lnTo>
                    <a:pt x="278" y="619"/>
                  </a:lnTo>
                  <a:lnTo>
                    <a:pt x="278" y="616"/>
                  </a:lnTo>
                  <a:lnTo>
                    <a:pt x="278" y="615"/>
                  </a:lnTo>
                  <a:lnTo>
                    <a:pt x="278" y="614"/>
                  </a:lnTo>
                  <a:lnTo>
                    <a:pt x="278" y="610"/>
                  </a:lnTo>
                  <a:lnTo>
                    <a:pt x="278" y="608"/>
                  </a:lnTo>
                  <a:lnTo>
                    <a:pt x="278" y="607"/>
                  </a:lnTo>
                  <a:lnTo>
                    <a:pt x="278" y="607"/>
                  </a:lnTo>
                  <a:lnTo>
                    <a:pt x="277" y="607"/>
                  </a:lnTo>
                  <a:lnTo>
                    <a:pt x="276" y="607"/>
                  </a:lnTo>
                  <a:lnTo>
                    <a:pt x="275" y="607"/>
                  </a:lnTo>
                  <a:lnTo>
                    <a:pt x="275" y="607"/>
                  </a:lnTo>
                  <a:lnTo>
                    <a:pt x="274" y="607"/>
                  </a:lnTo>
                  <a:lnTo>
                    <a:pt x="273" y="607"/>
                  </a:lnTo>
                  <a:lnTo>
                    <a:pt x="269" y="607"/>
                  </a:lnTo>
                  <a:lnTo>
                    <a:pt x="267" y="607"/>
                  </a:lnTo>
                  <a:lnTo>
                    <a:pt x="267" y="607"/>
                  </a:lnTo>
                  <a:lnTo>
                    <a:pt x="266" y="607"/>
                  </a:lnTo>
                  <a:lnTo>
                    <a:pt x="265" y="607"/>
                  </a:lnTo>
                  <a:lnTo>
                    <a:pt x="260" y="607"/>
                  </a:lnTo>
                  <a:lnTo>
                    <a:pt x="257" y="607"/>
                  </a:lnTo>
                  <a:lnTo>
                    <a:pt x="257" y="607"/>
                  </a:lnTo>
                  <a:lnTo>
                    <a:pt x="256" y="607"/>
                  </a:lnTo>
                  <a:lnTo>
                    <a:pt x="255" y="607"/>
                  </a:lnTo>
                  <a:lnTo>
                    <a:pt x="249" y="607"/>
                  </a:lnTo>
                  <a:lnTo>
                    <a:pt x="246" y="607"/>
                  </a:lnTo>
                  <a:lnTo>
                    <a:pt x="246" y="607"/>
                  </a:lnTo>
                  <a:lnTo>
                    <a:pt x="245" y="607"/>
                  </a:lnTo>
                  <a:lnTo>
                    <a:pt x="244" y="607"/>
                  </a:lnTo>
                  <a:lnTo>
                    <a:pt x="243" y="607"/>
                  </a:lnTo>
                  <a:lnTo>
                    <a:pt x="243" y="607"/>
                  </a:lnTo>
                  <a:lnTo>
                    <a:pt x="240" y="606"/>
                  </a:lnTo>
                  <a:lnTo>
                    <a:pt x="239" y="605"/>
                  </a:lnTo>
                  <a:lnTo>
                    <a:pt x="239" y="604"/>
                  </a:lnTo>
                  <a:lnTo>
                    <a:pt x="239" y="603"/>
                  </a:lnTo>
                  <a:lnTo>
                    <a:pt x="239" y="598"/>
                  </a:lnTo>
                  <a:lnTo>
                    <a:pt x="239" y="595"/>
                  </a:lnTo>
                  <a:lnTo>
                    <a:pt x="239" y="594"/>
                  </a:lnTo>
                  <a:lnTo>
                    <a:pt x="238" y="592"/>
                  </a:lnTo>
                  <a:lnTo>
                    <a:pt x="237" y="589"/>
                  </a:lnTo>
                  <a:lnTo>
                    <a:pt x="235" y="587"/>
                  </a:lnTo>
                  <a:lnTo>
                    <a:pt x="235" y="586"/>
                  </a:lnTo>
                  <a:lnTo>
                    <a:pt x="233" y="585"/>
                  </a:lnTo>
                  <a:lnTo>
                    <a:pt x="232" y="584"/>
                  </a:lnTo>
                  <a:lnTo>
                    <a:pt x="232" y="583"/>
                  </a:lnTo>
                  <a:lnTo>
                    <a:pt x="232" y="581"/>
                  </a:lnTo>
                  <a:lnTo>
                    <a:pt x="232" y="580"/>
                  </a:lnTo>
                  <a:lnTo>
                    <a:pt x="232" y="579"/>
                  </a:lnTo>
                  <a:lnTo>
                    <a:pt x="231" y="579"/>
                  </a:lnTo>
                  <a:lnTo>
                    <a:pt x="229" y="579"/>
                  </a:lnTo>
                  <a:lnTo>
                    <a:pt x="228" y="579"/>
                  </a:lnTo>
                  <a:lnTo>
                    <a:pt x="228" y="579"/>
                  </a:lnTo>
                  <a:lnTo>
                    <a:pt x="227" y="579"/>
                  </a:lnTo>
                  <a:lnTo>
                    <a:pt x="226" y="579"/>
                  </a:lnTo>
                  <a:lnTo>
                    <a:pt x="225" y="579"/>
                  </a:lnTo>
                  <a:lnTo>
                    <a:pt x="225" y="579"/>
                  </a:lnTo>
                  <a:lnTo>
                    <a:pt x="224" y="579"/>
                  </a:lnTo>
                  <a:lnTo>
                    <a:pt x="223" y="579"/>
                  </a:lnTo>
                  <a:lnTo>
                    <a:pt x="218" y="578"/>
                  </a:lnTo>
                  <a:lnTo>
                    <a:pt x="214" y="577"/>
                  </a:lnTo>
                  <a:lnTo>
                    <a:pt x="214" y="576"/>
                  </a:lnTo>
                  <a:lnTo>
                    <a:pt x="213" y="576"/>
                  </a:lnTo>
                  <a:lnTo>
                    <a:pt x="211" y="576"/>
                  </a:lnTo>
                  <a:lnTo>
                    <a:pt x="205" y="576"/>
                  </a:lnTo>
                  <a:lnTo>
                    <a:pt x="201" y="576"/>
                  </a:lnTo>
                  <a:lnTo>
                    <a:pt x="201" y="576"/>
                  </a:lnTo>
                  <a:lnTo>
                    <a:pt x="201" y="576"/>
                  </a:lnTo>
                  <a:lnTo>
                    <a:pt x="200" y="574"/>
                  </a:lnTo>
                  <a:lnTo>
                    <a:pt x="197" y="571"/>
                  </a:lnTo>
                  <a:lnTo>
                    <a:pt x="196" y="569"/>
                  </a:lnTo>
                  <a:lnTo>
                    <a:pt x="196" y="568"/>
                  </a:lnTo>
                  <a:lnTo>
                    <a:pt x="196" y="566"/>
                  </a:lnTo>
                  <a:lnTo>
                    <a:pt x="196" y="560"/>
                  </a:lnTo>
                  <a:lnTo>
                    <a:pt x="196" y="555"/>
                  </a:lnTo>
                  <a:lnTo>
                    <a:pt x="196" y="554"/>
                  </a:lnTo>
                  <a:lnTo>
                    <a:pt x="195" y="551"/>
                  </a:lnTo>
                  <a:lnTo>
                    <a:pt x="194" y="539"/>
                  </a:lnTo>
                  <a:lnTo>
                    <a:pt x="193" y="531"/>
                  </a:lnTo>
                  <a:lnTo>
                    <a:pt x="193" y="530"/>
                  </a:lnTo>
                  <a:lnTo>
                    <a:pt x="193" y="527"/>
                  </a:lnTo>
                  <a:lnTo>
                    <a:pt x="193" y="515"/>
                  </a:lnTo>
                  <a:lnTo>
                    <a:pt x="193" y="506"/>
                  </a:lnTo>
                  <a:lnTo>
                    <a:pt x="193" y="505"/>
                  </a:lnTo>
                  <a:lnTo>
                    <a:pt x="193" y="501"/>
                  </a:lnTo>
                  <a:lnTo>
                    <a:pt x="193" y="499"/>
                  </a:lnTo>
                  <a:lnTo>
                    <a:pt x="193" y="498"/>
                  </a:lnTo>
                  <a:lnTo>
                    <a:pt x="191" y="496"/>
                  </a:lnTo>
                  <a:lnTo>
                    <a:pt x="190" y="495"/>
                  </a:lnTo>
                  <a:lnTo>
                    <a:pt x="190" y="494"/>
                  </a:lnTo>
                  <a:lnTo>
                    <a:pt x="187" y="493"/>
                  </a:lnTo>
                  <a:lnTo>
                    <a:pt x="186" y="492"/>
                  </a:lnTo>
                  <a:lnTo>
                    <a:pt x="186" y="491"/>
                  </a:lnTo>
                  <a:lnTo>
                    <a:pt x="182" y="490"/>
                  </a:lnTo>
                  <a:lnTo>
                    <a:pt x="179" y="489"/>
                  </a:lnTo>
                  <a:lnTo>
                    <a:pt x="179" y="488"/>
                  </a:lnTo>
                  <a:lnTo>
                    <a:pt x="178" y="488"/>
                  </a:lnTo>
                  <a:lnTo>
                    <a:pt x="176" y="488"/>
                  </a:lnTo>
                  <a:lnTo>
                    <a:pt x="168" y="485"/>
                  </a:lnTo>
                  <a:lnTo>
                    <a:pt x="161" y="484"/>
                  </a:lnTo>
                  <a:lnTo>
                    <a:pt x="161" y="483"/>
                  </a:lnTo>
                  <a:lnTo>
                    <a:pt x="156" y="482"/>
                  </a:lnTo>
                  <a:lnTo>
                    <a:pt x="154" y="481"/>
                  </a:lnTo>
                  <a:lnTo>
                    <a:pt x="154" y="480"/>
                  </a:lnTo>
                  <a:lnTo>
                    <a:pt x="153" y="480"/>
                  </a:lnTo>
                  <a:lnTo>
                    <a:pt x="150" y="480"/>
                  </a:lnTo>
                  <a:lnTo>
                    <a:pt x="148" y="480"/>
                  </a:lnTo>
                  <a:lnTo>
                    <a:pt x="148" y="480"/>
                  </a:lnTo>
                  <a:lnTo>
                    <a:pt x="147" y="480"/>
                  </a:lnTo>
                  <a:lnTo>
                    <a:pt x="145" y="480"/>
                  </a:lnTo>
                  <a:lnTo>
                    <a:pt x="138" y="480"/>
                  </a:lnTo>
                  <a:lnTo>
                    <a:pt x="133" y="480"/>
                  </a:lnTo>
                  <a:lnTo>
                    <a:pt x="133" y="480"/>
                  </a:lnTo>
                  <a:lnTo>
                    <a:pt x="132" y="480"/>
                  </a:lnTo>
                  <a:lnTo>
                    <a:pt x="129" y="480"/>
                  </a:lnTo>
                  <a:lnTo>
                    <a:pt x="117" y="480"/>
                  </a:lnTo>
                  <a:lnTo>
                    <a:pt x="109" y="480"/>
                  </a:lnTo>
                  <a:lnTo>
                    <a:pt x="109" y="480"/>
                  </a:lnTo>
                  <a:lnTo>
                    <a:pt x="108" y="480"/>
                  </a:lnTo>
                  <a:lnTo>
                    <a:pt x="104" y="480"/>
                  </a:lnTo>
                  <a:lnTo>
                    <a:pt x="93" y="480"/>
                  </a:lnTo>
                  <a:lnTo>
                    <a:pt x="84" y="480"/>
                  </a:lnTo>
                  <a:lnTo>
                    <a:pt x="84" y="480"/>
                  </a:lnTo>
                  <a:lnTo>
                    <a:pt x="83" y="480"/>
                  </a:lnTo>
                  <a:lnTo>
                    <a:pt x="82" y="480"/>
                  </a:lnTo>
                  <a:lnTo>
                    <a:pt x="79" y="480"/>
                  </a:lnTo>
                  <a:lnTo>
                    <a:pt x="77" y="480"/>
                  </a:lnTo>
                  <a:lnTo>
                    <a:pt x="77" y="480"/>
                  </a:lnTo>
                  <a:lnTo>
                    <a:pt x="76" y="481"/>
                  </a:lnTo>
                  <a:lnTo>
                    <a:pt x="75" y="482"/>
                  </a:lnTo>
                  <a:lnTo>
                    <a:pt x="74" y="483"/>
                  </a:lnTo>
                  <a:lnTo>
                    <a:pt x="74" y="483"/>
                  </a:lnTo>
                  <a:lnTo>
                    <a:pt x="74" y="484"/>
                  </a:lnTo>
                  <a:lnTo>
                    <a:pt x="74" y="487"/>
                  </a:lnTo>
                  <a:lnTo>
                    <a:pt x="74" y="488"/>
                  </a:lnTo>
                  <a:lnTo>
                    <a:pt x="74" y="488"/>
                  </a:lnTo>
                  <a:lnTo>
                    <a:pt x="73" y="491"/>
                  </a:lnTo>
                  <a:lnTo>
                    <a:pt x="71" y="497"/>
                  </a:lnTo>
                  <a:lnTo>
                    <a:pt x="70" y="501"/>
                  </a:lnTo>
                  <a:lnTo>
                    <a:pt x="70" y="501"/>
                  </a:lnTo>
                  <a:lnTo>
                    <a:pt x="68" y="508"/>
                  </a:lnTo>
                  <a:lnTo>
                    <a:pt x="65" y="524"/>
                  </a:lnTo>
                  <a:lnTo>
                    <a:pt x="63" y="536"/>
                  </a:lnTo>
                  <a:lnTo>
                    <a:pt x="63" y="536"/>
                  </a:lnTo>
                  <a:lnTo>
                    <a:pt x="61" y="541"/>
                  </a:lnTo>
                  <a:lnTo>
                    <a:pt x="58" y="550"/>
                  </a:lnTo>
                  <a:lnTo>
                    <a:pt x="56" y="557"/>
                  </a:lnTo>
                  <a:lnTo>
                    <a:pt x="56" y="557"/>
                  </a:lnTo>
                  <a:lnTo>
                    <a:pt x="55" y="557"/>
                  </a:lnTo>
                  <a:lnTo>
                    <a:pt x="54" y="557"/>
                  </a:lnTo>
                  <a:lnTo>
                    <a:pt x="50" y="557"/>
                  </a:lnTo>
                  <a:lnTo>
                    <a:pt x="48" y="557"/>
                  </a:lnTo>
                  <a:lnTo>
                    <a:pt x="48" y="557"/>
                  </a:lnTo>
                  <a:lnTo>
                    <a:pt x="47" y="557"/>
                  </a:lnTo>
                  <a:lnTo>
                    <a:pt x="44" y="557"/>
                  </a:lnTo>
                  <a:lnTo>
                    <a:pt x="42" y="557"/>
                  </a:lnTo>
                  <a:lnTo>
                    <a:pt x="42" y="557"/>
                  </a:lnTo>
                  <a:lnTo>
                    <a:pt x="39" y="559"/>
                  </a:lnTo>
                  <a:lnTo>
                    <a:pt x="30" y="561"/>
                  </a:lnTo>
                  <a:lnTo>
                    <a:pt x="24" y="562"/>
                  </a:lnTo>
                  <a:lnTo>
                    <a:pt x="24" y="562"/>
                  </a:lnTo>
                  <a:lnTo>
                    <a:pt x="23" y="562"/>
                  </a:lnTo>
                  <a:lnTo>
                    <a:pt x="20" y="562"/>
                  </a:lnTo>
                  <a:lnTo>
                    <a:pt x="10" y="562"/>
                  </a:lnTo>
                  <a:lnTo>
                    <a:pt x="3" y="562"/>
                  </a:lnTo>
                  <a:lnTo>
                    <a:pt x="3" y="562"/>
                  </a:lnTo>
                  <a:lnTo>
                    <a:pt x="2" y="562"/>
                  </a:lnTo>
                  <a:lnTo>
                    <a:pt x="1" y="562"/>
                  </a:lnTo>
                  <a:lnTo>
                    <a:pt x="0" y="562"/>
                  </a:lnTo>
                  <a:lnTo>
                    <a:pt x="0" y="562"/>
                  </a:lnTo>
                  <a:lnTo>
                    <a:pt x="1" y="560"/>
                  </a:lnTo>
                  <a:lnTo>
                    <a:pt x="2" y="559"/>
                  </a:lnTo>
                  <a:lnTo>
                    <a:pt x="3" y="557"/>
                  </a:lnTo>
                  <a:lnTo>
                    <a:pt x="3" y="554"/>
                  </a:lnTo>
                  <a:lnTo>
                    <a:pt x="3" y="552"/>
                  </a:lnTo>
                  <a:lnTo>
                    <a:pt x="3" y="551"/>
                  </a:lnTo>
                  <a:lnTo>
                    <a:pt x="4" y="549"/>
                  </a:lnTo>
                  <a:lnTo>
                    <a:pt x="7" y="541"/>
                  </a:lnTo>
                  <a:lnTo>
                    <a:pt x="9" y="534"/>
                  </a:lnTo>
                  <a:lnTo>
                    <a:pt x="10" y="533"/>
                  </a:lnTo>
                  <a:lnTo>
                    <a:pt x="11" y="530"/>
                  </a:lnTo>
                  <a:lnTo>
                    <a:pt x="17" y="518"/>
                  </a:lnTo>
                  <a:lnTo>
                    <a:pt x="20" y="510"/>
                  </a:lnTo>
                  <a:lnTo>
                    <a:pt x="21" y="509"/>
                  </a:lnTo>
                  <a:lnTo>
                    <a:pt x="24" y="502"/>
                  </a:lnTo>
                  <a:lnTo>
                    <a:pt x="26" y="499"/>
                  </a:lnTo>
                  <a:lnTo>
                    <a:pt x="27" y="498"/>
                  </a:lnTo>
                  <a:lnTo>
                    <a:pt x="27" y="496"/>
                  </a:lnTo>
                  <a:lnTo>
                    <a:pt x="27" y="495"/>
                  </a:lnTo>
                  <a:lnTo>
                    <a:pt x="27" y="494"/>
                  </a:lnTo>
                  <a:lnTo>
                    <a:pt x="29" y="491"/>
                  </a:lnTo>
                  <a:lnTo>
                    <a:pt x="30" y="489"/>
                  </a:lnTo>
                  <a:lnTo>
                    <a:pt x="31" y="488"/>
                  </a:lnTo>
                  <a:lnTo>
                    <a:pt x="31" y="485"/>
                  </a:lnTo>
                  <a:lnTo>
                    <a:pt x="33" y="477"/>
                  </a:lnTo>
                  <a:lnTo>
                    <a:pt x="34" y="471"/>
                  </a:lnTo>
                  <a:lnTo>
                    <a:pt x="35" y="470"/>
                  </a:lnTo>
                  <a:lnTo>
                    <a:pt x="35" y="467"/>
                  </a:lnTo>
                  <a:lnTo>
                    <a:pt x="36" y="461"/>
                  </a:lnTo>
                  <a:lnTo>
                    <a:pt x="37" y="457"/>
                  </a:lnTo>
                  <a:lnTo>
                    <a:pt x="38" y="456"/>
                  </a:lnTo>
                  <a:lnTo>
                    <a:pt x="38" y="454"/>
                  </a:lnTo>
                  <a:lnTo>
                    <a:pt x="38" y="453"/>
                  </a:lnTo>
                  <a:lnTo>
                    <a:pt x="38" y="452"/>
                  </a:lnTo>
                  <a:lnTo>
                    <a:pt x="38" y="452"/>
                  </a:lnTo>
                  <a:lnTo>
                    <a:pt x="40" y="450"/>
                  </a:lnTo>
                  <a:lnTo>
                    <a:pt x="41" y="449"/>
                  </a:lnTo>
                  <a:lnTo>
                    <a:pt x="42" y="448"/>
                  </a:lnTo>
                  <a:lnTo>
                    <a:pt x="43" y="447"/>
                  </a:lnTo>
                  <a:lnTo>
                    <a:pt x="48" y="442"/>
                  </a:lnTo>
                  <a:lnTo>
                    <a:pt x="52" y="439"/>
                  </a:lnTo>
                  <a:lnTo>
                    <a:pt x="53" y="438"/>
                  </a:lnTo>
                  <a:lnTo>
                    <a:pt x="56" y="434"/>
                  </a:lnTo>
                  <a:lnTo>
                    <a:pt x="58" y="431"/>
                  </a:lnTo>
                  <a:lnTo>
                    <a:pt x="59" y="430"/>
                  </a:lnTo>
                  <a:lnTo>
                    <a:pt x="59" y="430"/>
                  </a:lnTo>
                  <a:lnTo>
                    <a:pt x="59" y="427"/>
                  </a:lnTo>
                  <a:lnTo>
                    <a:pt x="59" y="425"/>
                  </a:lnTo>
                  <a:lnTo>
                    <a:pt x="59" y="424"/>
                  </a:lnTo>
                  <a:lnTo>
                    <a:pt x="59" y="422"/>
                  </a:lnTo>
                  <a:lnTo>
                    <a:pt x="61" y="416"/>
                  </a:lnTo>
                  <a:lnTo>
                    <a:pt x="62" y="410"/>
                  </a:lnTo>
                  <a:lnTo>
                    <a:pt x="63" y="409"/>
                  </a:lnTo>
                  <a:lnTo>
                    <a:pt x="63" y="405"/>
                  </a:lnTo>
                  <a:lnTo>
                    <a:pt x="64" y="390"/>
                  </a:lnTo>
                  <a:lnTo>
                    <a:pt x="65" y="378"/>
                  </a:lnTo>
                  <a:lnTo>
                    <a:pt x="66" y="377"/>
                  </a:lnTo>
                  <a:lnTo>
                    <a:pt x="66" y="373"/>
                  </a:lnTo>
                  <a:lnTo>
                    <a:pt x="67" y="360"/>
                  </a:lnTo>
                  <a:lnTo>
                    <a:pt x="68" y="351"/>
                  </a:lnTo>
                  <a:lnTo>
                    <a:pt x="70" y="350"/>
                  </a:lnTo>
                  <a:lnTo>
                    <a:pt x="72" y="346"/>
                  </a:lnTo>
                  <a:lnTo>
                    <a:pt x="73" y="343"/>
                  </a:lnTo>
                  <a:lnTo>
                    <a:pt x="74" y="342"/>
                  </a:lnTo>
                  <a:lnTo>
                    <a:pt x="73" y="339"/>
                  </a:lnTo>
                  <a:lnTo>
                    <a:pt x="71" y="330"/>
                  </a:lnTo>
                  <a:lnTo>
                    <a:pt x="70" y="322"/>
                  </a:lnTo>
                  <a:lnTo>
                    <a:pt x="70" y="321"/>
                  </a:lnTo>
                  <a:lnTo>
                    <a:pt x="70" y="317"/>
                  </a:lnTo>
                  <a:lnTo>
                    <a:pt x="70" y="302"/>
                  </a:lnTo>
                  <a:lnTo>
                    <a:pt x="70" y="290"/>
                  </a:lnTo>
                  <a:lnTo>
                    <a:pt x="70" y="289"/>
                  </a:lnTo>
                  <a:lnTo>
                    <a:pt x="70" y="284"/>
                  </a:lnTo>
                  <a:lnTo>
                    <a:pt x="70" y="265"/>
                  </a:lnTo>
                  <a:lnTo>
                    <a:pt x="70" y="251"/>
                  </a:lnTo>
                  <a:lnTo>
                    <a:pt x="70" y="250"/>
                  </a:lnTo>
                  <a:lnTo>
                    <a:pt x="68" y="245"/>
                  </a:lnTo>
                  <a:lnTo>
                    <a:pt x="67" y="227"/>
                  </a:lnTo>
                  <a:lnTo>
                    <a:pt x="66" y="213"/>
                  </a:lnTo>
                  <a:lnTo>
                    <a:pt x="66" y="212"/>
                  </a:lnTo>
                  <a:lnTo>
                    <a:pt x="66" y="210"/>
                  </a:lnTo>
                  <a:lnTo>
                    <a:pt x="66" y="204"/>
                  </a:lnTo>
                  <a:lnTo>
                    <a:pt x="66" y="198"/>
                  </a:lnTo>
                  <a:lnTo>
                    <a:pt x="66" y="197"/>
                  </a:lnTo>
                  <a:lnTo>
                    <a:pt x="67" y="197"/>
                  </a:lnTo>
                  <a:lnTo>
                    <a:pt x="68" y="197"/>
                  </a:lnTo>
                  <a:lnTo>
                    <a:pt x="70" y="197"/>
                  </a:lnTo>
                  <a:lnTo>
                    <a:pt x="72" y="197"/>
                  </a:lnTo>
                  <a:lnTo>
                    <a:pt x="73" y="197"/>
                  </a:lnTo>
                  <a:lnTo>
                    <a:pt x="74" y="197"/>
                  </a:lnTo>
                  <a:lnTo>
                    <a:pt x="75" y="197"/>
                  </a:lnTo>
                  <a:lnTo>
                    <a:pt x="80" y="197"/>
                  </a:lnTo>
                  <a:lnTo>
                    <a:pt x="83" y="197"/>
                  </a:lnTo>
                  <a:lnTo>
                    <a:pt x="84" y="197"/>
                  </a:lnTo>
                  <a:lnTo>
                    <a:pt x="85" y="197"/>
                  </a:lnTo>
                  <a:lnTo>
                    <a:pt x="91" y="197"/>
                  </a:lnTo>
                  <a:lnTo>
                    <a:pt x="94" y="197"/>
                  </a:lnTo>
                  <a:lnTo>
                    <a:pt x="95" y="197"/>
                  </a:lnTo>
                  <a:lnTo>
                    <a:pt x="98" y="197"/>
                  </a:lnTo>
                  <a:lnTo>
                    <a:pt x="100" y="197"/>
                  </a:lnTo>
                  <a:lnTo>
                    <a:pt x="101" y="197"/>
                  </a:lnTo>
                  <a:lnTo>
                    <a:pt x="101" y="194"/>
                  </a:lnTo>
                  <a:lnTo>
                    <a:pt x="101" y="192"/>
                  </a:lnTo>
                  <a:lnTo>
                    <a:pt x="101" y="191"/>
                  </a:lnTo>
                  <a:lnTo>
                    <a:pt x="101" y="190"/>
                  </a:lnTo>
                  <a:lnTo>
                    <a:pt x="101" y="185"/>
                  </a:lnTo>
                  <a:lnTo>
                    <a:pt x="101" y="181"/>
                  </a:lnTo>
                  <a:lnTo>
                    <a:pt x="101" y="180"/>
                  </a:lnTo>
                  <a:lnTo>
                    <a:pt x="101" y="178"/>
                  </a:lnTo>
                  <a:lnTo>
                    <a:pt x="103" y="172"/>
                  </a:lnTo>
                  <a:lnTo>
                    <a:pt x="104" y="167"/>
                  </a:lnTo>
                  <a:lnTo>
                    <a:pt x="105" y="165"/>
                  </a:lnTo>
                  <a:lnTo>
                    <a:pt x="107" y="164"/>
                  </a:lnTo>
                  <a:lnTo>
                    <a:pt x="108" y="163"/>
                  </a:lnTo>
                  <a:lnTo>
                    <a:pt x="109" y="162"/>
                  </a:lnTo>
                  <a:lnTo>
                    <a:pt x="109" y="161"/>
                  </a:lnTo>
                  <a:lnTo>
                    <a:pt x="109" y="160"/>
                  </a:lnTo>
                  <a:lnTo>
                    <a:pt x="109" y="159"/>
                  </a:lnTo>
                  <a:lnTo>
                    <a:pt x="110" y="159"/>
                  </a:lnTo>
                  <a:lnTo>
                    <a:pt x="113" y="159"/>
                  </a:lnTo>
                  <a:lnTo>
                    <a:pt x="115" y="159"/>
                  </a:lnTo>
                  <a:lnTo>
                    <a:pt x="116" y="159"/>
                  </a:lnTo>
                  <a:lnTo>
                    <a:pt x="118" y="159"/>
                  </a:lnTo>
                  <a:lnTo>
                    <a:pt x="124" y="159"/>
                  </a:lnTo>
                  <a:lnTo>
                    <a:pt x="129" y="159"/>
                  </a:lnTo>
                  <a:lnTo>
                    <a:pt x="130" y="159"/>
                  </a:lnTo>
                  <a:lnTo>
                    <a:pt x="133" y="159"/>
                  </a:lnTo>
                  <a:lnTo>
                    <a:pt x="145" y="159"/>
                  </a:lnTo>
                  <a:lnTo>
                    <a:pt x="153" y="159"/>
                  </a:lnTo>
                  <a:lnTo>
                    <a:pt x="154" y="159"/>
                  </a:lnTo>
                  <a:lnTo>
                    <a:pt x="157" y="159"/>
                  </a:lnTo>
                  <a:lnTo>
                    <a:pt x="169" y="159"/>
                  </a:lnTo>
                  <a:lnTo>
                    <a:pt x="178" y="159"/>
                  </a:lnTo>
                  <a:lnTo>
                    <a:pt x="179" y="159"/>
                  </a:lnTo>
                  <a:lnTo>
                    <a:pt x="183" y="159"/>
                  </a:lnTo>
                  <a:lnTo>
                    <a:pt x="185" y="159"/>
                  </a:lnTo>
                  <a:lnTo>
                    <a:pt x="186" y="159"/>
                  </a:lnTo>
                  <a:lnTo>
                    <a:pt x="188" y="159"/>
                  </a:lnTo>
                  <a:lnTo>
                    <a:pt x="189" y="159"/>
                  </a:lnTo>
                  <a:lnTo>
                    <a:pt x="190" y="159"/>
                  </a:lnTo>
                  <a:lnTo>
                    <a:pt x="190" y="157"/>
                  </a:lnTo>
                  <a:lnTo>
                    <a:pt x="190" y="156"/>
                  </a:lnTo>
                  <a:lnTo>
                    <a:pt x="190" y="155"/>
                  </a:lnTo>
                  <a:lnTo>
                    <a:pt x="191" y="154"/>
                  </a:lnTo>
                  <a:lnTo>
                    <a:pt x="192" y="153"/>
                  </a:lnTo>
                  <a:lnTo>
                    <a:pt x="193" y="152"/>
                  </a:lnTo>
                  <a:lnTo>
                    <a:pt x="193" y="150"/>
                  </a:lnTo>
                  <a:lnTo>
                    <a:pt x="194" y="143"/>
                  </a:lnTo>
                  <a:lnTo>
                    <a:pt x="195" y="139"/>
                  </a:lnTo>
                  <a:lnTo>
                    <a:pt x="196" y="138"/>
                  </a:lnTo>
                  <a:lnTo>
                    <a:pt x="198" y="134"/>
                  </a:lnTo>
                  <a:lnTo>
                    <a:pt x="200" y="132"/>
                  </a:lnTo>
                  <a:lnTo>
                    <a:pt x="201" y="131"/>
                  </a:lnTo>
                  <a:lnTo>
                    <a:pt x="202" y="131"/>
                  </a:lnTo>
                  <a:lnTo>
                    <a:pt x="203" y="131"/>
                  </a:lnTo>
                  <a:lnTo>
                    <a:pt x="204" y="131"/>
                  </a:lnTo>
                  <a:lnTo>
                    <a:pt x="205" y="131"/>
                  </a:lnTo>
                  <a:lnTo>
                    <a:pt x="208" y="131"/>
                  </a:lnTo>
                  <a:lnTo>
                    <a:pt x="210" y="131"/>
                  </a:lnTo>
                  <a:lnTo>
                    <a:pt x="211" y="131"/>
                  </a:lnTo>
                  <a:lnTo>
                    <a:pt x="213" y="131"/>
                  </a:lnTo>
                  <a:lnTo>
                    <a:pt x="221" y="131"/>
                  </a:lnTo>
                  <a:lnTo>
                    <a:pt x="227" y="131"/>
                  </a:lnTo>
                  <a:lnTo>
                    <a:pt x="228" y="131"/>
                  </a:lnTo>
                  <a:lnTo>
                    <a:pt x="231" y="131"/>
                  </a:lnTo>
                  <a:lnTo>
                    <a:pt x="241" y="131"/>
                  </a:lnTo>
                  <a:lnTo>
                    <a:pt x="248" y="131"/>
                  </a:lnTo>
                  <a:lnTo>
                    <a:pt x="249" y="131"/>
                  </a:lnTo>
                  <a:lnTo>
                    <a:pt x="251" y="131"/>
                  </a:lnTo>
                  <a:lnTo>
                    <a:pt x="252" y="131"/>
                  </a:lnTo>
                  <a:lnTo>
                    <a:pt x="253" y="131"/>
                  </a:lnTo>
                  <a:lnTo>
                    <a:pt x="253" y="132"/>
                  </a:lnTo>
                  <a:lnTo>
                    <a:pt x="253" y="133"/>
                  </a:lnTo>
                  <a:lnTo>
                    <a:pt x="253" y="134"/>
                  </a:lnTo>
                  <a:lnTo>
                    <a:pt x="253" y="134"/>
                  </a:lnTo>
                  <a:lnTo>
                    <a:pt x="253" y="135"/>
                  </a:lnTo>
                  <a:lnTo>
                    <a:pt x="253" y="137"/>
                  </a:lnTo>
                  <a:lnTo>
                    <a:pt x="253" y="138"/>
                  </a:lnTo>
                  <a:lnTo>
                    <a:pt x="253" y="138"/>
                  </a:lnTo>
                  <a:lnTo>
                    <a:pt x="253" y="139"/>
                  </a:lnTo>
                  <a:lnTo>
                    <a:pt x="253" y="142"/>
                  </a:lnTo>
                  <a:lnTo>
                    <a:pt x="253" y="144"/>
                  </a:lnTo>
                  <a:lnTo>
                    <a:pt x="253" y="144"/>
                  </a:lnTo>
                  <a:lnTo>
                    <a:pt x="253" y="145"/>
                  </a:lnTo>
                  <a:lnTo>
                    <a:pt x="253" y="146"/>
                  </a:lnTo>
                  <a:lnTo>
                    <a:pt x="253" y="150"/>
                  </a:lnTo>
                  <a:lnTo>
                    <a:pt x="253" y="152"/>
                  </a:lnTo>
                  <a:lnTo>
                    <a:pt x="253" y="152"/>
                  </a:lnTo>
                  <a:lnTo>
                    <a:pt x="253" y="153"/>
                  </a:lnTo>
                  <a:lnTo>
                    <a:pt x="253" y="154"/>
                  </a:lnTo>
                  <a:lnTo>
                    <a:pt x="253" y="155"/>
                  </a:lnTo>
                  <a:lnTo>
                    <a:pt x="253" y="155"/>
                  </a:lnTo>
                  <a:lnTo>
                    <a:pt x="257" y="155"/>
                  </a:lnTo>
                  <a:lnTo>
                    <a:pt x="259" y="155"/>
                  </a:lnTo>
                  <a:lnTo>
                    <a:pt x="260" y="155"/>
                  </a:lnTo>
                  <a:lnTo>
                    <a:pt x="262" y="156"/>
                  </a:lnTo>
                  <a:lnTo>
                    <a:pt x="268" y="158"/>
                  </a:lnTo>
                  <a:lnTo>
                    <a:pt x="274" y="159"/>
                  </a:lnTo>
                  <a:lnTo>
                    <a:pt x="275" y="159"/>
                  </a:lnTo>
                  <a:lnTo>
                    <a:pt x="278" y="160"/>
                  </a:lnTo>
                  <a:lnTo>
                    <a:pt x="289" y="161"/>
                  </a:lnTo>
                  <a:lnTo>
                    <a:pt x="298" y="162"/>
                  </a:lnTo>
                  <a:lnTo>
                    <a:pt x="299" y="162"/>
                  </a:lnTo>
                  <a:lnTo>
                    <a:pt x="302" y="163"/>
                  </a:lnTo>
                  <a:lnTo>
                    <a:pt x="314" y="164"/>
                  </a:lnTo>
                  <a:lnTo>
                    <a:pt x="322" y="165"/>
                  </a:lnTo>
                  <a:lnTo>
                    <a:pt x="323" y="165"/>
                  </a:lnTo>
                  <a:lnTo>
                    <a:pt x="324" y="165"/>
                  </a:lnTo>
                  <a:lnTo>
                    <a:pt x="327" y="165"/>
                  </a:lnTo>
                  <a:lnTo>
                    <a:pt x="330" y="165"/>
                  </a:lnTo>
                  <a:lnTo>
                    <a:pt x="331" y="165"/>
                  </a:lnTo>
                  <a:lnTo>
                    <a:pt x="331" y="164"/>
                  </a:lnTo>
                  <a:lnTo>
                    <a:pt x="331" y="163"/>
                  </a:lnTo>
                  <a:lnTo>
                    <a:pt x="331" y="162"/>
                  </a:lnTo>
                  <a:lnTo>
                    <a:pt x="331" y="161"/>
                  </a:lnTo>
                  <a:lnTo>
                    <a:pt x="331" y="160"/>
                  </a:lnTo>
                  <a:lnTo>
                    <a:pt x="331" y="159"/>
                  </a:lnTo>
                  <a:lnTo>
                    <a:pt x="331" y="158"/>
                  </a:lnTo>
                  <a:lnTo>
                    <a:pt x="331" y="153"/>
                  </a:lnTo>
                  <a:lnTo>
                    <a:pt x="331" y="150"/>
                  </a:lnTo>
                  <a:lnTo>
                    <a:pt x="331" y="149"/>
                  </a:lnTo>
                  <a:lnTo>
                    <a:pt x="331" y="146"/>
                  </a:lnTo>
                  <a:lnTo>
                    <a:pt x="331" y="140"/>
                  </a:lnTo>
                  <a:lnTo>
                    <a:pt x="331" y="135"/>
                  </a:lnTo>
                  <a:lnTo>
                    <a:pt x="331" y="134"/>
                  </a:lnTo>
                  <a:lnTo>
                    <a:pt x="331" y="133"/>
                  </a:lnTo>
                  <a:lnTo>
                    <a:pt x="331" y="132"/>
                  </a:lnTo>
                  <a:lnTo>
                    <a:pt x="331" y="131"/>
                  </a:lnTo>
                  <a:lnTo>
                    <a:pt x="332" y="131"/>
                  </a:lnTo>
                  <a:lnTo>
                    <a:pt x="333" y="131"/>
                  </a:lnTo>
                  <a:lnTo>
                    <a:pt x="334" y="131"/>
                  </a:lnTo>
                  <a:lnTo>
                    <a:pt x="335" y="131"/>
                  </a:lnTo>
                  <a:lnTo>
                    <a:pt x="338" y="131"/>
                  </a:lnTo>
                  <a:lnTo>
                    <a:pt x="340" y="131"/>
                  </a:lnTo>
                  <a:lnTo>
                    <a:pt x="341" y="131"/>
                  </a:lnTo>
                  <a:lnTo>
                    <a:pt x="343" y="131"/>
                  </a:lnTo>
                  <a:lnTo>
                    <a:pt x="350" y="131"/>
                  </a:lnTo>
                  <a:lnTo>
                    <a:pt x="354" y="131"/>
                  </a:lnTo>
                  <a:lnTo>
                    <a:pt x="355" y="131"/>
                  </a:lnTo>
                  <a:lnTo>
                    <a:pt x="357" y="131"/>
                  </a:lnTo>
                  <a:lnTo>
                    <a:pt x="363" y="131"/>
                  </a:lnTo>
                  <a:lnTo>
                    <a:pt x="369" y="131"/>
                  </a:lnTo>
                  <a:lnTo>
                    <a:pt x="370" y="131"/>
                  </a:lnTo>
                  <a:lnTo>
                    <a:pt x="371" y="131"/>
                  </a:lnTo>
                  <a:lnTo>
                    <a:pt x="372" y="131"/>
                  </a:lnTo>
                  <a:lnTo>
                    <a:pt x="373" y="131"/>
                  </a:lnTo>
                  <a:lnTo>
                    <a:pt x="373" y="129"/>
                  </a:lnTo>
                  <a:lnTo>
                    <a:pt x="373" y="128"/>
                  </a:lnTo>
                  <a:lnTo>
                    <a:pt x="373" y="127"/>
                  </a:lnTo>
                  <a:lnTo>
                    <a:pt x="373" y="126"/>
                  </a:lnTo>
                  <a:lnTo>
                    <a:pt x="373" y="121"/>
                  </a:lnTo>
                  <a:lnTo>
                    <a:pt x="373" y="118"/>
                  </a:lnTo>
                  <a:lnTo>
                    <a:pt x="373" y="117"/>
                  </a:lnTo>
                  <a:lnTo>
                    <a:pt x="373" y="114"/>
                  </a:lnTo>
                  <a:lnTo>
                    <a:pt x="374" y="104"/>
                  </a:lnTo>
                  <a:lnTo>
                    <a:pt x="375" y="97"/>
                  </a:lnTo>
                  <a:lnTo>
                    <a:pt x="376" y="96"/>
                  </a:lnTo>
                  <a:lnTo>
                    <a:pt x="376" y="92"/>
                  </a:lnTo>
                  <a:lnTo>
                    <a:pt x="378" y="83"/>
                  </a:lnTo>
                  <a:lnTo>
                    <a:pt x="379" y="75"/>
                  </a:lnTo>
                  <a:lnTo>
                    <a:pt x="380" y="74"/>
                  </a:lnTo>
                  <a:lnTo>
                    <a:pt x="380" y="73"/>
                  </a:lnTo>
                  <a:lnTo>
                    <a:pt x="380" y="70"/>
                  </a:lnTo>
                  <a:lnTo>
                    <a:pt x="380" y="68"/>
                  </a:lnTo>
                  <a:lnTo>
                    <a:pt x="380" y="67"/>
                  </a:lnTo>
                  <a:lnTo>
                    <a:pt x="380" y="66"/>
                  </a:lnTo>
                  <a:lnTo>
                    <a:pt x="380" y="65"/>
                  </a:lnTo>
                  <a:lnTo>
                    <a:pt x="380" y="64"/>
                  </a:lnTo>
                  <a:lnTo>
                    <a:pt x="381" y="64"/>
                  </a:lnTo>
                  <a:lnTo>
                    <a:pt x="382" y="64"/>
                  </a:lnTo>
                  <a:lnTo>
                    <a:pt x="384" y="64"/>
                  </a:lnTo>
                  <a:lnTo>
                    <a:pt x="388" y="62"/>
                  </a:lnTo>
                  <a:lnTo>
                    <a:pt x="390" y="61"/>
                  </a:lnTo>
                  <a:lnTo>
                    <a:pt x="391" y="60"/>
                  </a:lnTo>
                  <a:lnTo>
                    <a:pt x="393" y="60"/>
                  </a:lnTo>
                  <a:lnTo>
                    <a:pt x="399" y="58"/>
                  </a:lnTo>
                  <a:lnTo>
                    <a:pt x="404" y="57"/>
                  </a:lnTo>
                  <a:lnTo>
                    <a:pt x="405" y="56"/>
                  </a:lnTo>
                  <a:lnTo>
                    <a:pt x="406" y="56"/>
                  </a:lnTo>
                  <a:lnTo>
                    <a:pt x="407" y="56"/>
                  </a:lnTo>
                  <a:lnTo>
                    <a:pt x="408" y="56"/>
                  </a:lnTo>
                  <a:lnTo>
                    <a:pt x="408" y="55"/>
                  </a:lnTo>
                  <a:lnTo>
                    <a:pt x="408" y="54"/>
                  </a:lnTo>
                  <a:lnTo>
                    <a:pt x="408" y="53"/>
                  </a:lnTo>
                  <a:lnTo>
                    <a:pt x="408" y="52"/>
                  </a:lnTo>
                  <a:lnTo>
                    <a:pt x="408" y="49"/>
                  </a:lnTo>
                  <a:lnTo>
                    <a:pt x="408" y="47"/>
                  </a:lnTo>
                  <a:lnTo>
                    <a:pt x="408" y="46"/>
                  </a:lnTo>
                  <a:lnTo>
                    <a:pt x="408" y="44"/>
                  </a:lnTo>
                  <a:lnTo>
                    <a:pt x="408" y="37"/>
                  </a:lnTo>
                  <a:lnTo>
                    <a:pt x="408" y="33"/>
                  </a:lnTo>
                  <a:lnTo>
                    <a:pt x="408" y="32"/>
                  </a:lnTo>
                  <a:lnTo>
                    <a:pt x="408" y="30"/>
                  </a:lnTo>
                  <a:lnTo>
                    <a:pt x="408" y="21"/>
                  </a:lnTo>
                  <a:lnTo>
                    <a:pt x="408" y="15"/>
                  </a:lnTo>
                  <a:lnTo>
                    <a:pt x="408" y="14"/>
                  </a:lnTo>
                  <a:lnTo>
                    <a:pt x="408" y="13"/>
                  </a:lnTo>
                  <a:lnTo>
                    <a:pt x="408" y="12"/>
                  </a:lnTo>
                  <a:lnTo>
                    <a:pt x="408" y="11"/>
                  </a:lnTo>
                  <a:lnTo>
                    <a:pt x="414" y="13"/>
                  </a:lnTo>
                  <a:lnTo>
                    <a:pt x="417" y="14"/>
                  </a:lnTo>
                  <a:lnTo>
                    <a:pt x="418" y="14"/>
                  </a:lnTo>
                  <a:lnTo>
                    <a:pt x="421" y="15"/>
                  </a:lnTo>
                  <a:lnTo>
                    <a:pt x="429" y="16"/>
                  </a:lnTo>
                  <a:lnTo>
                    <a:pt x="435" y="17"/>
                  </a:lnTo>
                  <a:lnTo>
                    <a:pt x="436" y="17"/>
                  </a:lnTo>
                  <a:lnTo>
                    <a:pt x="443" y="19"/>
                  </a:lnTo>
                  <a:lnTo>
                    <a:pt x="462" y="22"/>
                  </a:lnTo>
                  <a:lnTo>
                    <a:pt x="478" y="25"/>
                  </a:lnTo>
                  <a:lnTo>
                    <a:pt x="479" y="25"/>
                  </a:lnTo>
                  <a:lnTo>
                    <a:pt x="484" y="27"/>
                  </a:lnTo>
                  <a:lnTo>
                    <a:pt x="503" y="30"/>
                  </a:lnTo>
                  <a:lnTo>
                    <a:pt x="517" y="32"/>
                  </a:lnTo>
                  <a:lnTo>
                    <a:pt x="518" y="32"/>
                  </a:lnTo>
                  <a:lnTo>
                    <a:pt x="519" y="32"/>
                  </a:lnTo>
                  <a:lnTo>
                    <a:pt x="524" y="32"/>
                  </a:lnTo>
                  <a:lnTo>
                    <a:pt x="527" y="32"/>
                  </a:lnTo>
                  <a:lnTo>
                    <a:pt x="528" y="32"/>
                  </a:lnTo>
                  <a:lnTo>
                    <a:pt x="528" y="33"/>
                  </a:lnTo>
                  <a:lnTo>
                    <a:pt x="528" y="34"/>
                  </a:lnTo>
                  <a:lnTo>
                    <a:pt x="528" y="35"/>
                  </a:lnTo>
                  <a:lnTo>
                    <a:pt x="528" y="35"/>
                  </a:lnTo>
                  <a:lnTo>
                    <a:pt x="528" y="36"/>
                  </a:lnTo>
                  <a:lnTo>
                    <a:pt x="528" y="37"/>
                  </a:lnTo>
                  <a:lnTo>
                    <a:pt x="528" y="38"/>
                  </a:lnTo>
                  <a:lnTo>
                    <a:pt x="528" y="38"/>
                  </a:lnTo>
                  <a:lnTo>
                    <a:pt x="528" y="39"/>
                  </a:lnTo>
                  <a:lnTo>
                    <a:pt x="528" y="40"/>
                  </a:lnTo>
                  <a:lnTo>
                    <a:pt x="528" y="44"/>
                  </a:lnTo>
                  <a:lnTo>
                    <a:pt x="528" y="46"/>
                  </a:lnTo>
                  <a:lnTo>
                    <a:pt x="528" y="46"/>
                  </a:lnTo>
                  <a:lnTo>
                    <a:pt x="528" y="47"/>
                  </a:lnTo>
                  <a:lnTo>
                    <a:pt x="528" y="48"/>
                  </a:lnTo>
                  <a:lnTo>
                    <a:pt x="528" y="51"/>
                  </a:lnTo>
                  <a:lnTo>
                    <a:pt x="528" y="53"/>
                  </a:lnTo>
                  <a:lnTo>
                    <a:pt x="528" y="53"/>
                  </a:lnTo>
                  <a:lnTo>
                    <a:pt x="528" y="54"/>
                  </a:lnTo>
                  <a:lnTo>
                    <a:pt x="528" y="55"/>
                  </a:lnTo>
                  <a:lnTo>
                    <a:pt x="528" y="56"/>
                  </a:lnTo>
                  <a:lnTo>
                    <a:pt x="528" y="56"/>
                  </a:lnTo>
                  <a:lnTo>
                    <a:pt x="529" y="56"/>
                  </a:lnTo>
                  <a:lnTo>
                    <a:pt x="530" y="56"/>
                  </a:lnTo>
                  <a:lnTo>
                    <a:pt x="532" y="56"/>
                  </a:lnTo>
                  <a:lnTo>
                    <a:pt x="533" y="56"/>
                  </a:lnTo>
                  <a:lnTo>
                    <a:pt x="534" y="56"/>
                  </a:lnTo>
                  <a:lnTo>
                    <a:pt x="535" y="56"/>
                  </a:lnTo>
                  <a:lnTo>
                    <a:pt x="536" y="56"/>
                  </a:lnTo>
                  <a:lnTo>
                    <a:pt x="541" y="56"/>
                  </a:lnTo>
                  <a:lnTo>
                    <a:pt x="544" y="56"/>
                  </a:lnTo>
                  <a:lnTo>
                    <a:pt x="545" y="56"/>
                  </a:lnTo>
                  <a:lnTo>
                    <a:pt x="547" y="56"/>
                  </a:lnTo>
                  <a:lnTo>
                    <a:pt x="554" y="56"/>
                  </a:lnTo>
                  <a:lnTo>
                    <a:pt x="559" y="56"/>
                  </a:lnTo>
                  <a:lnTo>
                    <a:pt x="560" y="56"/>
                  </a:lnTo>
                  <a:lnTo>
                    <a:pt x="561" y="56"/>
                  </a:lnTo>
                  <a:lnTo>
                    <a:pt x="562" y="56"/>
                  </a:lnTo>
                  <a:lnTo>
                    <a:pt x="563" y="56"/>
                  </a:lnTo>
                  <a:lnTo>
                    <a:pt x="563" y="57"/>
                  </a:lnTo>
                  <a:lnTo>
                    <a:pt x="563" y="58"/>
                  </a:lnTo>
                  <a:lnTo>
                    <a:pt x="563" y="60"/>
                  </a:lnTo>
                  <a:lnTo>
                    <a:pt x="563" y="60"/>
                  </a:lnTo>
                  <a:lnTo>
                    <a:pt x="563" y="61"/>
                  </a:lnTo>
                  <a:lnTo>
                    <a:pt x="563" y="62"/>
                  </a:lnTo>
                  <a:lnTo>
                    <a:pt x="563" y="65"/>
                  </a:lnTo>
                  <a:lnTo>
                    <a:pt x="563" y="67"/>
                  </a:lnTo>
                  <a:lnTo>
                    <a:pt x="563" y="67"/>
                  </a:lnTo>
                  <a:lnTo>
                    <a:pt x="563" y="68"/>
                  </a:lnTo>
                  <a:lnTo>
                    <a:pt x="563" y="69"/>
                  </a:lnTo>
                  <a:lnTo>
                    <a:pt x="564" y="74"/>
                  </a:lnTo>
                  <a:lnTo>
                    <a:pt x="565" y="78"/>
                  </a:lnTo>
                  <a:lnTo>
                    <a:pt x="566" y="78"/>
                  </a:lnTo>
                  <a:lnTo>
                    <a:pt x="569" y="80"/>
                  </a:lnTo>
                  <a:lnTo>
                    <a:pt x="570" y="81"/>
                  </a:lnTo>
                  <a:lnTo>
                    <a:pt x="571" y="81"/>
                  </a:lnTo>
                  <a:lnTo>
                    <a:pt x="572" y="81"/>
                  </a:lnTo>
                  <a:lnTo>
                    <a:pt x="573" y="81"/>
                  </a:lnTo>
                  <a:lnTo>
                    <a:pt x="574" y="81"/>
                  </a:lnTo>
                  <a:lnTo>
                    <a:pt x="575" y="81"/>
                  </a:lnTo>
                  <a:lnTo>
                    <a:pt x="576" y="81"/>
                  </a:lnTo>
                  <a:lnTo>
                    <a:pt x="577" y="81"/>
                  </a:lnTo>
                  <a:lnTo>
                    <a:pt x="579" y="81"/>
                  </a:lnTo>
                  <a:lnTo>
                    <a:pt x="580" y="81"/>
                  </a:lnTo>
                  <a:lnTo>
                    <a:pt x="581" y="81"/>
                  </a:lnTo>
                  <a:lnTo>
                    <a:pt x="582" y="81"/>
                  </a:lnTo>
                  <a:lnTo>
                    <a:pt x="588" y="81"/>
                  </a:lnTo>
                  <a:lnTo>
                    <a:pt x="591" y="81"/>
                  </a:lnTo>
                  <a:lnTo>
                    <a:pt x="592" y="81"/>
                  </a:lnTo>
                  <a:lnTo>
                    <a:pt x="593" y="81"/>
                  </a:lnTo>
                  <a:lnTo>
                    <a:pt x="598" y="81"/>
                  </a:lnTo>
                  <a:lnTo>
                    <a:pt x="601" y="81"/>
                  </a:lnTo>
                  <a:lnTo>
                    <a:pt x="602" y="81"/>
                  </a:lnTo>
                  <a:lnTo>
                    <a:pt x="603" y="81"/>
                  </a:lnTo>
                  <a:lnTo>
                    <a:pt x="604" y="81"/>
                  </a:lnTo>
                  <a:lnTo>
                    <a:pt x="606" y="81"/>
                  </a:lnTo>
                  <a:lnTo>
                    <a:pt x="607" y="81"/>
                  </a:lnTo>
                  <a:lnTo>
                    <a:pt x="608" y="81"/>
                  </a:lnTo>
                  <a:lnTo>
                    <a:pt x="609" y="81"/>
                  </a:lnTo>
                  <a:lnTo>
                    <a:pt x="613" y="80"/>
                  </a:lnTo>
                  <a:lnTo>
                    <a:pt x="615" y="79"/>
                  </a:lnTo>
                  <a:lnTo>
                    <a:pt x="616" y="78"/>
                  </a:lnTo>
                  <a:lnTo>
                    <a:pt x="618" y="76"/>
                  </a:lnTo>
                  <a:lnTo>
                    <a:pt x="625" y="73"/>
                  </a:lnTo>
                  <a:lnTo>
                    <a:pt x="629" y="71"/>
                  </a:lnTo>
                  <a:lnTo>
                    <a:pt x="630" y="70"/>
                  </a:lnTo>
                  <a:lnTo>
                    <a:pt x="632" y="70"/>
                  </a:lnTo>
                  <a:lnTo>
                    <a:pt x="640" y="67"/>
                  </a:lnTo>
                  <a:lnTo>
                    <a:pt x="647" y="65"/>
                  </a:lnTo>
                  <a:lnTo>
                    <a:pt x="648" y="64"/>
                  </a:lnTo>
                  <a:lnTo>
                    <a:pt x="649" y="62"/>
                  </a:lnTo>
                  <a:lnTo>
                    <a:pt x="650" y="61"/>
                  </a:lnTo>
                  <a:lnTo>
                    <a:pt x="651" y="60"/>
                  </a:lnTo>
                  <a:lnTo>
                    <a:pt x="651" y="60"/>
                  </a:lnTo>
                  <a:lnTo>
                    <a:pt x="653" y="58"/>
                  </a:lnTo>
                  <a:lnTo>
                    <a:pt x="654" y="57"/>
                  </a:lnTo>
                  <a:lnTo>
                    <a:pt x="655" y="56"/>
                  </a:lnTo>
                  <a:lnTo>
                    <a:pt x="656" y="55"/>
                  </a:lnTo>
                  <a:lnTo>
                    <a:pt x="657" y="54"/>
                  </a:lnTo>
                  <a:lnTo>
                    <a:pt x="658" y="53"/>
                  </a:lnTo>
                  <a:lnTo>
                    <a:pt x="659" y="52"/>
                  </a:lnTo>
                  <a:lnTo>
                    <a:pt x="663" y="49"/>
                  </a:lnTo>
                  <a:lnTo>
                    <a:pt x="665" y="47"/>
                  </a:lnTo>
                  <a:lnTo>
                    <a:pt x="666" y="46"/>
                  </a:lnTo>
                  <a:lnTo>
                    <a:pt x="666" y="46"/>
                  </a:lnTo>
                  <a:lnTo>
                    <a:pt x="666" y="45"/>
                  </a:lnTo>
                  <a:lnTo>
                    <a:pt x="666" y="44"/>
                  </a:lnTo>
                  <a:lnTo>
                    <a:pt x="666" y="43"/>
                  </a:lnTo>
                  <a:lnTo>
                    <a:pt x="666" y="42"/>
                  </a:lnTo>
                  <a:lnTo>
                    <a:pt x="666" y="36"/>
                  </a:lnTo>
                  <a:lnTo>
                    <a:pt x="666" y="33"/>
                  </a:lnTo>
                  <a:lnTo>
                    <a:pt x="666" y="32"/>
                  </a:lnTo>
                  <a:lnTo>
                    <a:pt x="666" y="30"/>
                  </a:lnTo>
                  <a:lnTo>
                    <a:pt x="667" y="23"/>
                  </a:lnTo>
                  <a:lnTo>
                    <a:pt x="668" y="18"/>
                  </a:lnTo>
                  <a:lnTo>
                    <a:pt x="669" y="17"/>
                  </a:lnTo>
                  <a:lnTo>
                    <a:pt x="669" y="15"/>
                  </a:lnTo>
                  <a:lnTo>
                    <a:pt x="669" y="9"/>
                  </a:lnTo>
                  <a:lnTo>
                    <a:pt x="669" y="4"/>
                  </a:lnTo>
                  <a:lnTo>
                    <a:pt x="669" y="3"/>
                  </a:lnTo>
                  <a:lnTo>
                    <a:pt x="670" y="2"/>
                  </a:lnTo>
                  <a:lnTo>
                    <a:pt x="671" y="1"/>
                  </a:lnTo>
                  <a:lnTo>
                    <a:pt x="672" y="0"/>
                  </a:lnTo>
                  <a:lnTo>
                    <a:pt x="674" y="1"/>
                  </a:lnTo>
                  <a:lnTo>
                    <a:pt x="683" y="2"/>
                  </a:lnTo>
                  <a:lnTo>
                    <a:pt x="689" y="3"/>
                  </a:lnTo>
                  <a:lnTo>
                    <a:pt x="690" y="3"/>
                  </a:lnTo>
                  <a:lnTo>
                    <a:pt x="693" y="5"/>
                  </a:lnTo>
                  <a:lnTo>
                    <a:pt x="705" y="9"/>
                  </a:lnTo>
                  <a:lnTo>
                    <a:pt x="713" y="11"/>
                  </a:lnTo>
                  <a:lnTo>
                    <a:pt x="714" y="11"/>
                  </a:lnTo>
                  <a:lnTo>
                    <a:pt x="719" y="12"/>
                  </a:lnTo>
                  <a:lnTo>
                    <a:pt x="731" y="15"/>
                  </a:lnTo>
                  <a:lnTo>
                    <a:pt x="742" y="17"/>
                  </a:lnTo>
                  <a:lnTo>
                    <a:pt x="743" y="17"/>
                  </a:lnTo>
                  <a:lnTo>
                    <a:pt x="744" y="17"/>
                  </a:lnTo>
                  <a:lnTo>
                    <a:pt x="747" y="17"/>
                  </a:lnTo>
                  <a:lnTo>
                    <a:pt x="749" y="17"/>
                  </a:lnTo>
                  <a:lnTo>
                    <a:pt x="750" y="17"/>
                  </a:lnTo>
                  <a:lnTo>
                    <a:pt x="751" y="20"/>
                  </a:lnTo>
                  <a:lnTo>
                    <a:pt x="752" y="21"/>
                  </a:lnTo>
                  <a:lnTo>
                    <a:pt x="754" y="21"/>
                  </a:lnTo>
                  <a:lnTo>
                    <a:pt x="754" y="21"/>
                  </a:lnTo>
                  <a:lnTo>
                    <a:pt x="754" y="22"/>
                  </a:lnTo>
                  <a:lnTo>
                    <a:pt x="754" y="23"/>
                  </a:lnTo>
                  <a:lnTo>
                    <a:pt x="754" y="25"/>
                  </a:lnTo>
                  <a:lnTo>
                    <a:pt x="754" y="25"/>
                  </a:lnTo>
                  <a:lnTo>
                    <a:pt x="754" y="26"/>
                  </a:lnTo>
                  <a:lnTo>
                    <a:pt x="754" y="27"/>
                  </a:lnTo>
                  <a:lnTo>
                    <a:pt x="754" y="30"/>
                  </a:lnTo>
                  <a:lnTo>
                    <a:pt x="754" y="32"/>
                  </a:lnTo>
                  <a:lnTo>
                    <a:pt x="754" y="32"/>
                  </a:lnTo>
                  <a:lnTo>
                    <a:pt x="754" y="33"/>
                  </a:lnTo>
                  <a:lnTo>
                    <a:pt x="754" y="35"/>
                  </a:lnTo>
                  <a:lnTo>
                    <a:pt x="755" y="43"/>
                  </a:lnTo>
                  <a:lnTo>
                    <a:pt x="756" y="49"/>
                  </a:lnTo>
                  <a:lnTo>
                    <a:pt x="757" y="49"/>
                  </a:lnTo>
                  <a:lnTo>
                    <a:pt x="757" y="50"/>
                  </a:lnTo>
                  <a:lnTo>
                    <a:pt x="757" y="52"/>
                  </a:lnTo>
                  <a:lnTo>
                    <a:pt x="759" y="58"/>
                  </a:lnTo>
                  <a:lnTo>
                    <a:pt x="760" y="64"/>
                  </a:lnTo>
                  <a:lnTo>
                    <a:pt x="761" y="64"/>
                  </a:lnTo>
                  <a:lnTo>
                    <a:pt x="761" y="65"/>
                  </a:lnTo>
                  <a:lnTo>
                    <a:pt x="761" y="66"/>
                  </a:lnTo>
                  <a:lnTo>
                    <a:pt x="761" y="67"/>
                  </a:lnTo>
                  <a:lnTo>
                    <a:pt x="761" y="67"/>
                  </a:lnTo>
                  <a:lnTo>
                    <a:pt x="761" y="67"/>
                  </a:lnTo>
                  <a:lnTo>
                    <a:pt x="764" y="67"/>
                  </a:lnTo>
                  <a:lnTo>
                    <a:pt x="766" y="67"/>
                  </a:lnTo>
                  <a:lnTo>
                    <a:pt x="767" y="67"/>
                  </a:lnTo>
                  <a:lnTo>
                    <a:pt x="768" y="67"/>
                  </a:lnTo>
                  <a:lnTo>
                    <a:pt x="774" y="67"/>
                  </a:lnTo>
                  <a:lnTo>
                    <a:pt x="777" y="67"/>
                  </a:lnTo>
                  <a:lnTo>
                    <a:pt x="778" y="67"/>
                  </a:lnTo>
                  <a:lnTo>
                    <a:pt x="779" y="67"/>
                  </a:lnTo>
                  <a:lnTo>
                    <a:pt x="784" y="67"/>
                  </a:lnTo>
                  <a:lnTo>
                    <a:pt x="787" y="67"/>
                  </a:lnTo>
                  <a:lnTo>
                    <a:pt x="788" y="67"/>
                  </a:lnTo>
                  <a:lnTo>
                    <a:pt x="791" y="67"/>
                  </a:lnTo>
                  <a:lnTo>
                    <a:pt x="792" y="67"/>
                  </a:lnTo>
                  <a:lnTo>
                    <a:pt x="793" y="67"/>
                  </a:lnTo>
                  <a:lnTo>
                    <a:pt x="793" y="68"/>
                  </a:lnTo>
                  <a:lnTo>
                    <a:pt x="793" y="69"/>
                  </a:lnTo>
                  <a:lnTo>
                    <a:pt x="793" y="70"/>
                  </a:lnTo>
                  <a:lnTo>
                    <a:pt x="793" y="70"/>
                  </a:lnTo>
                  <a:lnTo>
                    <a:pt x="793" y="71"/>
                  </a:lnTo>
                  <a:lnTo>
                    <a:pt x="793" y="73"/>
                  </a:lnTo>
                  <a:lnTo>
                    <a:pt x="793" y="74"/>
                  </a:lnTo>
                  <a:lnTo>
                    <a:pt x="793" y="74"/>
                  </a:lnTo>
                  <a:lnTo>
                    <a:pt x="793" y="75"/>
                  </a:lnTo>
                  <a:lnTo>
                    <a:pt x="793" y="76"/>
                  </a:lnTo>
                  <a:lnTo>
                    <a:pt x="794" y="82"/>
                  </a:lnTo>
                  <a:lnTo>
                    <a:pt x="795" y="85"/>
                  </a:lnTo>
                  <a:lnTo>
                    <a:pt x="796" y="85"/>
                  </a:lnTo>
                  <a:lnTo>
                    <a:pt x="796" y="86"/>
                  </a:lnTo>
                  <a:lnTo>
                    <a:pt x="796" y="88"/>
                  </a:lnTo>
                  <a:lnTo>
                    <a:pt x="796" y="94"/>
                  </a:lnTo>
                  <a:lnTo>
                    <a:pt x="796" y="99"/>
                  </a:lnTo>
                  <a:lnTo>
                    <a:pt x="796" y="99"/>
                  </a:lnTo>
                  <a:lnTo>
                    <a:pt x="797" y="99"/>
                  </a:lnTo>
                  <a:lnTo>
                    <a:pt x="798" y="99"/>
                  </a:lnTo>
                  <a:lnTo>
                    <a:pt x="799" y="99"/>
                  </a:lnTo>
                  <a:lnTo>
                    <a:pt x="799" y="100"/>
                  </a:lnTo>
                  <a:lnTo>
                    <a:pt x="799" y="101"/>
                  </a:lnTo>
                  <a:lnTo>
                    <a:pt x="799" y="102"/>
                  </a:lnTo>
                  <a:lnTo>
                    <a:pt x="799" y="102"/>
                  </a:lnTo>
                  <a:lnTo>
                    <a:pt x="801" y="102"/>
                  </a:lnTo>
                  <a:lnTo>
                    <a:pt x="802" y="102"/>
                  </a:lnTo>
                  <a:lnTo>
                    <a:pt x="803" y="102"/>
                  </a:lnTo>
                  <a:lnTo>
                    <a:pt x="804" y="107"/>
                  </a:lnTo>
                  <a:lnTo>
                    <a:pt x="805" y="109"/>
                  </a:lnTo>
                  <a:lnTo>
                    <a:pt x="806" y="109"/>
                  </a:lnTo>
                  <a:lnTo>
                    <a:pt x="807" y="110"/>
                  </a:lnTo>
                  <a:lnTo>
                    <a:pt x="811" y="111"/>
                  </a:lnTo>
                  <a:lnTo>
                    <a:pt x="813" y="112"/>
                  </a:lnTo>
                  <a:lnTo>
                    <a:pt x="814" y="112"/>
                  </a:lnTo>
                  <a:lnTo>
                    <a:pt x="814" y="114"/>
                  </a:lnTo>
                  <a:lnTo>
                    <a:pt x="814" y="116"/>
                  </a:lnTo>
                  <a:lnTo>
                    <a:pt x="814" y="117"/>
                  </a:lnTo>
                  <a:lnTo>
                    <a:pt x="814" y="117"/>
                  </a:lnTo>
                  <a:lnTo>
                    <a:pt x="816" y="117"/>
                  </a:lnTo>
                  <a:lnTo>
                    <a:pt x="822" y="117"/>
                  </a:lnTo>
                  <a:lnTo>
                    <a:pt x="827" y="117"/>
                  </a:lnTo>
                  <a:lnTo>
                    <a:pt x="828" y="117"/>
                  </a:lnTo>
                  <a:lnTo>
                    <a:pt x="831" y="117"/>
                  </a:lnTo>
                  <a:lnTo>
                    <a:pt x="842" y="117"/>
                  </a:lnTo>
                  <a:lnTo>
                    <a:pt x="851" y="117"/>
                  </a:lnTo>
                  <a:lnTo>
                    <a:pt x="852" y="117"/>
                  </a:lnTo>
                  <a:lnTo>
                    <a:pt x="859" y="117"/>
                  </a:lnTo>
                  <a:lnTo>
                    <a:pt x="885" y="117"/>
                  </a:lnTo>
                  <a:lnTo>
                    <a:pt x="904" y="117"/>
                  </a:lnTo>
                  <a:lnTo>
                    <a:pt x="905" y="117"/>
                  </a:lnTo>
                  <a:lnTo>
                    <a:pt x="912" y="117"/>
                  </a:lnTo>
                  <a:lnTo>
                    <a:pt x="935" y="117"/>
                  </a:lnTo>
                  <a:lnTo>
                    <a:pt x="953" y="117"/>
                  </a:lnTo>
                  <a:lnTo>
                    <a:pt x="954" y="117"/>
                  </a:lnTo>
                  <a:lnTo>
                    <a:pt x="957" y="117"/>
                  </a:lnTo>
                  <a:lnTo>
                    <a:pt x="963" y="117"/>
                  </a:lnTo>
                  <a:lnTo>
                    <a:pt x="967" y="117"/>
                  </a:lnTo>
                  <a:lnTo>
                    <a:pt x="968" y="117"/>
                  </a:lnTo>
                  <a:lnTo>
                    <a:pt x="970" y="115"/>
                  </a:lnTo>
                  <a:lnTo>
                    <a:pt x="971" y="114"/>
                  </a:lnTo>
                  <a:lnTo>
                    <a:pt x="972" y="112"/>
                  </a:lnTo>
                  <a:lnTo>
                    <a:pt x="976" y="106"/>
                  </a:lnTo>
                  <a:lnTo>
                    <a:pt x="978" y="103"/>
                  </a:lnTo>
                  <a:lnTo>
                    <a:pt x="979" y="102"/>
                  </a:lnTo>
                  <a:lnTo>
                    <a:pt x="981" y="99"/>
                  </a:lnTo>
                  <a:lnTo>
                    <a:pt x="989" y="89"/>
                  </a:lnTo>
                  <a:lnTo>
                    <a:pt x="996" y="82"/>
                  </a:lnTo>
                  <a:lnTo>
                    <a:pt x="997" y="81"/>
                  </a:lnTo>
                  <a:lnTo>
                    <a:pt x="1000" y="76"/>
                  </a:lnTo>
                  <a:lnTo>
                    <a:pt x="1012" y="64"/>
                  </a:lnTo>
                  <a:lnTo>
                    <a:pt x="1020" y="54"/>
                  </a:lnTo>
                  <a:lnTo>
                    <a:pt x="1021" y="53"/>
                  </a:lnTo>
                  <a:lnTo>
                    <a:pt x="1022" y="52"/>
                  </a:lnTo>
                  <a:lnTo>
                    <a:pt x="1025" y="49"/>
                  </a:lnTo>
                  <a:lnTo>
                    <a:pt x="1027" y="47"/>
                  </a:lnTo>
                  <a:lnTo>
                    <a:pt x="1028" y="46"/>
                  </a:lnTo>
                  <a:lnTo>
                    <a:pt x="1028" y="45"/>
                  </a:lnTo>
                  <a:lnTo>
                    <a:pt x="1028" y="44"/>
                  </a:lnTo>
                  <a:lnTo>
                    <a:pt x="1028" y="43"/>
                  </a:lnTo>
                  <a:lnTo>
                    <a:pt x="1028" y="40"/>
                  </a:lnTo>
                  <a:lnTo>
                    <a:pt x="1028" y="39"/>
                  </a:lnTo>
                  <a:lnTo>
                    <a:pt x="1028" y="38"/>
                  </a:lnTo>
                  <a:lnTo>
                    <a:pt x="1029" y="35"/>
                  </a:lnTo>
                  <a:lnTo>
                    <a:pt x="1031" y="33"/>
                  </a:lnTo>
                  <a:lnTo>
                    <a:pt x="1032" y="32"/>
                  </a:lnTo>
                  <a:lnTo>
                    <a:pt x="1034" y="28"/>
                  </a:lnTo>
                  <a:lnTo>
                    <a:pt x="1035" y="26"/>
                  </a:lnTo>
                  <a:lnTo>
                    <a:pt x="1036" y="25"/>
                  </a:lnTo>
                  <a:lnTo>
                    <a:pt x="1036" y="23"/>
                  </a:lnTo>
                  <a:lnTo>
                    <a:pt x="1036" y="22"/>
                  </a:lnTo>
                  <a:lnTo>
                    <a:pt x="1036" y="21"/>
                  </a:lnTo>
                  <a:lnTo>
                    <a:pt x="1039" y="21"/>
                  </a:lnTo>
                  <a:lnTo>
                    <a:pt x="1041" y="21"/>
                  </a:lnTo>
                  <a:lnTo>
                    <a:pt x="1042" y="21"/>
                  </a:lnTo>
                  <a:lnTo>
                    <a:pt x="1043" y="21"/>
                  </a:lnTo>
                  <a:lnTo>
                    <a:pt x="1049" y="21"/>
                  </a:lnTo>
                  <a:lnTo>
                    <a:pt x="1052" y="21"/>
                  </a:lnTo>
                  <a:lnTo>
                    <a:pt x="1053" y="21"/>
                  </a:lnTo>
                  <a:lnTo>
                    <a:pt x="1056" y="21"/>
                  </a:lnTo>
                  <a:lnTo>
                    <a:pt x="1068" y="19"/>
                  </a:lnTo>
                  <a:lnTo>
                    <a:pt x="1077" y="18"/>
                  </a:lnTo>
                  <a:lnTo>
                    <a:pt x="1078" y="17"/>
                  </a:lnTo>
                  <a:lnTo>
                    <a:pt x="1084" y="17"/>
                  </a:lnTo>
                  <a:lnTo>
                    <a:pt x="1104" y="17"/>
                  </a:lnTo>
                  <a:lnTo>
                    <a:pt x="1119" y="17"/>
                  </a:lnTo>
                  <a:lnTo>
                    <a:pt x="1120" y="17"/>
                  </a:lnTo>
                  <a:lnTo>
                    <a:pt x="1123" y="17"/>
                  </a:lnTo>
                  <a:lnTo>
                    <a:pt x="1129" y="17"/>
                  </a:lnTo>
                  <a:lnTo>
                    <a:pt x="1133" y="17"/>
                  </a:lnTo>
                  <a:lnTo>
                    <a:pt x="1134" y="17"/>
                  </a:lnTo>
                  <a:lnTo>
                    <a:pt x="1135" y="17"/>
                  </a:lnTo>
                  <a:lnTo>
                    <a:pt x="1136" y="17"/>
                  </a:lnTo>
                  <a:lnTo>
                    <a:pt x="1137" y="17"/>
                  </a:lnTo>
                  <a:lnTo>
                    <a:pt x="1139" y="17"/>
                  </a:lnTo>
                  <a:lnTo>
                    <a:pt x="1141" y="17"/>
                  </a:lnTo>
                  <a:lnTo>
                    <a:pt x="1142" y="17"/>
                  </a:lnTo>
                  <a:lnTo>
                    <a:pt x="1148" y="20"/>
                  </a:lnTo>
                  <a:lnTo>
                    <a:pt x="1151" y="21"/>
                  </a:lnTo>
                  <a:lnTo>
                    <a:pt x="1152" y="21"/>
                  </a:lnTo>
                  <a:lnTo>
                    <a:pt x="1154" y="21"/>
                  </a:lnTo>
                  <a:lnTo>
                    <a:pt x="1161" y="21"/>
                  </a:lnTo>
                  <a:lnTo>
                    <a:pt x="1165" y="21"/>
                  </a:lnTo>
                  <a:lnTo>
                    <a:pt x="1166" y="21"/>
                  </a:lnTo>
                  <a:lnTo>
                    <a:pt x="1166" y="21"/>
                  </a:lnTo>
                  <a:lnTo>
                    <a:pt x="1166" y="22"/>
                  </a:lnTo>
                  <a:lnTo>
                    <a:pt x="1166" y="23"/>
                  </a:lnTo>
                  <a:lnTo>
                    <a:pt x="1166" y="25"/>
                  </a:lnTo>
                  <a:lnTo>
                    <a:pt x="1166" y="25"/>
                  </a:lnTo>
                  <a:lnTo>
                    <a:pt x="1166" y="26"/>
                  </a:lnTo>
                  <a:lnTo>
                    <a:pt x="1166" y="27"/>
                  </a:lnTo>
                  <a:lnTo>
                    <a:pt x="1166" y="28"/>
                  </a:lnTo>
                  <a:lnTo>
                    <a:pt x="1166" y="28"/>
                  </a:lnTo>
                  <a:lnTo>
                    <a:pt x="1166" y="29"/>
                  </a:lnTo>
                  <a:lnTo>
                    <a:pt x="1166" y="30"/>
                  </a:lnTo>
                  <a:lnTo>
                    <a:pt x="1166" y="33"/>
                  </a:lnTo>
                  <a:lnTo>
                    <a:pt x="1166" y="35"/>
                  </a:lnTo>
                  <a:lnTo>
                    <a:pt x="1166" y="35"/>
                  </a:lnTo>
                  <a:lnTo>
                    <a:pt x="1166" y="36"/>
                  </a:lnTo>
                  <a:lnTo>
                    <a:pt x="1166" y="37"/>
                  </a:lnTo>
                  <a:lnTo>
                    <a:pt x="1166" y="40"/>
                  </a:lnTo>
                  <a:lnTo>
                    <a:pt x="1166" y="43"/>
                  </a:lnTo>
                  <a:lnTo>
                    <a:pt x="1166" y="43"/>
                  </a:lnTo>
                  <a:lnTo>
                    <a:pt x="1166" y="44"/>
                  </a:lnTo>
                  <a:lnTo>
                    <a:pt x="1166" y="45"/>
                  </a:lnTo>
                  <a:lnTo>
                    <a:pt x="1166" y="46"/>
                  </a:lnTo>
                  <a:lnTo>
                    <a:pt x="1166" y="46"/>
                  </a:lnTo>
                  <a:lnTo>
                    <a:pt x="1167" y="46"/>
                  </a:lnTo>
                  <a:lnTo>
                    <a:pt x="1168" y="46"/>
                  </a:lnTo>
                  <a:lnTo>
                    <a:pt x="1169" y="46"/>
                  </a:lnTo>
                  <a:lnTo>
                    <a:pt x="1171" y="46"/>
                  </a:lnTo>
                  <a:lnTo>
                    <a:pt x="1172" y="46"/>
                  </a:lnTo>
                  <a:lnTo>
                    <a:pt x="1173" y="46"/>
                  </a:lnTo>
                  <a:lnTo>
                    <a:pt x="1176" y="46"/>
                  </a:lnTo>
                  <a:lnTo>
                    <a:pt x="1179" y="46"/>
                  </a:lnTo>
                  <a:lnTo>
                    <a:pt x="1180" y="46"/>
                  </a:lnTo>
                  <a:lnTo>
                    <a:pt x="1181" y="46"/>
                  </a:lnTo>
                  <a:lnTo>
                    <a:pt x="1184" y="46"/>
                  </a:lnTo>
                  <a:lnTo>
                    <a:pt x="1186" y="46"/>
                  </a:lnTo>
                  <a:lnTo>
                    <a:pt x="1187" y="46"/>
                  </a:lnTo>
                  <a:lnTo>
                    <a:pt x="1188" y="46"/>
                  </a:lnTo>
                  <a:lnTo>
                    <a:pt x="1189" y="46"/>
                  </a:lnTo>
                  <a:lnTo>
                    <a:pt x="1190" y="46"/>
                  </a:lnTo>
                  <a:lnTo>
                    <a:pt x="1190" y="47"/>
                  </a:lnTo>
                  <a:lnTo>
                    <a:pt x="1190" y="48"/>
                  </a:lnTo>
                  <a:lnTo>
                    <a:pt x="1190" y="49"/>
                  </a:lnTo>
                  <a:lnTo>
                    <a:pt x="1190" y="49"/>
                  </a:lnTo>
                  <a:lnTo>
                    <a:pt x="1190" y="50"/>
                  </a:lnTo>
                  <a:lnTo>
                    <a:pt x="1190" y="51"/>
                  </a:lnTo>
                  <a:lnTo>
                    <a:pt x="1190" y="56"/>
                  </a:lnTo>
                  <a:lnTo>
                    <a:pt x="1190" y="60"/>
                  </a:lnTo>
                  <a:lnTo>
                    <a:pt x="1190" y="60"/>
                  </a:lnTo>
                  <a:lnTo>
                    <a:pt x="1190" y="61"/>
                  </a:lnTo>
                  <a:lnTo>
                    <a:pt x="1190" y="63"/>
                  </a:lnTo>
                  <a:lnTo>
                    <a:pt x="1192" y="71"/>
                  </a:lnTo>
                  <a:lnTo>
                    <a:pt x="1193" y="78"/>
                  </a:lnTo>
                  <a:lnTo>
                    <a:pt x="1194" y="78"/>
                  </a:lnTo>
                  <a:lnTo>
                    <a:pt x="1194" y="79"/>
                  </a:lnTo>
                  <a:lnTo>
                    <a:pt x="1194" y="84"/>
                  </a:lnTo>
                  <a:lnTo>
                    <a:pt x="1195" y="103"/>
                  </a:lnTo>
                  <a:lnTo>
                    <a:pt x="1197" y="117"/>
                  </a:lnTo>
                  <a:lnTo>
                    <a:pt x="1198" y="117"/>
                  </a:lnTo>
                  <a:lnTo>
                    <a:pt x="1198" y="118"/>
                  </a:lnTo>
                  <a:lnTo>
                    <a:pt x="1198" y="120"/>
                  </a:lnTo>
                  <a:lnTo>
                    <a:pt x="1199" y="126"/>
                  </a:lnTo>
                  <a:lnTo>
                    <a:pt x="1200" y="131"/>
                  </a:lnTo>
                  <a:lnTo>
                    <a:pt x="1201" y="131"/>
                  </a:lnTo>
                  <a:lnTo>
                    <a:pt x="1200" y="131"/>
                  </a:lnTo>
                  <a:lnTo>
                    <a:pt x="1199" y="131"/>
                  </a:lnTo>
                  <a:lnTo>
                    <a:pt x="1198" y="131"/>
                  </a:lnTo>
                  <a:lnTo>
                    <a:pt x="1198" y="131"/>
                  </a:lnTo>
                  <a:lnTo>
                    <a:pt x="1197" y="131"/>
                  </a:lnTo>
                  <a:lnTo>
                    <a:pt x="1195" y="131"/>
                  </a:lnTo>
                  <a:lnTo>
                    <a:pt x="1192" y="131"/>
                  </a:lnTo>
                  <a:lnTo>
                    <a:pt x="1190" y="131"/>
                  </a:lnTo>
                  <a:lnTo>
                    <a:pt x="1190" y="131"/>
                  </a:lnTo>
                  <a:lnTo>
                    <a:pt x="1189" y="131"/>
                  </a:lnTo>
                  <a:lnTo>
                    <a:pt x="1187" y="131"/>
                  </a:lnTo>
                  <a:lnTo>
                    <a:pt x="1181" y="131"/>
                  </a:lnTo>
                  <a:lnTo>
                    <a:pt x="1176" y="131"/>
                  </a:lnTo>
                  <a:lnTo>
                    <a:pt x="1176" y="131"/>
                  </a:lnTo>
                  <a:lnTo>
                    <a:pt x="1175" y="131"/>
                  </a:lnTo>
                  <a:lnTo>
                    <a:pt x="1173" y="131"/>
                  </a:lnTo>
                  <a:lnTo>
                    <a:pt x="1165" y="131"/>
                  </a:lnTo>
                  <a:lnTo>
                    <a:pt x="1158" y="131"/>
                  </a:lnTo>
                  <a:lnTo>
                    <a:pt x="1158" y="131"/>
                  </a:lnTo>
                  <a:lnTo>
                    <a:pt x="1158" y="131"/>
                  </a:lnTo>
                  <a:lnTo>
                    <a:pt x="1158" y="132"/>
                  </a:lnTo>
                  <a:lnTo>
                    <a:pt x="1158" y="133"/>
                  </a:lnTo>
                  <a:lnTo>
                    <a:pt x="1158" y="136"/>
                  </a:lnTo>
                  <a:lnTo>
                    <a:pt x="1158" y="138"/>
                  </a:lnTo>
                  <a:lnTo>
                    <a:pt x="1158" y="138"/>
                  </a:lnTo>
                  <a:lnTo>
                    <a:pt x="1158" y="139"/>
                  </a:lnTo>
                  <a:lnTo>
                    <a:pt x="1158" y="142"/>
                  </a:lnTo>
                  <a:lnTo>
                    <a:pt x="1158" y="144"/>
                  </a:lnTo>
                  <a:lnTo>
                    <a:pt x="1158" y="144"/>
                  </a:lnTo>
                  <a:lnTo>
                    <a:pt x="1158" y="145"/>
                  </a:lnTo>
                  <a:lnTo>
                    <a:pt x="1158" y="147"/>
                  </a:lnTo>
                  <a:lnTo>
                    <a:pt x="1158" y="154"/>
                  </a:lnTo>
                  <a:lnTo>
                    <a:pt x="1158" y="159"/>
                  </a:lnTo>
                  <a:lnTo>
                    <a:pt x="1158" y="159"/>
                  </a:lnTo>
                  <a:lnTo>
                    <a:pt x="1158" y="160"/>
                  </a:lnTo>
                  <a:lnTo>
                    <a:pt x="1158" y="162"/>
                  </a:lnTo>
                  <a:lnTo>
                    <a:pt x="1158" y="169"/>
                  </a:lnTo>
                  <a:lnTo>
                    <a:pt x="1158" y="173"/>
                  </a:lnTo>
                  <a:lnTo>
                    <a:pt x="1158" y="173"/>
                  </a:lnTo>
                  <a:lnTo>
                    <a:pt x="1158" y="174"/>
                  </a:lnTo>
                  <a:lnTo>
                    <a:pt x="1158" y="175"/>
                  </a:lnTo>
                  <a:lnTo>
                    <a:pt x="1158" y="176"/>
                  </a:lnTo>
                  <a:lnTo>
                    <a:pt x="1158" y="176"/>
                  </a:lnTo>
                  <a:lnTo>
                    <a:pt x="1161" y="179"/>
                  </a:lnTo>
                  <a:lnTo>
                    <a:pt x="1162" y="180"/>
                  </a:lnTo>
                  <a:lnTo>
                    <a:pt x="1163" y="180"/>
                  </a:lnTo>
                  <a:lnTo>
                    <a:pt x="1166" y="180"/>
                  </a:lnTo>
                  <a:lnTo>
                    <a:pt x="1168" y="180"/>
                  </a:lnTo>
                  <a:lnTo>
                    <a:pt x="1169" y="180"/>
                  </a:lnTo>
                  <a:lnTo>
                    <a:pt x="1170" y="181"/>
                  </a:lnTo>
                  <a:lnTo>
                    <a:pt x="1173" y="182"/>
                  </a:lnTo>
                  <a:lnTo>
                    <a:pt x="1175" y="183"/>
                  </a:lnTo>
                  <a:lnTo>
                    <a:pt x="1176" y="183"/>
                  </a:lnTo>
                  <a:lnTo>
                    <a:pt x="1178" y="185"/>
                  </a:lnTo>
                  <a:lnTo>
                    <a:pt x="1181" y="186"/>
                  </a:lnTo>
                  <a:lnTo>
                    <a:pt x="1183" y="187"/>
                  </a:lnTo>
                  <a:lnTo>
                    <a:pt x="1184" y="187"/>
                  </a:lnTo>
                  <a:lnTo>
                    <a:pt x="1184" y="187"/>
                  </a:lnTo>
                  <a:lnTo>
                    <a:pt x="1184" y="188"/>
                  </a:lnTo>
                  <a:lnTo>
                    <a:pt x="1184" y="190"/>
                  </a:lnTo>
                  <a:lnTo>
                    <a:pt x="1184" y="191"/>
                  </a:lnTo>
                  <a:lnTo>
                    <a:pt x="1184" y="191"/>
                  </a:lnTo>
                  <a:lnTo>
                    <a:pt x="1184" y="192"/>
                  </a:lnTo>
                  <a:lnTo>
                    <a:pt x="1184" y="193"/>
                  </a:lnTo>
                  <a:lnTo>
                    <a:pt x="1184" y="194"/>
                  </a:lnTo>
                  <a:lnTo>
                    <a:pt x="1184" y="194"/>
                  </a:lnTo>
                  <a:lnTo>
                    <a:pt x="1185" y="199"/>
                  </a:lnTo>
                  <a:lnTo>
                    <a:pt x="1186" y="201"/>
                  </a:lnTo>
                  <a:lnTo>
                    <a:pt x="1187" y="201"/>
                  </a:lnTo>
                  <a:lnTo>
                    <a:pt x="1187" y="203"/>
                  </a:lnTo>
                  <a:lnTo>
                    <a:pt x="1187" y="206"/>
                  </a:lnTo>
                  <a:lnTo>
                    <a:pt x="1187" y="208"/>
                  </a:lnTo>
                  <a:lnTo>
                    <a:pt x="1187" y="208"/>
                  </a:lnTo>
                  <a:lnTo>
                    <a:pt x="1188" y="208"/>
                  </a:lnTo>
                  <a:lnTo>
                    <a:pt x="1189" y="208"/>
                  </a:lnTo>
                  <a:lnTo>
                    <a:pt x="1190" y="208"/>
                  </a:lnTo>
                  <a:lnTo>
                    <a:pt x="1190" y="208"/>
                  </a:lnTo>
                  <a:lnTo>
                    <a:pt x="1191" y="208"/>
                  </a:lnTo>
                  <a:lnTo>
                    <a:pt x="1194" y="208"/>
                  </a:lnTo>
                  <a:lnTo>
                    <a:pt x="1197" y="208"/>
                  </a:lnTo>
                  <a:lnTo>
                    <a:pt x="1198" y="208"/>
                  </a:lnTo>
                  <a:lnTo>
                    <a:pt x="1199" y="208"/>
                  </a:lnTo>
                  <a:lnTo>
                    <a:pt x="1204" y="208"/>
                  </a:lnTo>
                  <a:lnTo>
                    <a:pt x="1207" y="208"/>
                  </a:lnTo>
                  <a:lnTo>
                    <a:pt x="1208" y="208"/>
                  </a:lnTo>
                  <a:lnTo>
                    <a:pt x="1209" y="208"/>
                  </a:lnTo>
                  <a:lnTo>
                    <a:pt x="1215" y="207"/>
                  </a:lnTo>
                  <a:lnTo>
                    <a:pt x="1218" y="206"/>
                  </a:lnTo>
                  <a:lnTo>
                    <a:pt x="1219" y="205"/>
                  </a:lnTo>
                  <a:lnTo>
                    <a:pt x="1220" y="205"/>
                  </a:lnTo>
                  <a:lnTo>
                    <a:pt x="1221" y="205"/>
                  </a:lnTo>
                  <a:lnTo>
                    <a:pt x="1222" y="205"/>
                  </a:lnTo>
                  <a:lnTo>
                    <a:pt x="1222" y="205"/>
                  </a:lnTo>
                  <a:lnTo>
                    <a:pt x="1224" y="204"/>
                  </a:lnTo>
                  <a:lnTo>
                    <a:pt x="1225" y="203"/>
                  </a:lnTo>
                  <a:lnTo>
                    <a:pt x="1226" y="201"/>
                  </a:lnTo>
                  <a:lnTo>
                    <a:pt x="1227" y="197"/>
                  </a:lnTo>
                  <a:lnTo>
                    <a:pt x="1228" y="195"/>
                  </a:lnTo>
                  <a:lnTo>
                    <a:pt x="1229" y="194"/>
                  </a:lnTo>
                  <a:lnTo>
                    <a:pt x="1234" y="193"/>
                  </a:lnTo>
                  <a:lnTo>
                    <a:pt x="1236" y="192"/>
                  </a:lnTo>
                  <a:lnTo>
                    <a:pt x="1237" y="191"/>
                  </a:lnTo>
                  <a:lnTo>
                    <a:pt x="1238" y="189"/>
                  </a:lnTo>
                  <a:lnTo>
                    <a:pt x="1239" y="188"/>
                  </a:lnTo>
                  <a:lnTo>
                    <a:pt x="1240" y="187"/>
                  </a:lnTo>
                  <a:lnTo>
                    <a:pt x="1240" y="187"/>
                  </a:lnTo>
                  <a:lnTo>
                    <a:pt x="1240" y="186"/>
                  </a:lnTo>
                  <a:lnTo>
                    <a:pt x="1240" y="185"/>
                  </a:lnTo>
                  <a:lnTo>
                    <a:pt x="1240" y="183"/>
                  </a:lnTo>
                  <a:lnTo>
                    <a:pt x="1240" y="182"/>
                  </a:lnTo>
                  <a:lnTo>
                    <a:pt x="1240" y="177"/>
                  </a:lnTo>
                  <a:lnTo>
                    <a:pt x="1240" y="174"/>
                  </a:lnTo>
                  <a:lnTo>
                    <a:pt x="1240" y="173"/>
                  </a:lnTo>
                  <a:lnTo>
                    <a:pt x="1241" y="169"/>
                  </a:lnTo>
                  <a:lnTo>
                    <a:pt x="1242" y="167"/>
                  </a:lnTo>
                  <a:lnTo>
                    <a:pt x="1243" y="165"/>
                  </a:lnTo>
                  <a:lnTo>
                    <a:pt x="1243" y="165"/>
                  </a:lnTo>
                  <a:lnTo>
                    <a:pt x="1245" y="165"/>
                  </a:lnTo>
                  <a:lnTo>
                    <a:pt x="1246" y="165"/>
                  </a:lnTo>
                  <a:lnTo>
                    <a:pt x="1247" y="165"/>
                  </a:lnTo>
                  <a:lnTo>
                    <a:pt x="1250" y="165"/>
                  </a:lnTo>
                  <a:lnTo>
                    <a:pt x="1253" y="165"/>
                  </a:lnTo>
                  <a:lnTo>
                    <a:pt x="1254" y="165"/>
                  </a:lnTo>
                  <a:lnTo>
                    <a:pt x="1256" y="165"/>
                  </a:lnTo>
                  <a:lnTo>
                    <a:pt x="1264" y="165"/>
                  </a:lnTo>
                  <a:lnTo>
                    <a:pt x="1271" y="165"/>
                  </a:lnTo>
                  <a:lnTo>
                    <a:pt x="1272" y="165"/>
                  </a:lnTo>
                  <a:lnTo>
                    <a:pt x="1274" y="165"/>
                  </a:lnTo>
                  <a:lnTo>
                    <a:pt x="1280" y="165"/>
                  </a:lnTo>
                  <a:lnTo>
                    <a:pt x="1284" y="165"/>
                  </a:lnTo>
                  <a:lnTo>
                    <a:pt x="1285" y="165"/>
                  </a:lnTo>
                  <a:lnTo>
                    <a:pt x="1287" y="165"/>
                  </a:lnTo>
                  <a:lnTo>
                    <a:pt x="1289" y="165"/>
                  </a:lnTo>
                  <a:lnTo>
                    <a:pt x="1290" y="165"/>
                  </a:lnTo>
                  <a:lnTo>
                    <a:pt x="1290" y="167"/>
                  </a:lnTo>
                  <a:lnTo>
                    <a:pt x="1290" y="169"/>
                  </a:lnTo>
                  <a:lnTo>
                    <a:pt x="1290" y="177"/>
                  </a:lnTo>
                  <a:lnTo>
                    <a:pt x="1290" y="183"/>
                  </a:lnTo>
                  <a:lnTo>
                    <a:pt x="1290" y="183"/>
                  </a:lnTo>
                  <a:lnTo>
                    <a:pt x="1289" y="189"/>
                  </a:lnTo>
                  <a:lnTo>
                    <a:pt x="1286" y="204"/>
                  </a:lnTo>
                  <a:lnTo>
                    <a:pt x="1285" y="215"/>
                  </a:lnTo>
                  <a:lnTo>
                    <a:pt x="1285" y="215"/>
                  </a:lnTo>
                  <a:lnTo>
                    <a:pt x="1285" y="217"/>
                  </a:lnTo>
                  <a:lnTo>
                    <a:pt x="1285" y="226"/>
                  </a:lnTo>
                  <a:lnTo>
                    <a:pt x="1285" y="258"/>
                  </a:lnTo>
                  <a:lnTo>
                    <a:pt x="1285" y="281"/>
                  </a:lnTo>
                  <a:lnTo>
                    <a:pt x="1285" y="282"/>
                  </a:lnTo>
                  <a:lnTo>
                    <a:pt x="1284" y="293"/>
                  </a:lnTo>
                  <a:lnTo>
                    <a:pt x="1283" y="324"/>
                  </a:lnTo>
                  <a:lnTo>
                    <a:pt x="1282" y="349"/>
                  </a:lnTo>
                  <a:lnTo>
                    <a:pt x="1282" y="350"/>
                  </a:lnTo>
                  <a:lnTo>
                    <a:pt x="1282" y="351"/>
                  </a:lnTo>
                  <a:lnTo>
                    <a:pt x="1282" y="353"/>
                  </a:lnTo>
                  <a:lnTo>
                    <a:pt x="1282" y="359"/>
                  </a:lnTo>
                  <a:lnTo>
                    <a:pt x="1282" y="364"/>
                  </a:lnTo>
                  <a:lnTo>
                    <a:pt x="1282" y="364"/>
                  </a:lnTo>
                  <a:lnTo>
                    <a:pt x="1282" y="365"/>
                  </a:lnTo>
                  <a:lnTo>
                    <a:pt x="1282" y="366"/>
                  </a:lnTo>
                  <a:lnTo>
                    <a:pt x="1282" y="367"/>
                  </a:lnTo>
                  <a:lnTo>
                    <a:pt x="1282" y="367"/>
                  </a:lnTo>
                  <a:lnTo>
                    <a:pt x="1282" y="368"/>
                  </a:lnTo>
                  <a:lnTo>
                    <a:pt x="1282" y="369"/>
                  </a:lnTo>
                  <a:lnTo>
                    <a:pt x="1282" y="372"/>
                  </a:lnTo>
                  <a:lnTo>
                    <a:pt x="1282" y="374"/>
                  </a:lnTo>
                  <a:lnTo>
                    <a:pt x="1282" y="374"/>
                  </a:lnTo>
                  <a:lnTo>
                    <a:pt x="1283" y="379"/>
                  </a:lnTo>
                  <a:lnTo>
                    <a:pt x="1284" y="382"/>
                  </a:lnTo>
                  <a:lnTo>
                    <a:pt x="1285" y="382"/>
                  </a:lnTo>
                  <a:lnTo>
                    <a:pt x="1285" y="383"/>
                  </a:lnTo>
                  <a:lnTo>
                    <a:pt x="1285" y="385"/>
                  </a:lnTo>
                  <a:lnTo>
                    <a:pt x="1287" y="391"/>
                  </a:lnTo>
                  <a:lnTo>
                    <a:pt x="1289" y="395"/>
                  </a:lnTo>
                  <a:lnTo>
                    <a:pt x="1290" y="395"/>
                  </a:lnTo>
                  <a:lnTo>
                    <a:pt x="1290" y="395"/>
                  </a:lnTo>
                  <a:lnTo>
                    <a:pt x="1289" y="396"/>
                  </a:lnTo>
                  <a:lnTo>
                    <a:pt x="1284" y="398"/>
                  </a:lnTo>
                  <a:lnTo>
                    <a:pt x="1282" y="399"/>
                  </a:lnTo>
                  <a:lnTo>
                    <a:pt x="1282" y="399"/>
                  </a:lnTo>
                  <a:lnTo>
                    <a:pt x="1281" y="399"/>
                  </a:lnTo>
                  <a:lnTo>
                    <a:pt x="1279" y="399"/>
                  </a:lnTo>
                  <a:lnTo>
                    <a:pt x="1273" y="399"/>
                  </a:lnTo>
                  <a:lnTo>
                    <a:pt x="1268" y="399"/>
                  </a:lnTo>
                  <a:lnTo>
                    <a:pt x="1268" y="399"/>
                  </a:lnTo>
                  <a:lnTo>
                    <a:pt x="1267" y="399"/>
                  </a:lnTo>
                  <a:lnTo>
                    <a:pt x="1263" y="399"/>
                  </a:lnTo>
                  <a:lnTo>
                    <a:pt x="1248" y="399"/>
                  </a:lnTo>
                  <a:lnTo>
                    <a:pt x="1237" y="399"/>
                  </a:lnTo>
                  <a:lnTo>
                    <a:pt x="1237" y="399"/>
                  </a:lnTo>
                  <a:lnTo>
                    <a:pt x="1231" y="400"/>
                  </a:lnTo>
                  <a:lnTo>
                    <a:pt x="1219" y="402"/>
                  </a:lnTo>
                  <a:lnTo>
                    <a:pt x="1208" y="403"/>
                  </a:lnTo>
                  <a:lnTo>
                    <a:pt x="1208" y="403"/>
                  </a:lnTo>
                  <a:lnTo>
                    <a:pt x="1207" y="403"/>
                  </a:lnTo>
                  <a:lnTo>
                    <a:pt x="1206" y="403"/>
                  </a:lnTo>
                  <a:lnTo>
                    <a:pt x="1203" y="403"/>
                  </a:lnTo>
                  <a:lnTo>
                    <a:pt x="1201" y="403"/>
                  </a:lnTo>
                  <a:lnTo>
                    <a:pt x="1201" y="403"/>
                  </a:lnTo>
                  <a:lnTo>
                    <a:pt x="1200" y="403"/>
                  </a:lnTo>
                  <a:lnTo>
                    <a:pt x="1199" y="403"/>
                  </a:lnTo>
                  <a:lnTo>
                    <a:pt x="1198" y="403"/>
                  </a:lnTo>
                  <a:lnTo>
                    <a:pt x="1198" y="403"/>
                  </a:lnTo>
                  <a:lnTo>
                    <a:pt x="1198" y="404"/>
                  </a:lnTo>
                  <a:lnTo>
                    <a:pt x="1198" y="405"/>
                  </a:lnTo>
                  <a:lnTo>
                    <a:pt x="1198" y="406"/>
                  </a:lnTo>
                  <a:lnTo>
                    <a:pt x="1198" y="406"/>
                  </a:lnTo>
                  <a:lnTo>
                    <a:pt x="1197" y="407"/>
                  </a:lnTo>
                  <a:lnTo>
                    <a:pt x="1195" y="408"/>
                  </a:lnTo>
                  <a:lnTo>
                    <a:pt x="1194" y="409"/>
                  </a:lnTo>
                  <a:lnTo>
                    <a:pt x="1194" y="409"/>
                  </a:lnTo>
                  <a:lnTo>
                    <a:pt x="1194" y="410"/>
                  </a:lnTo>
                  <a:lnTo>
                    <a:pt x="1194" y="411"/>
                  </a:lnTo>
                  <a:lnTo>
                    <a:pt x="1194" y="414"/>
                  </a:lnTo>
                  <a:lnTo>
                    <a:pt x="1194" y="417"/>
                  </a:lnTo>
                  <a:lnTo>
                    <a:pt x="1194" y="417"/>
                  </a:lnTo>
                  <a:lnTo>
                    <a:pt x="1194" y="418"/>
                  </a:lnTo>
                  <a:lnTo>
                    <a:pt x="1194" y="419"/>
                  </a:lnTo>
                  <a:lnTo>
                    <a:pt x="1194" y="424"/>
                  </a:lnTo>
                  <a:lnTo>
                    <a:pt x="1194" y="427"/>
                  </a:lnTo>
                  <a:lnTo>
                    <a:pt x="1194" y="427"/>
                  </a:lnTo>
                  <a:lnTo>
                    <a:pt x="1193" y="431"/>
                  </a:lnTo>
                  <a:lnTo>
                    <a:pt x="1191" y="443"/>
                  </a:lnTo>
                  <a:lnTo>
                    <a:pt x="1190" y="452"/>
                  </a:lnTo>
                  <a:lnTo>
                    <a:pt x="1190" y="452"/>
                  </a:lnTo>
                  <a:lnTo>
                    <a:pt x="1190" y="453"/>
                  </a:lnTo>
                  <a:lnTo>
                    <a:pt x="1190" y="457"/>
                  </a:lnTo>
                  <a:lnTo>
                    <a:pt x="1190" y="470"/>
                  </a:lnTo>
                  <a:lnTo>
                    <a:pt x="1190" y="480"/>
                  </a:lnTo>
                  <a:lnTo>
                    <a:pt x="1190" y="480"/>
                  </a:lnTo>
                  <a:lnTo>
                    <a:pt x="1190" y="481"/>
                  </a:lnTo>
                  <a:lnTo>
                    <a:pt x="1190" y="482"/>
                  </a:lnTo>
                  <a:lnTo>
                    <a:pt x="1190" y="483"/>
                  </a:lnTo>
                  <a:lnTo>
                    <a:pt x="1190" y="483"/>
                  </a:lnTo>
                  <a:lnTo>
                    <a:pt x="1189" y="484"/>
                  </a:lnTo>
                  <a:lnTo>
                    <a:pt x="1188" y="487"/>
                  </a:lnTo>
                  <a:lnTo>
                    <a:pt x="1187" y="488"/>
                  </a:lnTo>
                  <a:lnTo>
                    <a:pt x="1187" y="488"/>
                  </a:lnTo>
                  <a:lnTo>
                    <a:pt x="1186" y="488"/>
                  </a:lnTo>
                  <a:lnTo>
                    <a:pt x="1185" y="488"/>
                  </a:lnTo>
                  <a:lnTo>
                    <a:pt x="1184" y="488"/>
                  </a:lnTo>
                  <a:lnTo>
                    <a:pt x="1184" y="488"/>
                  </a:lnTo>
                  <a:lnTo>
                    <a:pt x="1183" y="488"/>
                  </a:lnTo>
                  <a:lnTo>
                    <a:pt x="1182" y="488"/>
                  </a:lnTo>
                  <a:lnTo>
                    <a:pt x="1179" y="488"/>
                  </a:lnTo>
                  <a:lnTo>
                    <a:pt x="1176" y="488"/>
                  </a:lnTo>
                  <a:lnTo>
                    <a:pt x="1176" y="488"/>
                  </a:lnTo>
                  <a:lnTo>
                    <a:pt x="1175" y="489"/>
                  </a:lnTo>
                  <a:lnTo>
                    <a:pt x="1171" y="490"/>
                  </a:lnTo>
                  <a:lnTo>
                    <a:pt x="1169" y="491"/>
                  </a:lnTo>
                  <a:lnTo>
                    <a:pt x="1169" y="491"/>
                  </a:lnTo>
                  <a:lnTo>
                    <a:pt x="1168" y="491"/>
                  </a:lnTo>
                  <a:lnTo>
                    <a:pt x="1167" y="491"/>
                  </a:lnTo>
                  <a:lnTo>
                    <a:pt x="1166" y="491"/>
                  </a:lnTo>
                  <a:lnTo>
                    <a:pt x="1166" y="491"/>
                  </a:lnTo>
                  <a:lnTo>
                    <a:pt x="1166" y="491"/>
                  </a:lnTo>
                  <a:lnTo>
                    <a:pt x="1165" y="492"/>
                  </a:lnTo>
                  <a:lnTo>
                    <a:pt x="1164" y="496"/>
                  </a:lnTo>
                  <a:lnTo>
                    <a:pt x="1163" y="498"/>
                  </a:lnTo>
                  <a:lnTo>
                    <a:pt x="1163" y="498"/>
                  </a:lnTo>
                  <a:lnTo>
                    <a:pt x="1162" y="499"/>
                  </a:lnTo>
                  <a:lnTo>
                    <a:pt x="1155" y="502"/>
                  </a:lnTo>
                  <a:lnTo>
                    <a:pt x="1152" y="505"/>
                  </a:lnTo>
                  <a:lnTo>
                    <a:pt x="1152" y="505"/>
                  </a:lnTo>
                  <a:lnTo>
                    <a:pt x="1151" y="506"/>
                  </a:lnTo>
                  <a:lnTo>
                    <a:pt x="1150" y="507"/>
                  </a:lnTo>
                  <a:lnTo>
                    <a:pt x="1147" y="510"/>
                  </a:lnTo>
                  <a:lnTo>
                    <a:pt x="1145" y="512"/>
                  </a:lnTo>
                  <a:lnTo>
                    <a:pt x="1145" y="512"/>
                  </a:lnTo>
                  <a:lnTo>
                    <a:pt x="1145" y="512"/>
                  </a:lnTo>
                  <a:lnTo>
                    <a:pt x="1145" y="512"/>
                  </a:lnTo>
                  <a:lnTo>
                    <a:pt x="1144" y="513"/>
                  </a:lnTo>
                  <a:lnTo>
                    <a:pt x="1143" y="514"/>
                  </a:lnTo>
                  <a:lnTo>
                    <a:pt x="1142" y="515"/>
                  </a:lnTo>
                  <a:lnTo>
                    <a:pt x="1142" y="515"/>
                  </a:lnTo>
                  <a:lnTo>
                    <a:pt x="1141" y="515"/>
                  </a:lnTo>
                  <a:lnTo>
                    <a:pt x="1139" y="515"/>
                  </a:lnTo>
                  <a:lnTo>
                    <a:pt x="1134" y="515"/>
                  </a:lnTo>
                  <a:lnTo>
                    <a:pt x="1131" y="515"/>
                  </a:lnTo>
                  <a:lnTo>
                    <a:pt x="1131" y="515"/>
                  </a:lnTo>
                  <a:lnTo>
                    <a:pt x="1130" y="516"/>
                  </a:lnTo>
                  <a:lnTo>
                    <a:pt x="1126" y="518"/>
                  </a:lnTo>
                  <a:lnTo>
                    <a:pt x="1124" y="519"/>
                  </a:lnTo>
                  <a:lnTo>
                    <a:pt x="1124" y="519"/>
                  </a:lnTo>
                  <a:lnTo>
                    <a:pt x="1124" y="519"/>
                  </a:lnTo>
                  <a:lnTo>
                    <a:pt x="1124" y="520"/>
                  </a:lnTo>
                  <a:lnTo>
                    <a:pt x="1124" y="521"/>
                  </a:lnTo>
                  <a:lnTo>
                    <a:pt x="1124" y="523"/>
                  </a:lnTo>
                  <a:lnTo>
                    <a:pt x="1124" y="523"/>
                  </a:lnTo>
                  <a:lnTo>
                    <a:pt x="1124" y="524"/>
                  </a:lnTo>
                  <a:lnTo>
                    <a:pt x="1124" y="525"/>
                  </a:lnTo>
                  <a:lnTo>
                    <a:pt x="1124" y="526"/>
                  </a:lnTo>
                  <a:lnTo>
                    <a:pt x="1124" y="526"/>
                  </a:lnTo>
                  <a:lnTo>
                    <a:pt x="1124" y="527"/>
                  </a:lnTo>
                  <a:lnTo>
                    <a:pt x="1124" y="528"/>
                  </a:lnTo>
                  <a:lnTo>
                    <a:pt x="1124" y="531"/>
                  </a:lnTo>
                  <a:lnTo>
                    <a:pt x="1124" y="533"/>
                  </a:lnTo>
                  <a:lnTo>
                    <a:pt x="1124" y="533"/>
                  </a:lnTo>
                  <a:lnTo>
                    <a:pt x="1124" y="534"/>
                  </a:lnTo>
                  <a:lnTo>
                    <a:pt x="1124" y="535"/>
                  </a:lnTo>
                  <a:lnTo>
                    <a:pt x="1124" y="538"/>
                  </a:lnTo>
                  <a:lnTo>
                    <a:pt x="1124" y="541"/>
                  </a:lnTo>
                  <a:lnTo>
                    <a:pt x="1124" y="541"/>
                  </a:lnTo>
                  <a:lnTo>
                    <a:pt x="1124" y="541"/>
                  </a:lnTo>
                  <a:lnTo>
                    <a:pt x="1123" y="542"/>
                  </a:lnTo>
                  <a:lnTo>
                    <a:pt x="1121" y="543"/>
                  </a:lnTo>
                  <a:lnTo>
                    <a:pt x="1120" y="544"/>
                  </a:lnTo>
                  <a:lnTo>
                    <a:pt x="1120" y="544"/>
                  </a:lnTo>
                  <a:lnTo>
                    <a:pt x="1119" y="544"/>
                  </a:lnTo>
                  <a:lnTo>
                    <a:pt x="1118" y="544"/>
                  </a:lnTo>
                  <a:lnTo>
                    <a:pt x="1113" y="544"/>
                  </a:lnTo>
                  <a:lnTo>
                    <a:pt x="1110" y="544"/>
                  </a:lnTo>
                  <a:lnTo>
                    <a:pt x="1110" y="544"/>
                  </a:lnTo>
                  <a:lnTo>
                    <a:pt x="1109" y="545"/>
                  </a:lnTo>
                  <a:lnTo>
                    <a:pt x="1108" y="546"/>
                  </a:lnTo>
                  <a:lnTo>
                    <a:pt x="1102" y="549"/>
                  </a:lnTo>
                  <a:lnTo>
                    <a:pt x="1099" y="551"/>
                  </a:lnTo>
                  <a:lnTo>
                    <a:pt x="1099" y="551"/>
                  </a:lnTo>
                  <a:lnTo>
                    <a:pt x="1095" y="552"/>
                  </a:lnTo>
                  <a:lnTo>
                    <a:pt x="1086" y="555"/>
                  </a:lnTo>
                  <a:lnTo>
                    <a:pt x="1078" y="557"/>
                  </a:lnTo>
                  <a:lnTo>
                    <a:pt x="1078" y="557"/>
                  </a:lnTo>
                  <a:lnTo>
                    <a:pt x="1077" y="559"/>
                  </a:lnTo>
                  <a:lnTo>
                    <a:pt x="1075" y="561"/>
                  </a:lnTo>
                  <a:lnTo>
                    <a:pt x="1074" y="562"/>
                  </a:lnTo>
                  <a:lnTo>
                    <a:pt x="1074" y="562"/>
                  </a:lnTo>
                  <a:lnTo>
                    <a:pt x="1073" y="563"/>
                  </a:lnTo>
                  <a:lnTo>
                    <a:pt x="1072" y="564"/>
                  </a:lnTo>
                  <a:lnTo>
                    <a:pt x="1071" y="565"/>
                  </a:lnTo>
                  <a:lnTo>
                    <a:pt x="1071" y="565"/>
                  </a:lnTo>
                  <a:lnTo>
                    <a:pt x="1071" y="566"/>
                  </a:lnTo>
                  <a:lnTo>
                    <a:pt x="1071" y="567"/>
                  </a:lnTo>
                  <a:lnTo>
                    <a:pt x="1071" y="568"/>
                  </a:lnTo>
                  <a:lnTo>
                    <a:pt x="1071" y="568"/>
                  </a:lnTo>
                  <a:lnTo>
                    <a:pt x="1070" y="569"/>
                  </a:lnTo>
                  <a:lnTo>
                    <a:pt x="1069" y="573"/>
                  </a:lnTo>
                  <a:lnTo>
                    <a:pt x="1068" y="576"/>
                  </a:lnTo>
                  <a:lnTo>
                    <a:pt x="1068" y="576"/>
                  </a:lnTo>
                  <a:lnTo>
                    <a:pt x="1067" y="577"/>
                  </a:lnTo>
                  <a:lnTo>
                    <a:pt x="1064" y="581"/>
                  </a:lnTo>
                  <a:lnTo>
                    <a:pt x="1063" y="583"/>
                  </a:lnTo>
                  <a:lnTo>
                    <a:pt x="1063" y="583"/>
                  </a:lnTo>
                  <a:lnTo>
                    <a:pt x="1063" y="584"/>
                  </a:lnTo>
                  <a:lnTo>
                    <a:pt x="1063" y="585"/>
                  </a:lnTo>
                  <a:lnTo>
                    <a:pt x="1063" y="586"/>
                  </a:lnTo>
                  <a:lnTo>
                    <a:pt x="1063" y="586"/>
                  </a:lnTo>
                  <a:lnTo>
                    <a:pt x="1062" y="587"/>
                  </a:lnTo>
                  <a:lnTo>
                    <a:pt x="1061" y="588"/>
                  </a:lnTo>
                  <a:lnTo>
                    <a:pt x="1060" y="589"/>
                  </a:lnTo>
                  <a:lnTo>
                    <a:pt x="1060" y="589"/>
                  </a:lnTo>
                  <a:lnTo>
                    <a:pt x="1060" y="590"/>
                  </a:lnTo>
                  <a:lnTo>
                    <a:pt x="1060" y="591"/>
                  </a:lnTo>
                  <a:lnTo>
                    <a:pt x="1060" y="595"/>
                  </a:lnTo>
                  <a:lnTo>
                    <a:pt x="1060" y="597"/>
                  </a:lnTo>
                  <a:lnTo>
                    <a:pt x="1060" y="597"/>
                  </a:lnTo>
                  <a:lnTo>
                    <a:pt x="1060" y="598"/>
                  </a:lnTo>
                  <a:lnTo>
                    <a:pt x="1060" y="600"/>
                  </a:lnTo>
                  <a:lnTo>
                    <a:pt x="1060" y="606"/>
                  </a:lnTo>
                  <a:lnTo>
                    <a:pt x="1060" y="610"/>
                  </a:lnTo>
                  <a:lnTo>
                    <a:pt x="1060" y="610"/>
                  </a:lnTo>
                  <a:lnTo>
                    <a:pt x="1059" y="614"/>
                  </a:lnTo>
                  <a:lnTo>
                    <a:pt x="1058" y="620"/>
                  </a:lnTo>
                  <a:lnTo>
                    <a:pt x="1057" y="625"/>
                  </a:lnTo>
                  <a:lnTo>
                    <a:pt x="1057" y="625"/>
                  </a:lnTo>
                  <a:lnTo>
                    <a:pt x="1057" y="626"/>
                  </a:lnTo>
                  <a:lnTo>
                    <a:pt x="1057" y="627"/>
                  </a:lnTo>
                  <a:lnTo>
                    <a:pt x="1057" y="628"/>
                  </a:lnTo>
                  <a:lnTo>
                    <a:pt x="1057" y="628"/>
                  </a:lnTo>
                  <a:lnTo>
                    <a:pt x="1057" y="628"/>
                  </a:lnTo>
                  <a:lnTo>
                    <a:pt x="1056" y="628"/>
                  </a:lnTo>
                  <a:lnTo>
                    <a:pt x="1054" y="628"/>
                  </a:lnTo>
                  <a:lnTo>
                    <a:pt x="1053" y="628"/>
                  </a:lnTo>
                  <a:lnTo>
                    <a:pt x="1053" y="628"/>
                  </a:lnTo>
                  <a:lnTo>
                    <a:pt x="1052" y="628"/>
                  </a:lnTo>
                  <a:lnTo>
                    <a:pt x="1051" y="628"/>
                  </a:lnTo>
                  <a:lnTo>
                    <a:pt x="1045" y="628"/>
                  </a:lnTo>
                  <a:lnTo>
                    <a:pt x="1042" y="628"/>
                  </a:lnTo>
                  <a:lnTo>
                    <a:pt x="1042" y="628"/>
                  </a:lnTo>
                  <a:lnTo>
                    <a:pt x="1041" y="628"/>
                  </a:lnTo>
                  <a:lnTo>
                    <a:pt x="1038" y="628"/>
                  </a:lnTo>
                  <a:lnTo>
                    <a:pt x="1036" y="628"/>
                  </a:lnTo>
                  <a:lnTo>
                    <a:pt x="1036" y="628"/>
                  </a:lnTo>
                  <a:lnTo>
                    <a:pt x="1036" y="628"/>
                  </a:lnTo>
                  <a:lnTo>
                    <a:pt x="1036" y="630"/>
                  </a:lnTo>
                  <a:lnTo>
                    <a:pt x="1036" y="631"/>
                  </a:lnTo>
                  <a:lnTo>
                    <a:pt x="1036" y="632"/>
                  </a:lnTo>
                  <a:lnTo>
                    <a:pt x="1036" y="632"/>
                  </a:lnTo>
                  <a:lnTo>
                    <a:pt x="1036" y="633"/>
                  </a:lnTo>
                  <a:lnTo>
                    <a:pt x="1036" y="634"/>
                  </a:lnTo>
                  <a:lnTo>
                    <a:pt x="1036" y="637"/>
                  </a:lnTo>
                  <a:lnTo>
                    <a:pt x="1036" y="639"/>
                  </a:lnTo>
                  <a:lnTo>
                    <a:pt x="1036" y="639"/>
                  </a:lnTo>
                  <a:lnTo>
                    <a:pt x="1035" y="640"/>
                  </a:lnTo>
                  <a:lnTo>
                    <a:pt x="1033" y="644"/>
                  </a:lnTo>
                  <a:lnTo>
                    <a:pt x="1032" y="646"/>
                  </a:lnTo>
                  <a:lnTo>
                    <a:pt x="1032" y="646"/>
                  </a:lnTo>
                  <a:lnTo>
                    <a:pt x="1031" y="650"/>
                  </a:lnTo>
                  <a:lnTo>
                    <a:pt x="1029" y="656"/>
                  </a:lnTo>
                  <a:lnTo>
                    <a:pt x="1028" y="660"/>
                  </a:lnTo>
                  <a:lnTo>
                    <a:pt x="1028" y="660"/>
                  </a:lnTo>
                  <a:lnTo>
                    <a:pt x="1028" y="660"/>
                  </a:lnTo>
                  <a:lnTo>
                    <a:pt x="1028" y="661"/>
                  </a:lnTo>
                  <a:lnTo>
                    <a:pt x="1028" y="662"/>
                  </a:lnTo>
                  <a:lnTo>
                    <a:pt x="1028" y="663"/>
                  </a:lnTo>
                  <a:lnTo>
                    <a:pt x="1028" y="663"/>
                  </a:lnTo>
                  <a:lnTo>
                    <a:pt x="1027" y="665"/>
                  </a:lnTo>
                  <a:lnTo>
                    <a:pt x="1026" y="667"/>
                  </a:lnTo>
                  <a:lnTo>
                    <a:pt x="1025" y="668"/>
                  </a:lnTo>
                  <a:lnTo>
                    <a:pt x="1025" y="668"/>
                  </a:lnTo>
                  <a:lnTo>
                    <a:pt x="1024" y="670"/>
                  </a:lnTo>
                  <a:lnTo>
                    <a:pt x="1022" y="675"/>
                  </a:lnTo>
                  <a:lnTo>
                    <a:pt x="1021" y="678"/>
                  </a:lnTo>
                  <a:lnTo>
                    <a:pt x="1021" y="678"/>
                  </a:lnTo>
                  <a:lnTo>
                    <a:pt x="1020" y="679"/>
                  </a:lnTo>
                  <a:lnTo>
                    <a:pt x="1017" y="686"/>
                  </a:lnTo>
                  <a:lnTo>
                    <a:pt x="1015" y="689"/>
                  </a:lnTo>
                  <a:lnTo>
                    <a:pt x="1015" y="689"/>
                  </a:lnTo>
                  <a:lnTo>
                    <a:pt x="1015" y="689"/>
                  </a:lnTo>
                  <a:lnTo>
                    <a:pt x="1014" y="690"/>
                  </a:lnTo>
                  <a:lnTo>
                    <a:pt x="1012" y="691"/>
                  </a:lnTo>
                  <a:lnTo>
                    <a:pt x="1010" y="692"/>
                  </a:lnTo>
                  <a:lnTo>
                    <a:pt x="1010" y="692"/>
                  </a:lnTo>
                  <a:lnTo>
                    <a:pt x="1009" y="692"/>
                  </a:lnTo>
                  <a:lnTo>
                    <a:pt x="1008" y="692"/>
                  </a:lnTo>
                  <a:lnTo>
                    <a:pt x="1007" y="692"/>
                  </a:lnTo>
                  <a:lnTo>
                    <a:pt x="1007" y="692"/>
                  </a:lnTo>
                  <a:lnTo>
                    <a:pt x="1006" y="692"/>
                  </a:lnTo>
                  <a:lnTo>
                    <a:pt x="1005" y="692"/>
                  </a:lnTo>
                  <a:lnTo>
                    <a:pt x="1002" y="692"/>
                  </a:lnTo>
                  <a:lnTo>
                    <a:pt x="1000" y="692"/>
                  </a:lnTo>
                  <a:lnTo>
                    <a:pt x="1000" y="692"/>
                  </a:lnTo>
                  <a:lnTo>
                    <a:pt x="999" y="693"/>
                  </a:lnTo>
                  <a:lnTo>
                    <a:pt x="996" y="694"/>
                  </a:lnTo>
                  <a:lnTo>
                    <a:pt x="994" y="695"/>
                  </a:lnTo>
                  <a:lnTo>
                    <a:pt x="994" y="695"/>
                  </a:lnTo>
                  <a:lnTo>
                    <a:pt x="994" y="695"/>
                  </a:lnTo>
                  <a:lnTo>
                    <a:pt x="992" y="696"/>
                  </a:lnTo>
                  <a:lnTo>
                    <a:pt x="990" y="698"/>
                  </a:lnTo>
                  <a:lnTo>
                    <a:pt x="989" y="699"/>
                  </a:lnTo>
                  <a:lnTo>
                    <a:pt x="989" y="699"/>
                  </a:lnTo>
                  <a:lnTo>
                    <a:pt x="989" y="701"/>
                  </a:lnTo>
                  <a:lnTo>
                    <a:pt x="989" y="702"/>
                  </a:lnTo>
                  <a:lnTo>
                    <a:pt x="989" y="707"/>
                  </a:lnTo>
                  <a:lnTo>
                    <a:pt x="989" y="710"/>
                  </a:lnTo>
                  <a:lnTo>
                    <a:pt x="989" y="710"/>
                  </a:lnTo>
                  <a:lnTo>
                    <a:pt x="988" y="713"/>
                  </a:lnTo>
                  <a:lnTo>
                    <a:pt x="987" y="721"/>
                  </a:lnTo>
                  <a:lnTo>
                    <a:pt x="986" y="727"/>
                  </a:lnTo>
                  <a:lnTo>
                    <a:pt x="986" y="727"/>
                  </a:lnTo>
                  <a:lnTo>
                    <a:pt x="984" y="730"/>
                  </a:lnTo>
                  <a:lnTo>
                    <a:pt x="981" y="739"/>
                  </a:lnTo>
                  <a:lnTo>
                    <a:pt x="979" y="745"/>
                  </a:lnTo>
                  <a:lnTo>
                    <a:pt x="979" y="745"/>
                  </a:lnTo>
                  <a:lnTo>
                    <a:pt x="979" y="746"/>
                  </a:lnTo>
                  <a:lnTo>
                    <a:pt x="979" y="747"/>
                  </a:lnTo>
                  <a:lnTo>
                    <a:pt x="979" y="748"/>
                  </a:lnTo>
                  <a:lnTo>
                    <a:pt x="979" y="748"/>
                  </a:lnTo>
                  <a:lnTo>
                    <a:pt x="978" y="748"/>
                  </a:lnTo>
                  <a:lnTo>
                    <a:pt x="977" y="748"/>
                  </a:lnTo>
                  <a:lnTo>
                    <a:pt x="976" y="748"/>
                  </a:lnTo>
                  <a:lnTo>
                    <a:pt x="976" y="748"/>
                  </a:lnTo>
                  <a:lnTo>
                    <a:pt x="975" y="748"/>
                  </a:lnTo>
                  <a:lnTo>
                    <a:pt x="973" y="748"/>
                  </a:lnTo>
                  <a:lnTo>
                    <a:pt x="972" y="748"/>
                  </a:lnTo>
                  <a:lnTo>
                    <a:pt x="972" y="748"/>
                  </a:lnTo>
                  <a:lnTo>
                    <a:pt x="971" y="748"/>
                  </a:lnTo>
                  <a:lnTo>
                    <a:pt x="970" y="748"/>
                  </a:lnTo>
                  <a:lnTo>
                    <a:pt x="965" y="748"/>
                  </a:lnTo>
                  <a:lnTo>
                    <a:pt x="962" y="748"/>
                  </a:lnTo>
                  <a:lnTo>
                    <a:pt x="962" y="748"/>
                  </a:lnTo>
                  <a:lnTo>
                    <a:pt x="961" y="748"/>
                  </a:lnTo>
                  <a:lnTo>
                    <a:pt x="960" y="748"/>
                  </a:lnTo>
                  <a:lnTo>
                    <a:pt x="954" y="748"/>
                  </a:lnTo>
                  <a:lnTo>
                    <a:pt x="951" y="748"/>
                  </a:lnTo>
                  <a:lnTo>
                    <a:pt x="951" y="748"/>
                  </a:lnTo>
                  <a:lnTo>
                    <a:pt x="950" y="748"/>
                  </a:lnTo>
                  <a:lnTo>
                    <a:pt x="948" y="748"/>
                  </a:lnTo>
                  <a:lnTo>
                    <a:pt x="947" y="748"/>
                  </a:lnTo>
                  <a:lnTo>
                    <a:pt x="947" y="748"/>
                  </a:lnTo>
                  <a:lnTo>
                    <a:pt x="947" y="749"/>
                  </a:lnTo>
                  <a:lnTo>
                    <a:pt x="947" y="751"/>
                  </a:lnTo>
                  <a:lnTo>
                    <a:pt x="947" y="752"/>
                  </a:lnTo>
                  <a:lnTo>
                    <a:pt x="947" y="752"/>
                  </a:lnTo>
                  <a:lnTo>
                    <a:pt x="947" y="754"/>
                  </a:lnTo>
                  <a:lnTo>
                    <a:pt x="947" y="755"/>
                  </a:lnTo>
                  <a:lnTo>
                    <a:pt x="947" y="756"/>
                  </a:lnTo>
                  <a:lnTo>
                    <a:pt x="947" y="756"/>
                  </a:lnTo>
                  <a:lnTo>
                    <a:pt x="946" y="757"/>
                  </a:lnTo>
                  <a:lnTo>
                    <a:pt x="945" y="761"/>
                  </a:lnTo>
                  <a:lnTo>
                    <a:pt x="944" y="763"/>
                  </a:lnTo>
                  <a:lnTo>
                    <a:pt x="944" y="763"/>
                  </a:lnTo>
                  <a:lnTo>
                    <a:pt x="943" y="764"/>
                  </a:lnTo>
                  <a:lnTo>
                    <a:pt x="942" y="767"/>
                  </a:lnTo>
                  <a:lnTo>
                    <a:pt x="941" y="769"/>
                  </a:lnTo>
                  <a:lnTo>
                    <a:pt x="941" y="769"/>
                  </a:lnTo>
                  <a:lnTo>
                    <a:pt x="941" y="770"/>
                  </a:lnTo>
                  <a:lnTo>
                    <a:pt x="941" y="773"/>
                  </a:lnTo>
                  <a:lnTo>
                    <a:pt x="941" y="774"/>
                  </a:lnTo>
                  <a:lnTo>
                    <a:pt x="941" y="774"/>
                  </a:lnTo>
                  <a:lnTo>
                    <a:pt x="941" y="775"/>
                  </a:lnTo>
                  <a:lnTo>
                    <a:pt x="941" y="777"/>
                  </a:lnTo>
                  <a:lnTo>
                    <a:pt x="941" y="784"/>
                  </a:lnTo>
                  <a:lnTo>
                    <a:pt x="941" y="791"/>
                  </a:lnTo>
                  <a:lnTo>
                    <a:pt x="941" y="791"/>
                  </a:lnTo>
                  <a:lnTo>
                    <a:pt x="941" y="792"/>
                  </a:lnTo>
                  <a:lnTo>
                    <a:pt x="941" y="796"/>
                  </a:lnTo>
                  <a:lnTo>
                    <a:pt x="941" y="809"/>
                  </a:lnTo>
                  <a:lnTo>
                    <a:pt x="941" y="819"/>
                  </a:lnTo>
                  <a:lnTo>
                    <a:pt x="941" y="819"/>
                  </a:lnTo>
                  <a:lnTo>
                    <a:pt x="941" y="820"/>
                  </a:lnTo>
                  <a:lnTo>
                    <a:pt x="941" y="824"/>
                  </a:lnTo>
                  <a:lnTo>
                    <a:pt x="941" y="837"/>
                  </a:lnTo>
                  <a:lnTo>
                    <a:pt x="941" y="848"/>
                  </a:lnTo>
                  <a:lnTo>
                    <a:pt x="941" y="848"/>
                  </a:lnTo>
                  <a:lnTo>
                    <a:pt x="940" y="852"/>
                  </a:lnTo>
                  <a:lnTo>
                    <a:pt x="938" y="862"/>
                  </a:lnTo>
                  <a:lnTo>
                    <a:pt x="936" y="869"/>
                  </a:lnTo>
                  <a:lnTo>
                    <a:pt x="936" y="869"/>
                  </a:lnTo>
                  <a:lnTo>
                    <a:pt x="936" y="870"/>
                  </a:lnTo>
                  <a:lnTo>
                    <a:pt x="936" y="871"/>
                  </a:lnTo>
                  <a:lnTo>
                    <a:pt x="936" y="872"/>
                  </a:lnTo>
                  <a:lnTo>
                    <a:pt x="936" y="872"/>
                  </a:lnTo>
                  <a:lnTo>
                    <a:pt x="936" y="872"/>
                  </a:lnTo>
                  <a:lnTo>
                    <a:pt x="939" y="872"/>
                  </a:lnTo>
                  <a:lnTo>
                    <a:pt x="940" y="872"/>
                  </a:lnTo>
                  <a:lnTo>
                    <a:pt x="941" y="872"/>
                  </a:lnTo>
                  <a:lnTo>
                    <a:pt x="944" y="872"/>
                  </a:lnTo>
                  <a:lnTo>
                    <a:pt x="946" y="872"/>
                  </a:lnTo>
                  <a:lnTo>
                    <a:pt x="947" y="872"/>
                  </a:lnTo>
                  <a:lnTo>
                    <a:pt x="948" y="872"/>
                  </a:lnTo>
                  <a:lnTo>
                    <a:pt x="951" y="872"/>
                  </a:lnTo>
                  <a:lnTo>
                    <a:pt x="953" y="872"/>
                  </a:lnTo>
                  <a:lnTo>
                    <a:pt x="954" y="872"/>
                  </a:lnTo>
                  <a:lnTo>
                    <a:pt x="955" y="872"/>
                  </a:lnTo>
                  <a:lnTo>
                    <a:pt x="957" y="872"/>
                  </a:lnTo>
                  <a:lnTo>
                    <a:pt x="958" y="872"/>
                  </a:lnTo>
                  <a:lnTo>
                    <a:pt x="958" y="873"/>
                  </a:lnTo>
                  <a:lnTo>
                    <a:pt x="958" y="874"/>
                  </a:lnTo>
                  <a:lnTo>
                    <a:pt x="958" y="877"/>
                  </a:lnTo>
                  <a:lnTo>
                    <a:pt x="958" y="880"/>
                  </a:lnTo>
                  <a:lnTo>
                    <a:pt x="958" y="880"/>
                  </a:lnTo>
                  <a:lnTo>
                    <a:pt x="958" y="881"/>
                  </a:lnTo>
                  <a:lnTo>
                    <a:pt x="958" y="883"/>
                  </a:lnTo>
                  <a:lnTo>
                    <a:pt x="958" y="890"/>
                  </a:lnTo>
                  <a:lnTo>
                    <a:pt x="958" y="897"/>
                  </a:lnTo>
                  <a:lnTo>
                    <a:pt x="958" y="897"/>
                  </a:lnTo>
                  <a:lnTo>
                    <a:pt x="958" y="898"/>
                  </a:lnTo>
                  <a:lnTo>
                    <a:pt x="958" y="902"/>
                  </a:lnTo>
                  <a:lnTo>
                    <a:pt x="958" y="917"/>
                  </a:lnTo>
                  <a:lnTo>
                    <a:pt x="958" y="928"/>
                  </a:lnTo>
                  <a:lnTo>
                    <a:pt x="958" y="928"/>
                  </a:lnTo>
                  <a:lnTo>
                    <a:pt x="958" y="929"/>
                  </a:lnTo>
                  <a:lnTo>
                    <a:pt x="958" y="935"/>
                  </a:lnTo>
                  <a:lnTo>
                    <a:pt x="958" y="952"/>
                  </a:lnTo>
                  <a:lnTo>
                    <a:pt x="958" y="964"/>
                  </a:lnTo>
                  <a:lnTo>
                    <a:pt x="958" y="964"/>
                  </a:lnTo>
                  <a:lnTo>
                    <a:pt x="958" y="965"/>
                  </a:lnTo>
                  <a:lnTo>
                    <a:pt x="958" y="969"/>
                  </a:lnTo>
                  <a:lnTo>
                    <a:pt x="958" y="971"/>
                  </a:lnTo>
                  <a:lnTo>
                    <a:pt x="958" y="971"/>
                  </a:lnTo>
                  <a:lnTo>
                    <a:pt x="958" y="971"/>
                  </a:lnTo>
                  <a:lnTo>
                    <a:pt x="959" y="971"/>
                  </a:lnTo>
                  <a:lnTo>
                    <a:pt x="962" y="971"/>
                  </a:lnTo>
                  <a:lnTo>
                    <a:pt x="964" y="971"/>
                  </a:lnTo>
                  <a:lnTo>
                    <a:pt x="965" y="971"/>
                  </a:lnTo>
                  <a:lnTo>
                    <a:pt x="966" y="971"/>
                  </a:lnTo>
                  <a:lnTo>
                    <a:pt x="969" y="971"/>
                  </a:lnTo>
                  <a:lnTo>
                    <a:pt x="971" y="971"/>
                  </a:lnTo>
                  <a:lnTo>
                    <a:pt x="972" y="971"/>
                  </a:lnTo>
                  <a:lnTo>
                    <a:pt x="976" y="971"/>
                  </a:lnTo>
                  <a:lnTo>
                    <a:pt x="978" y="971"/>
                  </a:lnTo>
                  <a:lnTo>
                    <a:pt x="979" y="971"/>
                  </a:lnTo>
                  <a:lnTo>
                    <a:pt x="979" y="971"/>
                  </a:lnTo>
                  <a:lnTo>
                    <a:pt x="981" y="976"/>
                  </a:lnTo>
                  <a:lnTo>
                    <a:pt x="982" y="978"/>
                  </a:lnTo>
                  <a:lnTo>
                    <a:pt x="983" y="978"/>
                  </a:lnTo>
                  <a:lnTo>
                    <a:pt x="983" y="979"/>
                  </a:lnTo>
                  <a:lnTo>
                    <a:pt x="983" y="980"/>
                  </a:lnTo>
                  <a:lnTo>
                    <a:pt x="983" y="983"/>
                  </a:lnTo>
                  <a:lnTo>
                    <a:pt x="983" y="986"/>
                  </a:lnTo>
                  <a:lnTo>
                    <a:pt x="983" y="986"/>
                  </a:lnTo>
                  <a:lnTo>
                    <a:pt x="983" y="987"/>
                  </a:lnTo>
                  <a:lnTo>
                    <a:pt x="983" y="989"/>
                  </a:lnTo>
                  <a:lnTo>
                    <a:pt x="984" y="995"/>
                  </a:lnTo>
                  <a:lnTo>
                    <a:pt x="985" y="999"/>
                  </a:lnTo>
                  <a:lnTo>
                    <a:pt x="986" y="999"/>
                  </a:lnTo>
                  <a:lnTo>
                    <a:pt x="986" y="1000"/>
                  </a:lnTo>
                  <a:lnTo>
                    <a:pt x="986" y="1002"/>
                  </a:lnTo>
                  <a:lnTo>
                    <a:pt x="986" y="1011"/>
                  </a:lnTo>
                  <a:lnTo>
                    <a:pt x="986" y="1017"/>
                  </a:lnTo>
                  <a:lnTo>
                    <a:pt x="986" y="1017"/>
                  </a:lnTo>
                  <a:lnTo>
                    <a:pt x="986" y="1018"/>
                  </a:lnTo>
                  <a:lnTo>
                    <a:pt x="986" y="1019"/>
                  </a:lnTo>
                  <a:lnTo>
                    <a:pt x="986" y="1025"/>
                  </a:lnTo>
                  <a:lnTo>
                    <a:pt x="986" y="1028"/>
                  </a:lnTo>
                  <a:lnTo>
                    <a:pt x="986" y="1028"/>
                  </a:lnTo>
                  <a:lnTo>
                    <a:pt x="985" y="1028"/>
                  </a:lnTo>
                  <a:lnTo>
                    <a:pt x="984" y="1028"/>
                  </a:lnTo>
                  <a:lnTo>
                    <a:pt x="983" y="1028"/>
                  </a:lnTo>
                  <a:lnTo>
                    <a:pt x="983" y="1028"/>
                  </a:lnTo>
                  <a:lnTo>
                    <a:pt x="983" y="1029"/>
                  </a:lnTo>
                  <a:lnTo>
                    <a:pt x="983" y="1030"/>
                  </a:lnTo>
                  <a:lnTo>
                    <a:pt x="983" y="1031"/>
                  </a:lnTo>
                  <a:lnTo>
                    <a:pt x="983" y="1031"/>
                  </a:lnTo>
                  <a:lnTo>
                    <a:pt x="982" y="1031"/>
                  </a:lnTo>
                  <a:lnTo>
                    <a:pt x="981" y="1031"/>
                  </a:lnTo>
                  <a:lnTo>
                    <a:pt x="978" y="1031"/>
                  </a:lnTo>
                  <a:lnTo>
                    <a:pt x="976" y="1031"/>
                  </a:lnTo>
                  <a:lnTo>
                    <a:pt x="976" y="1031"/>
                  </a:lnTo>
                  <a:lnTo>
                    <a:pt x="975" y="1031"/>
                  </a:lnTo>
                  <a:lnTo>
                    <a:pt x="973" y="1031"/>
                  </a:lnTo>
                  <a:lnTo>
                    <a:pt x="972" y="1031"/>
                  </a:lnTo>
                  <a:lnTo>
                    <a:pt x="972" y="1031"/>
                  </a:lnTo>
                  <a:lnTo>
                    <a:pt x="968" y="1032"/>
                  </a:lnTo>
                  <a:lnTo>
                    <a:pt x="957" y="1033"/>
                  </a:lnTo>
                  <a:lnTo>
                    <a:pt x="947" y="1034"/>
                  </a:lnTo>
                  <a:lnTo>
                    <a:pt x="947" y="1034"/>
                  </a:lnTo>
                  <a:lnTo>
                    <a:pt x="945" y="1035"/>
                  </a:lnTo>
                  <a:lnTo>
                    <a:pt x="940" y="1037"/>
                  </a:lnTo>
                  <a:lnTo>
                    <a:pt x="936" y="1039"/>
                  </a:lnTo>
                  <a:lnTo>
                    <a:pt x="936" y="1039"/>
                  </a:lnTo>
                  <a:lnTo>
                    <a:pt x="936" y="1039"/>
                  </a:lnTo>
                  <a:lnTo>
                    <a:pt x="936" y="1040"/>
                  </a:lnTo>
                  <a:lnTo>
                    <a:pt x="936" y="1041"/>
                  </a:lnTo>
                  <a:lnTo>
                    <a:pt x="936" y="1042"/>
                  </a:lnTo>
                  <a:lnTo>
                    <a:pt x="936" y="1042"/>
                  </a:lnTo>
                  <a:lnTo>
                    <a:pt x="936" y="1043"/>
                  </a:lnTo>
                  <a:lnTo>
                    <a:pt x="936" y="1044"/>
                  </a:lnTo>
                  <a:lnTo>
                    <a:pt x="936" y="1049"/>
                  </a:lnTo>
                  <a:lnTo>
                    <a:pt x="936" y="1052"/>
                  </a:lnTo>
                  <a:lnTo>
                    <a:pt x="936" y="1052"/>
                  </a:lnTo>
                  <a:lnTo>
                    <a:pt x="936" y="1053"/>
                  </a:lnTo>
                  <a:lnTo>
                    <a:pt x="936" y="1054"/>
                  </a:lnTo>
                  <a:lnTo>
                    <a:pt x="936" y="1058"/>
                  </a:lnTo>
                  <a:lnTo>
                    <a:pt x="936" y="1060"/>
                  </a:lnTo>
                  <a:lnTo>
                    <a:pt x="936" y="1060"/>
                  </a:lnTo>
                  <a:lnTo>
                    <a:pt x="936" y="1060"/>
                  </a:lnTo>
                  <a:lnTo>
                    <a:pt x="935" y="1060"/>
                  </a:lnTo>
                  <a:lnTo>
                    <a:pt x="934" y="1060"/>
                  </a:lnTo>
                  <a:lnTo>
                    <a:pt x="933" y="1060"/>
                  </a:lnTo>
                  <a:lnTo>
                    <a:pt x="933" y="1060"/>
                  </a:lnTo>
                  <a:lnTo>
                    <a:pt x="932" y="1060"/>
                  </a:lnTo>
                  <a:lnTo>
                    <a:pt x="931" y="1060"/>
                  </a:lnTo>
                  <a:lnTo>
                    <a:pt x="928" y="1060"/>
                  </a:lnTo>
                  <a:lnTo>
                    <a:pt x="926" y="1060"/>
                  </a:lnTo>
                  <a:lnTo>
                    <a:pt x="926" y="1060"/>
                  </a:lnTo>
                  <a:lnTo>
                    <a:pt x="925" y="1060"/>
                  </a:lnTo>
                  <a:lnTo>
                    <a:pt x="923" y="1060"/>
                  </a:lnTo>
                  <a:lnTo>
                    <a:pt x="916" y="1060"/>
                  </a:lnTo>
                  <a:lnTo>
                    <a:pt x="912" y="1060"/>
                  </a:lnTo>
                  <a:lnTo>
                    <a:pt x="912" y="1060"/>
                  </a:lnTo>
                  <a:lnTo>
                    <a:pt x="911" y="1060"/>
                  </a:lnTo>
                  <a:lnTo>
                    <a:pt x="909" y="1060"/>
                  </a:lnTo>
                  <a:lnTo>
                    <a:pt x="901" y="1060"/>
                  </a:lnTo>
                  <a:lnTo>
                    <a:pt x="894" y="1060"/>
                  </a:lnTo>
                  <a:lnTo>
                    <a:pt x="894" y="1060"/>
                  </a:lnTo>
                  <a:lnTo>
                    <a:pt x="894" y="1060"/>
                  </a:lnTo>
                  <a:lnTo>
                    <a:pt x="894" y="1061"/>
                  </a:lnTo>
                  <a:lnTo>
                    <a:pt x="894" y="1062"/>
                  </a:lnTo>
                  <a:lnTo>
                    <a:pt x="894" y="1063"/>
                  </a:lnTo>
                  <a:lnTo>
                    <a:pt x="894" y="1063"/>
                  </a:lnTo>
                  <a:lnTo>
                    <a:pt x="894" y="1064"/>
                  </a:lnTo>
                  <a:lnTo>
                    <a:pt x="894" y="1065"/>
                  </a:lnTo>
                  <a:lnTo>
                    <a:pt x="894" y="1068"/>
                  </a:lnTo>
                  <a:lnTo>
                    <a:pt x="894" y="1070"/>
                  </a:lnTo>
                  <a:lnTo>
                    <a:pt x="894" y="1070"/>
                  </a:lnTo>
                  <a:lnTo>
                    <a:pt x="894" y="1071"/>
                  </a:lnTo>
                  <a:lnTo>
                    <a:pt x="894" y="1073"/>
                  </a:lnTo>
                  <a:lnTo>
                    <a:pt x="894" y="1080"/>
                  </a:lnTo>
                  <a:lnTo>
                    <a:pt x="894" y="1084"/>
                  </a:lnTo>
                  <a:lnTo>
                    <a:pt x="894" y="1084"/>
                  </a:lnTo>
                  <a:lnTo>
                    <a:pt x="894" y="1085"/>
                  </a:lnTo>
                  <a:lnTo>
                    <a:pt x="894" y="1087"/>
                  </a:lnTo>
                  <a:lnTo>
                    <a:pt x="894" y="1096"/>
                  </a:lnTo>
                  <a:lnTo>
                    <a:pt x="894" y="1102"/>
                  </a:lnTo>
                  <a:lnTo>
                    <a:pt x="894" y="1102"/>
                  </a:lnTo>
                  <a:lnTo>
                    <a:pt x="894" y="1103"/>
                  </a:lnTo>
                  <a:lnTo>
                    <a:pt x="894" y="1104"/>
                  </a:lnTo>
                  <a:lnTo>
                    <a:pt x="894" y="1105"/>
                  </a:lnTo>
                  <a:lnTo>
                    <a:pt x="894" y="1105"/>
                  </a:lnTo>
                  <a:lnTo>
                    <a:pt x="893" y="1105"/>
                  </a:lnTo>
                  <a:lnTo>
                    <a:pt x="892" y="1105"/>
                  </a:lnTo>
                  <a:lnTo>
                    <a:pt x="891" y="1105"/>
                  </a:lnTo>
                  <a:lnTo>
                    <a:pt x="891" y="1105"/>
                  </a:lnTo>
                  <a:lnTo>
                    <a:pt x="890" y="1105"/>
                  </a:lnTo>
                  <a:lnTo>
                    <a:pt x="889" y="1105"/>
                  </a:lnTo>
                  <a:lnTo>
                    <a:pt x="888" y="1105"/>
                  </a:lnTo>
                  <a:lnTo>
                    <a:pt x="888" y="1105"/>
                  </a:lnTo>
                  <a:lnTo>
                    <a:pt x="887" y="1105"/>
                  </a:lnTo>
                  <a:lnTo>
                    <a:pt x="886" y="1105"/>
                  </a:lnTo>
                  <a:lnTo>
                    <a:pt x="883" y="1105"/>
                  </a:lnTo>
                  <a:lnTo>
                    <a:pt x="880" y="1105"/>
                  </a:lnTo>
                  <a:lnTo>
                    <a:pt x="880" y="1105"/>
                  </a:lnTo>
                  <a:lnTo>
                    <a:pt x="878" y="1106"/>
                  </a:lnTo>
                  <a:lnTo>
                    <a:pt x="873" y="1107"/>
                  </a:lnTo>
                  <a:lnTo>
                    <a:pt x="870" y="1108"/>
                  </a:lnTo>
                  <a:lnTo>
                    <a:pt x="870" y="1108"/>
                  </a:lnTo>
                  <a:lnTo>
                    <a:pt x="870" y="1108"/>
                  </a:lnTo>
                  <a:lnTo>
                    <a:pt x="870" y="1108"/>
                  </a:lnTo>
                  <a:lnTo>
                    <a:pt x="869" y="1110"/>
                  </a:lnTo>
                  <a:lnTo>
                    <a:pt x="868" y="1112"/>
                  </a:lnTo>
                  <a:lnTo>
                    <a:pt x="867" y="1113"/>
                  </a:lnTo>
                  <a:lnTo>
                    <a:pt x="867" y="1113"/>
                  </a:lnTo>
                  <a:lnTo>
                    <a:pt x="866" y="1114"/>
                  </a:lnTo>
                  <a:lnTo>
                    <a:pt x="864" y="1115"/>
                  </a:lnTo>
                  <a:lnTo>
                    <a:pt x="862" y="1116"/>
                  </a:lnTo>
                  <a:lnTo>
                    <a:pt x="862" y="1116"/>
                  </a:lnTo>
                  <a:lnTo>
                    <a:pt x="861" y="1117"/>
                  </a:lnTo>
                  <a:lnTo>
                    <a:pt x="860" y="1118"/>
                  </a:lnTo>
                  <a:lnTo>
                    <a:pt x="859" y="1119"/>
                  </a:lnTo>
                  <a:lnTo>
                    <a:pt x="859" y="1119"/>
                  </a:lnTo>
                  <a:lnTo>
                    <a:pt x="859" y="1119"/>
                  </a:lnTo>
                  <a:lnTo>
                    <a:pt x="858" y="1119"/>
                  </a:lnTo>
                  <a:lnTo>
                    <a:pt x="857" y="1119"/>
                  </a:lnTo>
                  <a:lnTo>
                    <a:pt x="854" y="1119"/>
                  </a:lnTo>
                  <a:lnTo>
                    <a:pt x="852" y="1119"/>
                  </a:lnTo>
                  <a:lnTo>
                    <a:pt x="852" y="1119"/>
                  </a:lnTo>
                  <a:lnTo>
                    <a:pt x="851" y="1119"/>
                  </a:lnTo>
                  <a:lnTo>
                    <a:pt x="848" y="1119"/>
                  </a:lnTo>
                  <a:lnTo>
                    <a:pt x="846" y="1119"/>
                  </a:lnTo>
                  <a:lnTo>
                    <a:pt x="846" y="1119"/>
                  </a:lnTo>
                  <a:lnTo>
                    <a:pt x="844" y="1119"/>
                  </a:lnTo>
                  <a:lnTo>
                    <a:pt x="843" y="1119"/>
                  </a:lnTo>
                  <a:lnTo>
                    <a:pt x="840" y="1119"/>
                  </a:lnTo>
                  <a:lnTo>
                    <a:pt x="838" y="1119"/>
                  </a:lnTo>
                  <a:lnTo>
                    <a:pt x="838" y="1119"/>
                  </a:lnTo>
                  <a:lnTo>
                    <a:pt x="838" y="1119"/>
                  </a:lnTo>
                  <a:lnTo>
                    <a:pt x="837" y="1119"/>
                  </a:lnTo>
                  <a:lnTo>
                    <a:pt x="836" y="1119"/>
                  </a:lnTo>
                  <a:lnTo>
                    <a:pt x="835" y="1119"/>
                  </a:lnTo>
                  <a:lnTo>
                    <a:pt x="835" y="1119"/>
                  </a:lnTo>
                  <a:lnTo>
                    <a:pt x="834" y="1119"/>
                  </a:lnTo>
                  <a:lnTo>
                    <a:pt x="833" y="1119"/>
                  </a:lnTo>
                  <a:lnTo>
                    <a:pt x="830" y="1119"/>
                  </a:lnTo>
                  <a:lnTo>
                    <a:pt x="828" y="1119"/>
                  </a:lnTo>
                  <a:lnTo>
                    <a:pt x="828" y="1119"/>
                  </a:lnTo>
                  <a:lnTo>
                    <a:pt x="827" y="1119"/>
                  </a:lnTo>
                  <a:lnTo>
                    <a:pt x="825" y="1119"/>
                  </a:lnTo>
                  <a:lnTo>
                    <a:pt x="820" y="1118"/>
                  </a:lnTo>
                  <a:lnTo>
                    <a:pt x="817" y="1117"/>
                  </a:lnTo>
                  <a:lnTo>
                    <a:pt x="817" y="1116"/>
                  </a:lnTo>
                  <a:lnTo>
                    <a:pt x="816" y="1116"/>
                  </a:lnTo>
                  <a:lnTo>
                    <a:pt x="815" y="1116"/>
                  </a:lnTo>
                  <a:lnTo>
                    <a:pt x="810" y="1116"/>
                  </a:lnTo>
                  <a:lnTo>
                    <a:pt x="806" y="1116"/>
                  </a:lnTo>
                  <a:lnTo>
                    <a:pt x="806" y="1116"/>
                  </a:lnTo>
                  <a:lnTo>
                    <a:pt x="805" y="1116"/>
                  </a:lnTo>
                  <a:lnTo>
                    <a:pt x="804" y="1116"/>
                  </a:lnTo>
                  <a:lnTo>
                    <a:pt x="803" y="1116"/>
                  </a:lnTo>
                  <a:lnTo>
                    <a:pt x="803" y="1116"/>
                  </a:lnTo>
                  <a:lnTo>
                    <a:pt x="803" y="1115"/>
                  </a:lnTo>
                  <a:lnTo>
                    <a:pt x="803" y="1112"/>
                  </a:lnTo>
                  <a:lnTo>
                    <a:pt x="803" y="1110"/>
                  </a:lnTo>
                  <a:lnTo>
                    <a:pt x="803" y="1108"/>
                  </a:lnTo>
                  <a:lnTo>
                    <a:pt x="800" y="1105"/>
                  </a:lnTo>
                  <a:lnTo>
                    <a:pt x="799" y="1103"/>
                  </a:lnTo>
                  <a:lnTo>
                    <a:pt x="799" y="1102"/>
                  </a:lnTo>
                  <a:lnTo>
                    <a:pt x="798" y="1100"/>
                  </a:lnTo>
                  <a:lnTo>
                    <a:pt x="797" y="1091"/>
                  </a:lnTo>
                  <a:lnTo>
                    <a:pt x="796" y="1085"/>
                  </a:lnTo>
                  <a:lnTo>
                    <a:pt x="796" y="1084"/>
                  </a:lnTo>
                  <a:lnTo>
                    <a:pt x="795" y="1081"/>
                  </a:lnTo>
                  <a:lnTo>
                    <a:pt x="794" y="1071"/>
                  </a:lnTo>
                  <a:lnTo>
                    <a:pt x="793" y="1064"/>
                  </a:lnTo>
                  <a:lnTo>
                    <a:pt x="793" y="1063"/>
                  </a:lnTo>
                  <a:lnTo>
                    <a:pt x="793" y="1063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3" name="Freeform 29">
              <a:extLst>
                <a:ext uri="{FF2B5EF4-FFF2-40B4-BE49-F238E27FC236}">
                  <a16:creationId xmlns:a16="http://schemas.microsoft.com/office/drawing/2014/main" id="{00000000-0008-0000-1A00-000053000000}"/>
                </a:ext>
              </a:extLst>
            </xdr:cNvPr>
            <xdr:cNvSpPr>
              <a:spLocks/>
            </xdr:cNvSpPr>
          </xdr:nvSpPr>
          <xdr:spPr bwMode="auto">
            <a:xfrm>
              <a:off x="2904" y="5027"/>
              <a:ext cx="1155" cy="1620"/>
            </a:xfrm>
            <a:custGeom>
              <a:avLst/>
              <a:gdLst>
                <a:gd name="T0" fmla="*/ 113 w 800"/>
                <a:gd name="T1" fmla="*/ 1021 h 1139"/>
                <a:gd name="T2" fmla="*/ 88 w 800"/>
                <a:gd name="T3" fmla="*/ 1018 h 1139"/>
                <a:gd name="T4" fmla="*/ 96 w 800"/>
                <a:gd name="T5" fmla="*/ 942 h 1139"/>
                <a:gd name="T6" fmla="*/ 74 w 800"/>
                <a:gd name="T7" fmla="*/ 917 h 1139"/>
                <a:gd name="T8" fmla="*/ 60 w 800"/>
                <a:gd name="T9" fmla="*/ 877 h 1139"/>
                <a:gd name="T10" fmla="*/ 36 w 800"/>
                <a:gd name="T11" fmla="*/ 863 h 1139"/>
                <a:gd name="T12" fmla="*/ 28 w 800"/>
                <a:gd name="T13" fmla="*/ 792 h 1139"/>
                <a:gd name="T14" fmla="*/ 52 w 800"/>
                <a:gd name="T15" fmla="*/ 765 h 1139"/>
                <a:gd name="T16" fmla="*/ 79 w 800"/>
                <a:gd name="T17" fmla="*/ 657 h 1139"/>
                <a:gd name="T18" fmla="*/ 94 w 800"/>
                <a:gd name="T19" fmla="*/ 637 h 1139"/>
                <a:gd name="T20" fmla="*/ 70 w 800"/>
                <a:gd name="T21" fmla="*/ 614 h 1139"/>
                <a:gd name="T22" fmla="*/ 67 w 800"/>
                <a:gd name="T23" fmla="*/ 501 h 1139"/>
                <a:gd name="T24" fmla="*/ 19 w 800"/>
                <a:gd name="T25" fmla="*/ 480 h 1139"/>
                <a:gd name="T26" fmla="*/ 7 w 800"/>
                <a:gd name="T27" fmla="*/ 431 h 1139"/>
                <a:gd name="T28" fmla="*/ 13 w 800"/>
                <a:gd name="T29" fmla="*/ 371 h 1139"/>
                <a:gd name="T30" fmla="*/ 28 w 800"/>
                <a:gd name="T31" fmla="*/ 246 h 1139"/>
                <a:gd name="T32" fmla="*/ 74 w 800"/>
                <a:gd name="T33" fmla="*/ 234 h 1139"/>
                <a:gd name="T34" fmla="*/ 102 w 800"/>
                <a:gd name="T35" fmla="*/ 151 h 1139"/>
                <a:gd name="T36" fmla="*/ 123 w 800"/>
                <a:gd name="T37" fmla="*/ 138 h 1139"/>
                <a:gd name="T38" fmla="*/ 166 w 800"/>
                <a:gd name="T39" fmla="*/ 106 h 1139"/>
                <a:gd name="T40" fmla="*/ 188 w 800"/>
                <a:gd name="T41" fmla="*/ 130 h 1139"/>
                <a:gd name="T42" fmla="*/ 232 w 800"/>
                <a:gd name="T43" fmla="*/ 114 h 1139"/>
                <a:gd name="T44" fmla="*/ 372 w 800"/>
                <a:gd name="T45" fmla="*/ 98 h 1139"/>
                <a:gd name="T46" fmla="*/ 445 w 800"/>
                <a:gd name="T47" fmla="*/ 80 h 1139"/>
                <a:gd name="T48" fmla="*/ 484 w 800"/>
                <a:gd name="T49" fmla="*/ 39 h 1139"/>
                <a:gd name="T50" fmla="*/ 511 w 800"/>
                <a:gd name="T51" fmla="*/ 9 h 1139"/>
                <a:gd name="T52" fmla="*/ 573 w 800"/>
                <a:gd name="T53" fmla="*/ 0 h 1139"/>
                <a:gd name="T54" fmla="*/ 576 w 800"/>
                <a:gd name="T55" fmla="*/ 111 h 1139"/>
                <a:gd name="T56" fmla="*/ 549 w 800"/>
                <a:gd name="T57" fmla="*/ 138 h 1139"/>
                <a:gd name="T58" fmla="*/ 543 w 800"/>
                <a:gd name="T59" fmla="*/ 210 h 1139"/>
                <a:gd name="T60" fmla="*/ 575 w 800"/>
                <a:gd name="T61" fmla="*/ 221 h 1139"/>
                <a:gd name="T62" fmla="*/ 585 w 800"/>
                <a:gd name="T63" fmla="*/ 321 h 1139"/>
                <a:gd name="T64" fmla="*/ 591 w 800"/>
                <a:gd name="T65" fmla="*/ 346 h 1139"/>
                <a:gd name="T66" fmla="*/ 575 w 800"/>
                <a:gd name="T67" fmla="*/ 360 h 1139"/>
                <a:gd name="T68" fmla="*/ 553 w 800"/>
                <a:gd name="T69" fmla="*/ 375 h 1139"/>
                <a:gd name="T70" fmla="*/ 546 w 800"/>
                <a:gd name="T71" fmla="*/ 632 h 1139"/>
                <a:gd name="T72" fmla="*/ 575 w 800"/>
                <a:gd name="T73" fmla="*/ 735 h 1139"/>
                <a:gd name="T74" fmla="*/ 599 w 800"/>
                <a:gd name="T75" fmla="*/ 754 h 1139"/>
                <a:gd name="T76" fmla="*/ 617 w 800"/>
                <a:gd name="T77" fmla="*/ 790 h 1139"/>
                <a:gd name="T78" fmla="*/ 589 w 800"/>
                <a:gd name="T79" fmla="*/ 811 h 1139"/>
                <a:gd name="T80" fmla="*/ 590 w 800"/>
                <a:gd name="T81" fmla="*/ 846 h 1139"/>
                <a:gd name="T82" fmla="*/ 649 w 800"/>
                <a:gd name="T83" fmla="*/ 857 h 1139"/>
                <a:gd name="T84" fmla="*/ 694 w 800"/>
                <a:gd name="T85" fmla="*/ 833 h 1139"/>
                <a:gd name="T86" fmla="*/ 771 w 800"/>
                <a:gd name="T87" fmla="*/ 852 h 1139"/>
                <a:gd name="T88" fmla="*/ 795 w 800"/>
                <a:gd name="T89" fmla="*/ 871 h 1139"/>
                <a:gd name="T90" fmla="*/ 798 w 800"/>
                <a:gd name="T91" fmla="*/ 987 h 1139"/>
                <a:gd name="T92" fmla="*/ 747 w 800"/>
                <a:gd name="T93" fmla="*/ 1012 h 1139"/>
                <a:gd name="T94" fmla="*/ 698 w 800"/>
                <a:gd name="T95" fmla="*/ 1007 h 1139"/>
                <a:gd name="T96" fmla="*/ 673 w 800"/>
                <a:gd name="T97" fmla="*/ 987 h 1139"/>
                <a:gd name="T98" fmla="*/ 652 w 800"/>
                <a:gd name="T99" fmla="*/ 963 h 1139"/>
                <a:gd name="T100" fmla="*/ 543 w 800"/>
                <a:gd name="T101" fmla="*/ 946 h 1139"/>
                <a:gd name="T102" fmla="*/ 535 w 800"/>
                <a:gd name="T103" fmla="*/ 987 h 1139"/>
                <a:gd name="T104" fmla="*/ 511 w 800"/>
                <a:gd name="T105" fmla="*/ 1016 h 1139"/>
                <a:gd name="T106" fmla="*/ 499 w 800"/>
                <a:gd name="T107" fmla="*/ 1065 h 1139"/>
                <a:gd name="T108" fmla="*/ 465 w 800"/>
                <a:gd name="T109" fmla="*/ 1093 h 1139"/>
                <a:gd name="T110" fmla="*/ 394 w 800"/>
                <a:gd name="T111" fmla="*/ 1086 h 1139"/>
                <a:gd name="T112" fmla="*/ 382 w 800"/>
                <a:gd name="T113" fmla="*/ 1062 h 1139"/>
                <a:gd name="T114" fmla="*/ 332 w 800"/>
                <a:gd name="T115" fmla="*/ 1069 h 1139"/>
                <a:gd name="T116" fmla="*/ 300 w 800"/>
                <a:gd name="T117" fmla="*/ 1090 h 1139"/>
                <a:gd name="T118" fmla="*/ 240 w 800"/>
                <a:gd name="T119" fmla="*/ 1096 h 1139"/>
                <a:gd name="T120" fmla="*/ 208 w 800"/>
                <a:gd name="T121" fmla="*/ 1136 h 1139"/>
                <a:gd name="T122" fmla="*/ 184 w 800"/>
                <a:gd name="T123" fmla="*/ 1069 h 11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800" h="1139">
                  <a:moveTo>
                    <a:pt x="166" y="1054"/>
                  </a:moveTo>
                  <a:lnTo>
                    <a:pt x="165" y="1054"/>
                  </a:lnTo>
                  <a:lnTo>
                    <a:pt x="159" y="1053"/>
                  </a:lnTo>
                  <a:lnTo>
                    <a:pt x="140" y="1048"/>
                  </a:lnTo>
                  <a:lnTo>
                    <a:pt x="126" y="1045"/>
                  </a:lnTo>
                  <a:lnTo>
                    <a:pt x="126" y="1043"/>
                  </a:lnTo>
                  <a:lnTo>
                    <a:pt x="125" y="1043"/>
                  </a:lnTo>
                  <a:lnTo>
                    <a:pt x="123" y="1043"/>
                  </a:lnTo>
                  <a:lnTo>
                    <a:pt x="117" y="1042"/>
                  </a:lnTo>
                  <a:lnTo>
                    <a:pt x="113" y="1041"/>
                  </a:lnTo>
                  <a:lnTo>
                    <a:pt x="113" y="1040"/>
                  </a:lnTo>
                  <a:lnTo>
                    <a:pt x="113" y="1040"/>
                  </a:lnTo>
                  <a:lnTo>
                    <a:pt x="113" y="1039"/>
                  </a:lnTo>
                  <a:lnTo>
                    <a:pt x="113" y="1038"/>
                  </a:lnTo>
                  <a:lnTo>
                    <a:pt x="113" y="1037"/>
                  </a:lnTo>
                  <a:lnTo>
                    <a:pt x="113" y="1036"/>
                  </a:lnTo>
                  <a:lnTo>
                    <a:pt x="113" y="1033"/>
                  </a:lnTo>
                  <a:lnTo>
                    <a:pt x="113" y="1031"/>
                  </a:lnTo>
                  <a:lnTo>
                    <a:pt x="113" y="1030"/>
                  </a:lnTo>
                  <a:lnTo>
                    <a:pt x="113" y="1029"/>
                  </a:lnTo>
                  <a:lnTo>
                    <a:pt x="113" y="1025"/>
                  </a:lnTo>
                  <a:lnTo>
                    <a:pt x="113" y="1023"/>
                  </a:lnTo>
                  <a:lnTo>
                    <a:pt x="113" y="1022"/>
                  </a:lnTo>
                  <a:lnTo>
                    <a:pt x="113" y="1021"/>
                  </a:lnTo>
                  <a:lnTo>
                    <a:pt x="113" y="1020"/>
                  </a:lnTo>
                  <a:lnTo>
                    <a:pt x="113" y="1019"/>
                  </a:lnTo>
                  <a:lnTo>
                    <a:pt x="112" y="1019"/>
                  </a:lnTo>
                  <a:lnTo>
                    <a:pt x="111" y="1019"/>
                  </a:lnTo>
                  <a:lnTo>
                    <a:pt x="110" y="1019"/>
                  </a:lnTo>
                  <a:lnTo>
                    <a:pt x="110" y="1019"/>
                  </a:lnTo>
                  <a:lnTo>
                    <a:pt x="109" y="1019"/>
                  </a:lnTo>
                  <a:lnTo>
                    <a:pt x="106" y="1019"/>
                  </a:lnTo>
                  <a:lnTo>
                    <a:pt x="105" y="1019"/>
                  </a:lnTo>
                  <a:lnTo>
                    <a:pt x="105" y="1019"/>
                  </a:lnTo>
                  <a:lnTo>
                    <a:pt x="104" y="1019"/>
                  </a:lnTo>
                  <a:lnTo>
                    <a:pt x="101" y="1019"/>
                  </a:lnTo>
                  <a:lnTo>
                    <a:pt x="99" y="1019"/>
                  </a:lnTo>
                  <a:lnTo>
                    <a:pt x="99" y="1019"/>
                  </a:lnTo>
                  <a:lnTo>
                    <a:pt x="98" y="1019"/>
                  </a:lnTo>
                  <a:lnTo>
                    <a:pt x="97" y="1019"/>
                  </a:lnTo>
                  <a:lnTo>
                    <a:pt x="94" y="1019"/>
                  </a:lnTo>
                  <a:lnTo>
                    <a:pt x="92" y="1019"/>
                  </a:lnTo>
                  <a:lnTo>
                    <a:pt x="92" y="1019"/>
                  </a:lnTo>
                  <a:lnTo>
                    <a:pt x="91" y="1019"/>
                  </a:lnTo>
                  <a:lnTo>
                    <a:pt x="89" y="1019"/>
                  </a:lnTo>
                  <a:lnTo>
                    <a:pt x="88" y="1019"/>
                  </a:lnTo>
                  <a:lnTo>
                    <a:pt x="88" y="1019"/>
                  </a:lnTo>
                  <a:lnTo>
                    <a:pt x="88" y="1018"/>
                  </a:lnTo>
                  <a:lnTo>
                    <a:pt x="88" y="1015"/>
                  </a:lnTo>
                  <a:lnTo>
                    <a:pt x="88" y="1013"/>
                  </a:lnTo>
                  <a:lnTo>
                    <a:pt x="88" y="1012"/>
                  </a:lnTo>
                  <a:lnTo>
                    <a:pt x="88" y="1011"/>
                  </a:lnTo>
                  <a:lnTo>
                    <a:pt x="89" y="1005"/>
                  </a:lnTo>
                  <a:lnTo>
                    <a:pt x="91" y="1002"/>
                  </a:lnTo>
                  <a:lnTo>
                    <a:pt x="92" y="1001"/>
                  </a:lnTo>
                  <a:lnTo>
                    <a:pt x="92" y="998"/>
                  </a:lnTo>
                  <a:lnTo>
                    <a:pt x="93" y="986"/>
                  </a:lnTo>
                  <a:lnTo>
                    <a:pt x="94" y="978"/>
                  </a:lnTo>
                  <a:lnTo>
                    <a:pt x="95" y="977"/>
                  </a:lnTo>
                  <a:lnTo>
                    <a:pt x="95" y="973"/>
                  </a:lnTo>
                  <a:lnTo>
                    <a:pt x="97" y="960"/>
                  </a:lnTo>
                  <a:lnTo>
                    <a:pt x="98" y="949"/>
                  </a:lnTo>
                  <a:lnTo>
                    <a:pt x="99" y="948"/>
                  </a:lnTo>
                  <a:lnTo>
                    <a:pt x="100" y="945"/>
                  </a:lnTo>
                  <a:lnTo>
                    <a:pt x="101" y="943"/>
                  </a:lnTo>
                  <a:lnTo>
                    <a:pt x="102" y="942"/>
                  </a:lnTo>
                  <a:lnTo>
                    <a:pt x="101" y="942"/>
                  </a:lnTo>
                  <a:lnTo>
                    <a:pt x="100" y="942"/>
                  </a:lnTo>
                  <a:lnTo>
                    <a:pt x="99" y="942"/>
                  </a:lnTo>
                  <a:lnTo>
                    <a:pt x="99" y="942"/>
                  </a:lnTo>
                  <a:lnTo>
                    <a:pt x="98" y="942"/>
                  </a:lnTo>
                  <a:lnTo>
                    <a:pt x="96" y="942"/>
                  </a:lnTo>
                  <a:lnTo>
                    <a:pt x="95" y="942"/>
                  </a:lnTo>
                  <a:lnTo>
                    <a:pt x="95" y="942"/>
                  </a:lnTo>
                  <a:lnTo>
                    <a:pt x="94" y="942"/>
                  </a:lnTo>
                  <a:lnTo>
                    <a:pt x="91" y="942"/>
                  </a:lnTo>
                  <a:lnTo>
                    <a:pt x="88" y="942"/>
                  </a:lnTo>
                  <a:lnTo>
                    <a:pt x="88" y="942"/>
                  </a:lnTo>
                  <a:lnTo>
                    <a:pt x="87" y="942"/>
                  </a:lnTo>
                  <a:lnTo>
                    <a:pt x="86" y="942"/>
                  </a:lnTo>
                  <a:lnTo>
                    <a:pt x="83" y="942"/>
                  </a:lnTo>
                  <a:lnTo>
                    <a:pt x="81" y="942"/>
                  </a:lnTo>
                  <a:lnTo>
                    <a:pt x="81" y="942"/>
                  </a:lnTo>
                  <a:lnTo>
                    <a:pt x="80" y="942"/>
                  </a:lnTo>
                  <a:lnTo>
                    <a:pt x="79" y="942"/>
                  </a:lnTo>
                  <a:lnTo>
                    <a:pt x="78" y="942"/>
                  </a:lnTo>
                  <a:lnTo>
                    <a:pt x="78" y="942"/>
                  </a:lnTo>
                  <a:lnTo>
                    <a:pt x="78" y="940"/>
                  </a:lnTo>
                  <a:lnTo>
                    <a:pt x="78" y="939"/>
                  </a:lnTo>
                  <a:lnTo>
                    <a:pt x="78" y="938"/>
                  </a:lnTo>
                  <a:lnTo>
                    <a:pt x="78" y="934"/>
                  </a:lnTo>
                  <a:lnTo>
                    <a:pt x="78" y="932"/>
                  </a:lnTo>
                  <a:lnTo>
                    <a:pt x="78" y="931"/>
                  </a:lnTo>
                  <a:lnTo>
                    <a:pt x="77" y="929"/>
                  </a:lnTo>
                  <a:lnTo>
                    <a:pt x="75" y="923"/>
                  </a:lnTo>
                  <a:lnTo>
                    <a:pt x="74" y="917"/>
                  </a:lnTo>
                  <a:lnTo>
                    <a:pt x="74" y="916"/>
                  </a:lnTo>
                  <a:lnTo>
                    <a:pt x="74" y="914"/>
                  </a:lnTo>
                  <a:lnTo>
                    <a:pt x="74" y="908"/>
                  </a:lnTo>
                  <a:lnTo>
                    <a:pt x="74" y="904"/>
                  </a:lnTo>
                  <a:lnTo>
                    <a:pt x="74" y="903"/>
                  </a:lnTo>
                  <a:lnTo>
                    <a:pt x="74" y="902"/>
                  </a:lnTo>
                  <a:lnTo>
                    <a:pt x="74" y="900"/>
                  </a:lnTo>
                  <a:lnTo>
                    <a:pt x="74" y="899"/>
                  </a:lnTo>
                  <a:lnTo>
                    <a:pt x="72" y="897"/>
                  </a:lnTo>
                  <a:lnTo>
                    <a:pt x="70" y="896"/>
                  </a:lnTo>
                  <a:lnTo>
                    <a:pt x="70" y="895"/>
                  </a:lnTo>
                  <a:lnTo>
                    <a:pt x="68" y="894"/>
                  </a:lnTo>
                  <a:lnTo>
                    <a:pt x="67" y="893"/>
                  </a:lnTo>
                  <a:lnTo>
                    <a:pt x="67" y="892"/>
                  </a:lnTo>
                  <a:lnTo>
                    <a:pt x="62" y="891"/>
                  </a:lnTo>
                  <a:lnTo>
                    <a:pt x="60" y="890"/>
                  </a:lnTo>
                  <a:lnTo>
                    <a:pt x="60" y="889"/>
                  </a:lnTo>
                  <a:lnTo>
                    <a:pt x="60" y="889"/>
                  </a:lnTo>
                  <a:lnTo>
                    <a:pt x="60" y="888"/>
                  </a:lnTo>
                  <a:lnTo>
                    <a:pt x="60" y="885"/>
                  </a:lnTo>
                  <a:lnTo>
                    <a:pt x="60" y="882"/>
                  </a:lnTo>
                  <a:lnTo>
                    <a:pt x="60" y="881"/>
                  </a:lnTo>
                  <a:lnTo>
                    <a:pt x="60" y="880"/>
                  </a:lnTo>
                  <a:lnTo>
                    <a:pt x="60" y="877"/>
                  </a:lnTo>
                  <a:lnTo>
                    <a:pt x="60" y="875"/>
                  </a:lnTo>
                  <a:lnTo>
                    <a:pt x="60" y="874"/>
                  </a:lnTo>
                  <a:lnTo>
                    <a:pt x="58" y="871"/>
                  </a:lnTo>
                  <a:lnTo>
                    <a:pt x="57" y="869"/>
                  </a:lnTo>
                  <a:lnTo>
                    <a:pt x="57" y="868"/>
                  </a:lnTo>
                  <a:lnTo>
                    <a:pt x="57" y="865"/>
                  </a:lnTo>
                  <a:lnTo>
                    <a:pt x="57" y="864"/>
                  </a:lnTo>
                  <a:lnTo>
                    <a:pt x="57" y="863"/>
                  </a:lnTo>
                  <a:lnTo>
                    <a:pt x="56" y="863"/>
                  </a:lnTo>
                  <a:lnTo>
                    <a:pt x="54" y="863"/>
                  </a:lnTo>
                  <a:lnTo>
                    <a:pt x="52" y="863"/>
                  </a:lnTo>
                  <a:lnTo>
                    <a:pt x="52" y="863"/>
                  </a:lnTo>
                  <a:lnTo>
                    <a:pt x="51" y="863"/>
                  </a:lnTo>
                  <a:lnTo>
                    <a:pt x="50" y="863"/>
                  </a:lnTo>
                  <a:lnTo>
                    <a:pt x="49" y="863"/>
                  </a:lnTo>
                  <a:lnTo>
                    <a:pt x="49" y="863"/>
                  </a:lnTo>
                  <a:lnTo>
                    <a:pt x="48" y="863"/>
                  </a:lnTo>
                  <a:lnTo>
                    <a:pt x="47" y="863"/>
                  </a:lnTo>
                  <a:lnTo>
                    <a:pt x="44" y="863"/>
                  </a:lnTo>
                  <a:lnTo>
                    <a:pt x="42" y="863"/>
                  </a:lnTo>
                  <a:lnTo>
                    <a:pt x="42" y="863"/>
                  </a:lnTo>
                  <a:lnTo>
                    <a:pt x="41" y="863"/>
                  </a:lnTo>
                  <a:lnTo>
                    <a:pt x="38" y="863"/>
                  </a:lnTo>
                  <a:lnTo>
                    <a:pt x="36" y="863"/>
                  </a:lnTo>
                  <a:lnTo>
                    <a:pt x="36" y="863"/>
                  </a:lnTo>
                  <a:lnTo>
                    <a:pt x="36" y="863"/>
                  </a:lnTo>
                  <a:lnTo>
                    <a:pt x="32" y="860"/>
                  </a:lnTo>
                  <a:lnTo>
                    <a:pt x="31" y="858"/>
                  </a:lnTo>
                  <a:lnTo>
                    <a:pt x="31" y="857"/>
                  </a:lnTo>
                  <a:lnTo>
                    <a:pt x="31" y="856"/>
                  </a:lnTo>
                  <a:lnTo>
                    <a:pt x="31" y="851"/>
                  </a:lnTo>
                  <a:lnTo>
                    <a:pt x="31" y="847"/>
                  </a:lnTo>
                  <a:lnTo>
                    <a:pt x="31" y="846"/>
                  </a:lnTo>
                  <a:lnTo>
                    <a:pt x="30" y="844"/>
                  </a:lnTo>
                  <a:lnTo>
                    <a:pt x="29" y="836"/>
                  </a:lnTo>
                  <a:lnTo>
                    <a:pt x="28" y="829"/>
                  </a:lnTo>
                  <a:lnTo>
                    <a:pt x="28" y="828"/>
                  </a:lnTo>
                  <a:lnTo>
                    <a:pt x="28" y="825"/>
                  </a:lnTo>
                  <a:lnTo>
                    <a:pt x="28" y="816"/>
                  </a:lnTo>
                  <a:lnTo>
                    <a:pt x="28" y="808"/>
                  </a:lnTo>
                  <a:lnTo>
                    <a:pt x="28" y="807"/>
                  </a:lnTo>
                  <a:lnTo>
                    <a:pt x="28" y="806"/>
                  </a:lnTo>
                  <a:lnTo>
                    <a:pt x="28" y="801"/>
                  </a:lnTo>
                  <a:lnTo>
                    <a:pt x="28" y="798"/>
                  </a:lnTo>
                  <a:lnTo>
                    <a:pt x="28" y="797"/>
                  </a:lnTo>
                  <a:lnTo>
                    <a:pt x="28" y="797"/>
                  </a:lnTo>
                  <a:lnTo>
                    <a:pt x="28" y="796"/>
                  </a:lnTo>
                  <a:lnTo>
                    <a:pt x="28" y="792"/>
                  </a:lnTo>
                  <a:lnTo>
                    <a:pt x="28" y="790"/>
                  </a:lnTo>
                  <a:lnTo>
                    <a:pt x="28" y="789"/>
                  </a:lnTo>
                  <a:lnTo>
                    <a:pt x="28" y="788"/>
                  </a:lnTo>
                  <a:lnTo>
                    <a:pt x="29" y="783"/>
                  </a:lnTo>
                  <a:lnTo>
                    <a:pt x="30" y="780"/>
                  </a:lnTo>
                  <a:lnTo>
                    <a:pt x="31" y="779"/>
                  </a:lnTo>
                  <a:lnTo>
                    <a:pt x="31" y="778"/>
                  </a:lnTo>
                  <a:lnTo>
                    <a:pt x="31" y="772"/>
                  </a:lnTo>
                  <a:lnTo>
                    <a:pt x="31" y="769"/>
                  </a:lnTo>
                  <a:lnTo>
                    <a:pt x="31" y="768"/>
                  </a:lnTo>
                  <a:lnTo>
                    <a:pt x="33" y="767"/>
                  </a:lnTo>
                  <a:lnTo>
                    <a:pt x="35" y="766"/>
                  </a:lnTo>
                  <a:lnTo>
                    <a:pt x="36" y="765"/>
                  </a:lnTo>
                  <a:lnTo>
                    <a:pt x="36" y="765"/>
                  </a:lnTo>
                  <a:lnTo>
                    <a:pt x="37" y="765"/>
                  </a:lnTo>
                  <a:lnTo>
                    <a:pt x="38" y="765"/>
                  </a:lnTo>
                  <a:lnTo>
                    <a:pt x="39" y="765"/>
                  </a:lnTo>
                  <a:lnTo>
                    <a:pt x="40" y="765"/>
                  </a:lnTo>
                  <a:lnTo>
                    <a:pt x="43" y="765"/>
                  </a:lnTo>
                  <a:lnTo>
                    <a:pt x="45" y="765"/>
                  </a:lnTo>
                  <a:lnTo>
                    <a:pt x="46" y="765"/>
                  </a:lnTo>
                  <a:lnTo>
                    <a:pt x="49" y="765"/>
                  </a:lnTo>
                  <a:lnTo>
                    <a:pt x="51" y="765"/>
                  </a:lnTo>
                  <a:lnTo>
                    <a:pt x="52" y="765"/>
                  </a:lnTo>
                  <a:lnTo>
                    <a:pt x="55" y="765"/>
                  </a:lnTo>
                  <a:lnTo>
                    <a:pt x="56" y="765"/>
                  </a:lnTo>
                  <a:lnTo>
                    <a:pt x="57" y="765"/>
                  </a:lnTo>
                  <a:lnTo>
                    <a:pt x="57" y="764"/>
                  </a:lnTo>
                  <a:lnTo>
                    <a:pt x="57" y="761"/>
                  </a:lnTo>
                  <a:lnTo>
                    <a:pt x="57" y="758"/>
                  </a:lnTo>
                  <a:lnTo>
                    <a:pt x="57" y="757"/>
                  </a:lnTo>
                  <a:lnTo>
                    <a:pt x="57" y="755"/>
                  </a:lnTo>
                  <a:lnTo>
                    <a:pt x="58" y="748"/>
                  </a:lnTo>
                  <a:lnTo>
                    <a:pt x="59" y="743"/>
                  </a:lnTo>
                  <a:lnTo>
                    <a:pt x="60" y="742"/>
                  </a:lnTo>
                  <a:lnTo>
                    <a:pt x="61" y="736"/>
                  </a:lnTo>
                  <a:lnTo>
                    <a:pt x="64" y="717"/>
                  </a:lnTo>
                  <a:lnTo>
                    <a:pt x="66" y="703"/>
                  </a:lnTo>
                  <a:lnTo>
                    <a:pt x="67" y="702"/>
                  </a:lnTo>
                  <a:lnTo>
                    <a:pt x="68" y="697"/>
                  </a:lnTo>
                  <a:lnTo>
                    <a:pt x="74" y="681"/>
                  </a:lnTo>
                  <a:lnTo>
                    <a:pt x="77" y="668"/>
                  </a:lnTo>
                  <a:lnTo>
                    <a:pt x="78" y="667"/>
                  </a:lnTo>
                  <a:lnTo>
                    <a:pt x="78" y="666"/>
                  </a:lnTo>
                  <a:lnTo>
                    <a:pt x="78" y="661"/>
                  </a:lnTo>
                  <a:lnTo>
                    <a:pt x="78" y="658"/>
                  </a:lnTo>
                  <a:lnTo>
                    <a:pt x="78" y="657"/>
                  </a:lnTo>
                  <a:lnTo>
                    <a:pt x="79" y="657"/>
                  </a:lnTo>
                  <a:lnTo>
                    <a:pt x="80" y="657"/>
                  </a:lnTo>
                  <a:lnTo>
                    <a:pt x="81" y="657"/>
                  </a:lnTo>
                  <a:lnTo>
                    <a:pt x="82" y="657"/>
                  </a:lnTo>
                  <a:lnTo>
                    <a:pt x="83" y="657"/>
                  </a:lnTo>
                  <a:lnTo>
                    <a:pt x="84" y="657"/>
                  </a:lnTo>
                  <a:lnTo>
                    <a:pt x="85" y="657"/>
                  </a:lnTo>
                  <a:lnTo>
                    <a:pt x="88" y="657"/>
                  </a:lnTo>
                  <a:lnTo>
                    <a:pt x="91" y="657"/>
                  </a:lnTo>
                  <a:lnTo>
                    <a:pt x="92" y="657"/>
                  </a:lnTo>
                  <a:lnTo>
                    <a:pt x="93" y="657"/>
                  </a:lnTo>
                  <a:lnTo>
                    <a:pt x="96" y="657"/>
                  </a:lnTo>
                  <a:lnTo>
                    <a:pt x="98" y="657"/>
                  </a:lnTo>
                  <a:lnTo>
                    <a:pt x="99" y="657"/>
                  </a:lnTo>
                  <a:lnTo>
                    <a:pt x="100" y="657"/>
                  </a:lnTo>
                  <a:lnTo>
                    <a:pt x="101" y="657"/>
                  </a:lnTo>
                  <a:lnTo>
                    <a:pt x="102" y="657"/>
                  </a:lnTo>
                  <a:lnTo>
                    <a:pt x="101" y="656"/>
                  </a:lnTo>
                  <a:lnTo>
                    <a:pt x="100" y="653"/>
                  </a:lnTo>
                  <a:lnTo>
                    <a:pt x="99" y="650"/>
                  </a:lnTo>
                  <a:lnTo>
                    <a:pt x="99" y="649"/>
                  </a:lnTo>
                  <a:lnTo>
                    <a:pt x="96" y="643"/>
                  </a:lnTo>
                  <a:lnTo>
                    <a:pt x="95" y="640"/>
                  </a:lnTo>
                  <a:lnTo>
                    <a:pt x="95" y="639"/>
                  </a:lnTo>
                  <a:lnTo>
                    <a:pt x="94" y="637"/>
                  </a:lnTo>
                  <a:lnTo>
                    <a:pt x="93" y="630"/>
                  </a:lnTo>
                  <a:lnTo>
                    <a:pt x="92" y="626"/>
                  </a:lnTo>
                  <a:lnTo>
                    <a:pt x="92" y="625"/>
                  </a:lnTo>
                  <a:lnTo>
                    <a:pt x="92" y="624"/>
                  </a:lnTo>
                  <a:lnTo>
                    <a:pt x="92" y="621"/>
                  </a:lnTo>
                  <a:lnTo>
                    <a:pt x="92" y="619"/>
                  </a:lnTo>
                  <a:lnTo>
                    <a:pt x="92" y="618"/>
                  </a:lnTo>
                  <a:lnTo>
                    <a:pt x="91" y="618"/>
                  </a:lnTo>
                  <a:lnTo>
                    <a:pt x="89" y="618"/>
                  </a:lnTo>
                  <a:lnTo>
                    <a:pt x="88" y="618"/>
                  </a:lnTo>
                  <a:lnTo>
                    <a:pt x="88" y="618"/>
                  </a:lnTo>
                  <a:lnTo>
                    <a:pt x="87" y="618"/>
                  </a:lnTo>
                  <a:lnTo>
                    <a:pt x="85" y="618"/>
                  </a:lnTo>
                  <a:lnTo>
                    <a:pt x="84" y="618"/>
                  </a:lnTo>
                  <a:lnTo>
                    <a:pt x="84" y="618"/>
                  </a:lnTo>
                  <a:lnTo>
                    <a:pt x="83" y="618"/>
                  </a:lnTo>
                  <a:lnTo>
                    <a:pt x="82" y="618"/>
                  </a:lnTo>
                  <a:lnTo>
                    <a:pt x="81" y="618"/>
                  </a:lnTo>
                  <a:lnTo>
                    <a:pt x="81" y="618"/>
                  </a:lnTo>
                  <a:lnTo>
                    <a:pt x="80" y="618"/>
                  </a:lnTo>
                  <a:lnTo>
                    <a:pt x="79" y="618"/>
                  </a:lnTo>
                  <a:lnTo>
                    <a:pt x="74" y="617"/>
                  </a:lnTo>
                  <a:lnTo>
                    <a:pt x="70" y="615"/>
                  </a:lnTo>
                  <a:lnTo>
                    <a:pt x="70" y="614"/>
                  </a:lnTo>
                  <a:lnTo>
                    <a:pt x="69" y="614"/>
                  </a:lnTo>
                  <a:lnTo>
                    <a:pt x="68" y="614"/>
                  </a:lnTo>
                  <a:lnTo>
                    <a:pt x="63" y="614"/>
                  </a:lnTo>
                  <a:lnTo>
                    <a:pt x="60" y="614"/>
                  </a:lnTo>
                  <a:lnTo>
                    <a:pt x="60" y="614"/>
                  </a:lnTo>
                  <a:lnTo>
                    <a:pt x="58" y="613"/>
                  </a:lnTo>
                  <a:lnTo>
                    <a:pt x="57" y="612"/>
                  </a:lnTo>
                  <a:lnTo>
                    <a:pt x="57" y="611"/>
                  </a:lnTo>
                  <a:lnTo>
                    <a:pt x="57" y="610"/>
                  </a:lnTo>
                  <a:lnTo>
                    <a:pt x="57" y="607"/>
                  </a:lnTo>
                  <a:lnTo>
                    <a:pt x="57" y="605"/>
                  </a:lnTo>
                  <a:lnTo>
                    <a:pt x="57" y="604"/>
                  </a:lnTo>
                  <a:lnTo>
                    <a:pt x="57" y="601"/>
                  </a:lnTo>
                  <a:lnTo>
                    <a:pt x="58" y="591"/>
                  </a:lnTo>
                  <a:lnTo>
                    <a:pt x="59" y="584"/>
                  </a:lnTo>
                  <a:lnTo>
                    <a:pt x="60" y="583"/>
                  </a:lnTo>
                  <a:lnTo>
                    <a:pt x="60" y="576"/>
                  </a:lnTo>
                  <a:lnTo>
                    <a:pt x="61" y="557"/>
                  </a:lnTo>
                  <a:lnTo>
                    <a:pt x="62" y="541"/>
                  </a:lnTo>
                  <a:lnTo>
                    <a:pt x="63" y="540"/>
                  </a:lnTo>
                  <a:lnTo>
                    <a:pt x="63" y="535"/>
                  </a:lnTo>
                  <a:lnTo>
                    <a:pt x="65" y="516"/>
                  </a:lnTo>
                  <a:lnTo>
                    <a:pt x="66" y="502"/>
                  </a:lnTo>
                  <a:lnTo>
                    <a:pt x="67" y="501"/>
                  </a:lnTo>
                  <a:lnTo>
                    <a:pt x="67" y="500"/>
                  </a:lnTo>
                  <a:lnTo>
                    <a:pt x="67" y="495"/>
                  </a:lnTo>
                  <a:lnTo>
                    <a:pt x="67" y="491"/>
                  </a:lnTo>
                  <a:lnTo>
                    <a:pt x="67" y="490"/>
                  </a:lnTo>
                  <a:lnTo>
                    <a:pt x="66" y="490"/>
                  </a:lnTo>
                  <a:lnTo>
                    <a:pt x="65" y="490"/>
                  </a:lnTo>
                  <a:lnTo>
                    <a:pt x="60" y="490"/>
                  </a:lnTo>
                  <a:lnTo>
                    <a:pt x="57" y="490"/>
                  </a:lnTo>
                  <a:lnTo>
                    <a:pt x="57" y="490"/>
                  </a:lnTo>
                  <a:lnTo>
                    <a:pt x="56" y="490"/>
                  </a:lnTo>
                  <a:lnTo>
                    <a:pt x="54" y="490"/>
                  </a:lnTo>
                  <a:lnTo>
                    <a:pt x="47" y="489"/>
                  </a:lnTo>
                  <a:lnTo>
                    <a:pt x="42" y="488"/>
                  </a:lnTo>
                  <a:lnTo>
                    <a:pt x="42" y="487"/>
                  </a:lnTo>
                  <a:lnTo>
                    <a:pt x="41" y="487"/>
                  </a:lnTo>
                  <a:lnTo>
                    <a:pt x="39" y="487"/>
                  </a:lnTo>
                  <a:lnTo>
                    <a:pt x="31" y="486"/>
                  </a:lnTo>
                  <a:lnTo>
                    <a:pt x="25" y="485"/>
                  </a:lnTo>
                  <a:lnTo>
                    <a:pt x="25" y="484"/>
                  </a:lnTo>
                  <a:lnTo>
                    <a:pt x="22" y="482"/>
                  </a:lnTo>
                  <a:lnTo>
                    <a:pt x="21" y="481"/>
                  </a:lnTo>
                  <a:lnTo>
                    <a:pt x="21" y="480"/>
                  </a:lnTo>
                  <a:lnTo>
                    <a:pt x="20" y="480"/>
                  </a:lnTo>
                  <a:lnTo>
                    <a:pt x="19" y="480"/>
                  </a:lnTo>
                  <a:lnTo>
                    <a:pt x="18" y="480"/>
                  </a:lnTo>
                  <a:lnTo>
                    <a:pt x="18" y="480"/>
                  </a:lnTo>
                  <a:lnTo>
                    <a:pt x="18" y="479"/>
                  </a:lnTo>
                  <a:lnTo>
                    <a:pt x="18" y="478"/>
                  </a:lnTo>
                  <a:lnTo>
                    <a:pt x="18" y="477"/>
                  </a:lnTo>
                  <a:lnTo>
                    <a:pt x="17" y="476"/>
                  </a:lnTo>
                  <a:lnTo>
                    <a:pt x="15" y="472"/>
                  </a:lnTo>
                  <a:lnTo>
                    <a:pt x="14" y="470"/>
                  </a:lnTo>
                  <a:lnTo>
                    <a:pt x="14" y="469"/>
                  </a:lnTo>
                  <a:lnTo>
                    <a:pt x="13" y="467"/>
                  </a:lnTo>
                  <a:lnTo>
                    <a:pt x="11" y="461"/>
                  </a:lnTo>
                  <a:lnTo>
                    <a:pt x="10" y="457"/>
                  </a:lnTo>
                  <a:lnTo>
                    <a:pt x="10" y="455"/>
                  </a:lnTo>
                  <a:lnTo>
                    <a:pt x="9" y="453"/>
                  </a:lnTo>
                  <a:lnTo>
                    <a:pt x="8" y="447"/>
                  </a:lnTo>
                  <a:lnTo>
                    <a:pt x="7" y="443"/>
                  </a:lnTo>
                  <a:lnTo>
                    <a:pt x="7" y="442"/>
                  </a:lnTo>
                  <a:lnTo>
                    <a:pt x="7" y="441"/>
                  </a:lnTo>
                  <a:lnTo>
                    <a:pt x="7" y="437"/>
                  </a:lnTo>
                  <a:lnTo>
                    <a:pt x="7" y="435"/>
                  </a:lnTo>
                  <a:lnTo>
                    <a:pt x="7" y="434"/>
                  </a:lnTo>
                  <a:lnTo>
                    <a:pt x="7" y="433"/>
                  </a:lnTo>
                  <a:lnTo>
                    <a:pt x="7" y="432"/>
                  </a:lnTo>
                  <a:lnTo>
                    <a:pt x="7" y="431"/>
                  </a:lnTo>
                  <a:lnTo>
                    <a:pt x="7" y="430"/>
                  </a:lnTo>
                  <a:lnTo>
                    <a:pt x="7" y="425"/>
                  </a:lnTo>
                  <a:lnTo>
                    <a:pt x="7" y="422"/>
                  </a:lnTo>
                  <a:lnTo>
                    <a:pt x="7" y="420"/>
                  </a:lnTo>
                  <a:lnTo>
                    <a:pt x="6" y="417"/>
                  </a:lnTo>
                  <a:lnTo>
                    <a:pt x="5" y="408"/>
                  </a:lnTo>
                  <a:lnTo>
                    <a:pt x="4" y="400"/>
                  </a:lnTo>
                  <a:lnTo>
                    <a:pt x="4" y="399"/>
                  </a:lnTo>
                  <a:lnTo>
                    <a:pt x="3" y="396"/>
                  </a:lnTo>
                  <a:lnTo>
                    <a:pt x="1" y="384"/>
                  </a:lnTo>
                  <a:lnTo>
                    <a:pt x="0" y="375"/>
                  </a:lnTo>
                  <a:lnTo>
                    <a:pt x="0" y="374"/>
                  </a:lnTo>
                  <a:lnTo>
                    <a:pt x="0" y="373"/>
                  </a:lnTo>
                  <a:lnTo>
                    <a:pt x="0" y="372"/>
                  </a:lnTo>
                  <a:lnTo>
                    <a:pt x="0" y="371"/>
                  </a:lnTo>
                  <a:lnTo>
                    <a:pt x="2" y="371"/>
                  </a:lnTo>
                  <a:lnTo>
                    <a:pt x="3" y="371"/>
                  </a:lnTo>
                  <a:lnTo>
                    <a:pt x="4" y="371"/>
                  </a:lnTo>
                  <a:lnTo>
                    <a:pt x="5" y="371"/>
                  </a:lnTo>
                  <a:lnTo>
                    <a:pt x="6" y="371"/>
                  </a:lnTo>
                  <a:lnTo>
                    <a:pt x="7" y="371"/>
                  </a:lnTo>
                  <a:lnTo>
                    <a:pt x="8" y="371"/>
                  </a:lnTo>
                  <a:lnTo>
                    <a:pt x="11" y="371"/>
                  </a:lnTo>
                  <a:lnTo>
                    <a:pt x="13" y="371"/>
                  </a:lnTo>
                  <a:lnTo>
                    <a:pt x="14" y="371"/>
                  </a:lnTo>
                  <a:lnTo>
                    <a:pt x="18" y="371"/>
                  </a:lnTo>
                  <a:lnTo>
                    <a:pt x="20" y="371"/>
                  </a:lnTo>
                  <a:lnTo>
                    <a:pt x="21" y="371"/>
                  </a:lnTo>
                  <a:lnTo>
                    <a:pt x="23" y="371"/>
                  </a:lnTo>
                  <a:lnTo>
                    <a:pt x="24" y="371"/>
                  </a:lnTo>
                  <a:lnTo>
                    <a:pt x="25" y="371"/>
                  </a:lnTo>
                  <a:lnTo>
                    <a:pt x="25" y="370"/>
                  </a:lnTo>
                  <a:lnTo>
                    <a:pt x="25" y="364"/>
                  </a:lnTo>
                  <a:lnTo>
                    <a:pt x="25" y="361"/>
                  </a:lnTo>
                  <a:lnTo>
                    <a:pt x="25" y="360"/>
                  </a:lnTo>
                  <a:lnTo>
                    <a:pt x="25" y="357"/>
                  </a:lnTo>
                  <a:lnTo>
                    <a:pt x="25" y="347"/>
                  </a:lnTo>
                  <a:lnTo>
                    <a:pt x="25" y="340"/>
                  </a:lnTo>
                  <a:lnTo>
                    <a:pt x="25" y="339"/>
                  </a:lnTo>
                  <a:lnTo>
                    <a:pt x="25" y="333"/>
                  </a:lnTo>
                  <a:lnTo>
                    <a:pt x="25" y="311"/>
                  </a:lnTo>
                  <a:lnTo>
                    <a:pt x="25" y="294"/>
                  </a:lnTo>
                  <a:lnTo>
                    <a:pt x="25" y="293"/>
                  </a:lnTo>
                  <a:lnTo>
                    <a:pt x="25" y="287"/>
                  </a:lnTo>
                  <a:lnTo>
                    <a:pt x="26" y="265"/>
                  </a:lnTo>
                  <a:lnTo>
                    <a:pt x="27" y="248"/>
                  </a:lnTo>
                  <a:lnTo>
                    <a:pt x="28" y="247"/>
                  </a:lnTo>
                  <a:lnTo>
                    <a:pt x="28" y="246"/>
                  </a:lnTo>
                  <a:lnTo>
                    <a:pt x="28" y="240"/>
                  </a:lnTo>
                  <a:lnTo>
                    <a:pt x="28" y="237"/>
                  </a:lnTo>
                  <a:lnTo>
                    <a:pt x="28" y="236"/>
                  </a:lnTo>
                  <a:lnTo>
                    <a:pt x="29" y="236"/>
                  </a:lnTo>
                  <a:lnTo>
                    <a:pt x="30" y="236"/>
                  </a:lnTo>
                  <a:lnTo>
                    <a:pt x="31" y="236"/>
                  </a:lnTo>
                  <a:lnTo>
                    <a:pt x="31" y="235"/>
                  </a:lnTo>
                  <a:lnTo>
                    <a:pt x="31" y="234"/>
                  </a:lnTo>
                  <a:lnTo>
                    <a:pt x="31" y="233"/>
                  </a:lnTo>
                  <a:lnTo>
                    <a:pt x="33" y="233"/>
                  </a:lnTo>
                  <a:lnTo>
                    <a:pt x="35" y="233"/>
                  </a:lnTo>
                  <a:lnTo>
                    <a:pt x="36" y="233"/>
                  </a:lnTo>
                  <a:lnTo>
                    <a:pt x="39" y="233"/>
                  </a:lnTo>
                  <a:lnTo>
                    <a:pt x="41" y="233"/>
                  </a:lnTo>
                  <a:lnTo>
                    <a:pt x="42" y="233"/>
                  </a:lnTo>
                  <a:lnTo>
                    <a:pt x="43" y="233"/>
                  </a:lnTo>
                  <a:lnTo>
                    <a:pt x="48" y="233"/>
                  </a:lnTo>
                  <a:lnTo>
                    <a:pt x="51" y="233"/>
                  </a:lnTo>
                  <a:lnTo>
                    <a:pt x="52" y="233"/>
                  </a:lnTo>
                  <a:lnTo>
                    <a:pt x="55" y="233"/>
                  </a:lnTo>
                  <a:lnTo>
                    <a:pt x="63" y="233"/>
                  </a:lnTo>
                  <a:lnTo>
                    <a:pt x="69" y="233"/>
                  </a:lnTo>
                  <a:lnTo>
                    <a:pt x="70" y="233"/>
                  </a:lnTo>
                  <a:lnTo>
                    <a:pt x="74" y="234"/>
                  </a:lnTo>
                  <a:lnTo>
                    <a:pt x="83" y="235"/>
                  </a:lnTo>
                  <a:lnTo>
                    <a:pt x="91" y="236"/>
                  </a:lnTo>
                  <a:lnTo>
                    <a:pt x="92" y="236"/>
                  </a:lnTo>
                  <a:lnTo>
                    <a:pt x="93" y="236"/>
                  </a:lnTo>
                  <a:lnTo>
                    <a:pt x="98" y="236"/>
                  </a:lnTo>
                  <a:lnTo>
                    <a:pt x="101" y="236"/>
                  </a:lnTo>
                  <a:lnTo>
                    <a:pt x="102" y="236"/>
                  </a:lnTo>
                  <a:lnTo>
                    <a:pt x="102" y="233"/>
                  </a:lnTo>
                  <a:lnTo>
                    <a:pt x="102" y="231"/>
                  </a:lnTo>
                  <a:lnTo>
                    <a:pt x="102" y="230"/>
                  </a:lnTo>
                  <a:lnTo>
                    <a:pt x="102" y="228"/>
                  </a:lnTo>
                  <a:lnTo>
                    <a:pt x="102" y="221"/>
                  </a:lnTo>
                  <a:lnTo>
                    <a:pt x="102" y="216"/>
                  </a:lnTo>
                  <a:lnTo>
                    <a:pt x="102" y="215"/>
                  </a:lnTo>
                  <a:lnTo>
                    <a:pt x="102" y="211"/>
                  </a:lnTo>
                  <a:lnTo>
                    <a:pt x="102" y="198"/>
                  </a:lnTo>
                  <a:lnTo>
                    <a:pt x="102" y="188"/>
                  </a:lnTo>
                  <a:lnTo>
                    <a:pt x="102" y="187"/>
                  </a:lnTo>
                  <a:lnTo>
                    <a:pt x="102" y="183"/>
                  </a:lnTo>
                  <a:lnTo>
                    <a:pt x="102" y="168"/>
                  </a:lnTo>
                  <a:lnTo>
                    <a:pt x="102" y="157"/>
                  </a:lnTo>
                  <a:lnTo>
                    <a:pt x="102" y="156"/>
                  </a:lnTo>
                  <a:lnTo>
                    <a:pt x="102" y="155"/>
                  </a:lnTo>
                  <a:lnTo>
                    <a:pt x="102" y="151"/>
                  </a:lnTo>
                  <a:lnTo>
                    <a:pt x="102" y="149"/>
                  </a:lnTo>
                  <a:lnTo>
                    <a:pt x="102" y="148"/>
                  </a:lnTo>
                  <a:lnTo>
                    <a:pt x="102" y="148"/>
                  </a:lnTo>
                  <a:lnTo>
                    <a:pt x="103" y="148"/>
                  </a:lnTo>
                  <a:lnTo>
                    <a:pt x="104" y="148"/>
                  </a:lnTo>
                  <a:lnTo>
                    <a:pt x="105" y="148"/>
                  </a:lnTo>
                  <a:lnTo>
                    <a:pt x="106" y="148"/>
                  </a:lnTo>
                  <a:lnTo>
                    <a:pt x="110" y="148"/>
                  </a:lnTo>
                  <a:lnTo>
                    <a:pt x="112" y="148"/>
                  </a:lnTo>
                  <a:lnTo>
                    <a:pt x="113" y="148"/>
                  </a:lnTo>
                  <a:lnTo>
                    <a:pt x="114" y="148"/>
                  </a:lnTo>
                  <a:lnTo>
                    <a:pt x="117" y="148"/>
                  </a:lnTo>
                  <a:lnTo>
                    <a:pt x="119" y="148"/>
                  </a:lnTo>
                  <a:lnTo>
                    <a:pt x="120" y="148"/>
                  </a:lnTo>
                  <a:lnTo>
                    <a:pt x="121" y="148"/>
                  </a:lnTo>
                  <a:lnTo>
                    <a:pt x="122" y="148"/>
                  </a:lnTo>
                  <a:lnTo>
                    <a:pt x="123" y="148"/>
                  </a:lnTo>
                  <a:lnTo>
                    <a:pt x="123" y="147"/>
                  </a:lnTo>
                  <a:lnTo>
                    <a:pt x="123" y="146"/>
                  </a:lnTo>
                  <a:lnTo>
                    <a:pt x="123" y="145"/>
                  </a:lnTo>
                  <a:lnTo>
                    <a:pt x="123" y="144"/>
                  </a:lnTo>
                  <a:lnTo>
                    <a:pt x="123" y="141"/>
                  </a:lnTo>
                  <a:lnTo>
                    <a:pt x="123" y="139"/>
                  </a:lnTo>
                  <a:lnTo>
                    <a:pt x="123" y="138"/>
                  </a:lnTo>
                  <a:lnTo>
                    <a:pt x="123" y="135"/>
                  </a:lnTo>
                  <a:lnTo>
                    <a:pt x="123" y="129"/>
                  </a:lnTo>
                  <a:lnTo>
                    <a:pt x="123" y="125"/>
                  </a:lnTo>
                  <a:lnTo>
                    <a:pt x="123" y="124"/>
                  </a:lnTo>
                  <a:lnTo>
                    <a:pt x="123" y="122"/>
                  </a:lnTo>
                  <a:lnTo>
                    <a:pt x="123" y="115"/>
                  </a:lnTo>
                  <a:lnTo>
                    <a:pt x="123" y="110"/>
                  </a:lnTo>
                  <a:lnTo>
                    <a:pt x="123" y="109"/>
                  </a:lnTo>
                  <a:lnTo>
                    <a:pt x="123" y="108"/>
                  </a:lnTo>
                  <a:lnTo>
                    <a:pt x="123" y="107"/>
                  </a:lnTo>
                  <a:lnTo>
                    <a:pt x="123" y="106"/>
                  </a:lnTo>
                  <a:lnTo>
                    <a:pt x="124" y="106"/>
                  </a:lnTo>
                  <a:lnTo>
                    <a:pt x="125" y="106"/>
                  </a:lnTo>
                  <a:lnTo>
                    <a:pt x="126" y="106"/>
                  </a:lnTo>
                  <a:lnTo>
                    <a:pt x="128" y="106"/>
                  </a:lnTo>
                  <a:lnTo>
                    <a:pt x="131" y="106"/>
                  </a:lnTo>
                  <a:lnTo>
                    <a:pt x="133" y="106"/>
                  </a:lnTo>
                  <a:lnTo>
                    <a:pt x="134" y="106"/>
                  </a:lnTo>
                  <a:lnTo>
                    <a:pt x="137" y="106"/>
                  </a:lnTo>
                  <a:lnTo>
                    <a:pt x="147" y="106"/>
                  </a:lnTo>
                  <a:lnTo>
                    <a:pt x="154" y="106"/>
                  </a:lnTo>
                  <a:lnTo>
                    <a:pt x="155" y="106"/>
                  </a:lnTo>
                  <a:lnTo>
                    <a:pt x="157" y="106"/>
                  </a:lnTo>
                  <a:lnTo>
                    <a:pt x="166" y="106"/>
                  </a:lnTo>
                  <a:lnTo>
                    <a:pt x="172" y="106"/>
                  </a:lnTo>
                  <a:lnTo>
                    <a:pt x="173" y="106"/>
                  </a:lnTo>
                  <a:lnTo>
                    <a:pt x="176" y="106"/>
                  </a:lnTo>
                  <a:lnTo>
                    <a:pt x="178" y="106"/>
                  </a:lnTo>
                  <a:lnTo>
                    <a:pt x="179" y="106"/>
                  </a:lnTo>
                  <a:lnTo>
                    <a:pt x="179" y="107"/>
                  </a:lnTo>
                  <a:lnTo>
                    <a:pt x="179" y="108"/>
                  </a:lnTo>
                  <a:lnTo>
                    <a:pt x="179" y="109"/>
                  </a:lnTo>
                  <a:lnTo>
                    <a:pt x="179" y="109"/>
                  </a:lnTo>
                  <a:lnTo>
                    <a:pt x="179" y="110"/>
                  </a:lnTo>
                  <a:lnTo>
                    <a:pt x="179" y="111"/>
                  </a:lnTo>
                  <a:lnTo>
                    <a:pt x="179" y="114"/>
                  </a:lnTo>
                  <a:lnTo>
                    <a:pt x="179" y="116"/>
                  </a:lnTo>
                  <a:lnTo>
                    <a:pt x="179" y="116"/>
                  </a:lnTo>
                  <a:lnTo>
                    <a:pt x="179" y="117"/>
                  </a:lnTo>
                  <a:lnTo>
                    <a:pt x="179" y="119"/>
                  </a:lnTo>
                  <a:lnTo>
                    <a:pt x="181" y="124"/>
                  </a:lnTo>
                  <a:lnTo>
                    <a:pt x="183" y="127"/>
                  </a:lnTo>
                  <a:lnTo>
                    <a:pt x="184" y="127"/>
                  </a:lnTo>
                  <a:lnTo>
                    <a:pt x="185" y="129"/>
                  </a:lnTo>
                  <a:lnTo>
                    <a:pt x="186" y="130"/>
                  </a:lnTo>
                  <a:lnTo>
                    <a:pt x="187" y="130"/>
                  </a:lnTo>
                  <a:lnTo>
                    <a:pt x="187" y="130"/>
                  </a:lnTo>
                  <a:lnTo>
                    <a:pt x="188" y="130"/>
                  </a:lnTo>
                  <a:lnTo>
                    <a:pt x="191" y="130"/>
                  </a:lnTo>
                  <a:lnTo>
                    <a:pt x="193" y="130"/>
                  </a:lnTo>
                  <a:lnTo>
                    <a:pt x="194" y="130"/>
                  </a:lnTo>
                  <a:lnTo>
                    <a:pt x="197" y="130"/>
                  </a:lnTo>
                  <a:lnTo>
                    <a:pt x="199" y="130"/>
                  </a:lnTo>
                  <a:lnTo>
                    <a:pt x="201" y="130"/>
                  </a:lnTo>
                  <a:lnTo>
                    <a:pt x="202" y="130"/>
                  </a:lnTo>
                  <a:lnTo>
                    <a:pt x="207" y="130"/>
                  </a:lnTo>
                  <a:lnTo>
                    <a:pt x="210" y="130"/>
                  </a:lnTo>
                  <a:lnTo>
                    <a:pt x="211" y="130"/>
                  </a:lnTo>
                  <a:lnTo>
                    <a:pt x="213" y="130"/>
                  </a:lnTo>
                  <a:lnTo>
                    <a:pt x="220" y="130"/>
                  </a:lnTo>
                  <a:lnTo>
                    <a:pt x="225" y="130"/>
                  </a:lnTo>
                  <a:lnTo>
                    <a:pt x="226" y="130"/>
                  </a:lnTo>
                  <a:lnTo>
                    <a:pt x="229" y="129"/>
                  </a:lnTo>
                  <a:lnTo>
                    <a:pt x="231" y="128"/>
                  </a:lnTo>
                  <a:lnTo>
                    <a:pt x="232" y="127"/>
                  </a:lnTo>
                  <a:lnTo>
                    <a:pt x="232" y="127"/>
                  </a:lnTo>
                  <a:lnTo>
                    <a:pt x="232" y="126"/>
                  </a:lnTo>
                  <a:lnTo>
                    <a:pt x="232" y="123"/>
                  </a:lnTo>
                  <a:lnTo>
                    <a:pt x="232" y="121"/>
                  </a:lnTo>
                  <a:lnTo>
                    <a:pt x="232" y="120"/>
                  </a:lnTo>
                  <a:lnTo>
                    <a:pt x="232" y="116"/>
                  </a:lnTo>
                  <a:lnTo>
                    <a:pt x="232" y="114"/>
                  </a:lnTo>
                  <a:lnTo>
                    <a:pt x="232" y="113"/>
                  </a:lnTo>
                  <a:lnTo>
                    <a:pt x="232" y="112"/>
                  </a:lnTo>
                  <a:lnTo>
                    <a:pt x="232" y="109"/>
                  </a:lnTo>
                  <a:lnTo>
                    <a:pt x="232" y="107"/>
                  </a:lnTo>
                  <a:lnTo>
                    <a:pt x="232" y="106"/>
                  </a:lnTo>
                  <a:lnTo>
                    <a:pt x="232" y="106"/>
                  </a:lnTo>
                  <a:lnTo>
                    <a:pt x="233" y="106"/>
                  </a:lnTo>
                  <a:lnTo>
                    <a:pt x="239" y="106"/>
                  </a:lnTo>
                  <a:lnTo>
                    <a:pt x="242" y="106"/>
                  </a:lnTo>
                  <a:lnTo>
                    <a:pt x="243" y="106"/>
                  </a:lnTo>
                  <a:lnTo>
                    <a:pt x="246" y="106"/>
                  </a:lnTo>
                  <a:lnTo>
                    <a:pt x="258" y="106"/>
                  </a:lnTo>
                  <a:lnTo>
                    <a:pt x="267" y="106"/>
                  </a:lnTo>
                  <a:lnTo>
                    <a:pt x="268" y="106"/>
                  </a:lnTo>
                  <a:lnTo>
                    <a:pt x="275" y="106"/>
                  </a:lnTo>
                  <a:lnTo>
                    <a:pt x="296" y="105"/>
                  </a:lnTo>
                  <a:lnTo>
                    <a:pt x="313" y="104"/>
                  </a:lnTo>
                  <a:lnTo>
                    <a:pt x="314" y="103"/>
                  </a:lnTo>
                  <a:lnTo>
                    <a:pt x="321" y="103"/>
                  </a:lnTo>
                  <a:lnTo>
                    <a:pt x="344" y="101"/>
                  </a:lnTo>
                  <a:lnTo>
                    <a:pt x="362" y="99"/>
                  </a:lnTo>
                  <a:lnTo>
                    <a:pt x="363" y="98"/>
                  </a:lnTo>
                  <a:lnTo>
                    <a:pt x="365" y="98"/>
                  </a:lnTo>
                  <a:lnTo>
                    <a:pt x="372" y="98"/>
                  </a:lnTo>
                  <a:lnTo>
                    <a:pt x="376" y="98"/>
                  </a:lnTo>
                  <a:lnTo>
                    <a:pt x="377" y="98"/>
                  </a:lnTo>
                  <a:lnTo>
                    <a:pt x="378" y="98"/>
                  </a:lnTo>
                  <a:lnTo>
                    <a:pt x="379" y="98"/>
                  </a:lnTo>
                  <a:lnTo>
                    <a:pt x="380" y="98"/>
                  </a:lnTo>
                  <a:lnTo>
                    <a:pt x="381" y="98"/>
                  </a:lnTo>
                  <a:lnTo>
                    <a:pt x="387" y="97"/>
                  </a:lnTo>
                  <a:lnTo>
                    <a:pt x="390" y="96"/>
                  </a:lnTo>
                  <a:lnTo>
                    <a:pt x="391" y="95"/>
                  </a:lnTo>
                  <a:lnTo>
                    <a:pt x="394" y="95"/>
                  </a:lnTo>
                  <a:lnTo>
                    <a:pt x="404" y="94"/>
                  </a:lnTo>
                  <a:lnTo>
                    <a:pt x="411" y="93"/>
                  </a:lnTo>
                  <a:lnTo>
                    <a:pt x="412" y="92"/>
                  </a:lnTo>
                  <a:lnTo>
                    <a:pt x="415" y="92"/>
                  </a:lnTo>
                  <a:lnTo>
                    <a:pt x="427" y="90"/>
                  </a:lnTo>
                  <a:lnTo>
                    <a:pt x="436" y="89"/>
                  </a:lnTo>
                  <a:lnTo>
                    <a:pt x="437" y="88"/>
                  </a:lnTo>
                  <a:lnTo>
                    <a:pt x="441" y="88"/>
                  </a:lnTo>
                  <a:lnTo>
                    <a:pt x="443" y="88"/>
                  </a:lnTo>
                  <a:lnTo>
                    <a:pt x="444" y="88"/>
                  </a:lnTo>
                  <a:lnTo>
                    <a:pt x="444" y="85"/>
                  </a:lnTo>
                  <a:lnTo>
                    <a:pt x="444" y="83"/>
                  </a:lnTo>
                  <a:lnTo>
                    <a:pt x="444" y="81"/>
                  </a:lnTo>
                  <a:lnTo>
                    <a:pt x="445" y="80"/>
                  </a:lnTo>
                  <a:lnTo>
                    <a:pt x="448" y="75"/>
                  </a:lnTo>
                  <a:lnTo>
                    <a:pt x="450" y="72"/>
                  </a:lnTo>
                  <a:lnTo>
                    <a:pt x="451" y="71"/>
                  </a:lnTo>
                  <a:lnTo>
                    <a:pt x="452" y="69"/>
                  </a:lnTo>
                  <a:lnTo>
                    <a:pt x="455" y="62"/>
                  </a:lnTo>
                  <a:lnTo>
                    <a:pt x="457" y="57"/>
                  </a:lnTo>
                  <a:lnTo>
                    <a:pt x="458" y="56"/>
                  </a:lnTo>
                  <a:lnTo>
                    <a:pt x="458" y="54"/>
                  </a:lnTo>
                  <a:lnTo>
                    <a:pt x="460" y="48"/>
                  </a:lnTo>
                  <a:lnTo>
                    <a:pt x="461" y="43"/>
                  </a:lnTo>
                  <a:lnTo>
                    <a:pt x="462" y="42"/>
                  </a:lnTo>
                  <a:lnTo>
                    <a:pt x="463" y="41"/>
                  </a:lnTo>
                  <a:lnTo>
                    <a:pt x="464" y="40"/>
                  </a:lnTo>
                  <a:lnTo>
                    <a:pt x="465" y="39"/>
                  </a:lnTo>
                  <a:lnTo>
                    <a:pt x="465" y="39"/>
                  </a:lnTo>
                  <a:lnTo>
                    <a:pt x="466" y="39"/>
                  </a:lnTo>
                  <a:lnTo>
                    <a:pt x="469" y="39"/>
                  </a:lnTo>
                  <a:lnTo>
                    <a:pt x="471" y="39"/>
                  </a:lnTo>
                  <a:lnTo>
                    <a:pt x="472" y="39"/>
                  </a:lnTo>
                  <a:lnTo>
                    <a:pt x="473" y="39"/>
                  </a:lnTo>
                  <a:lnTo>
                    <a:pt x="479" y="39"/>
                  </a:lnTo>
                  <a:lnTo>
                    <a:pt x="482" y="39"/>
                  </a:lnTo>
                  <a:lnTo>
                    <a:pt x="483" y="39"/>
                  </a:lnTo>
                  <a:lnTo>
                    <a:pt x="484" y="39"/>
                  </a:lnTo>
                  <a:lnTo>
                    <a:pt x="489" y="39"/>
                  </a:lnTo>
                  <a:lnTo>
                    <a:pt x="492" y="39"/>
                  </a:lnTo>
                  <a:lnTo>
                    <a:pt x="493" y="39"/>
                  </a:lnTo>
                  <a:lnTo>
                    <a:pt x="494" y="39"/>
                  </a:lnTo>
                  <a:lnTo>
                    <a:pt x="495" y="39"/>
                  </a:lnTo>
                  <a:lnTo>
                    <a:pt x="497" y="39"/>
                  </a:lnTo>
                  <a:lnTo>
                    <a:pt x="497" y="37"/>
                  </a:lnTo>
                  <a:lnTo>
                    <a:pt x="497" y="36"/>
                  </a:lnTo>
                  <a:lnTo>
                    <a:pt x="497" y="35"/>
                  </a:lnTo>
                  <a:lnTo>
                    <a:pt x="497" y="34"/>
                  </a:lnTo>
                  <a:lnTo>
                    <a:pt x="499" y="28"/>
                  </a:lnTo>
                  <a:lnTo>
                    <a:pt x="500" y="25"/>
                  </a:lnTo>
                  <a:lnTo>
                    <a:pt x="501" y="24"/>
                  </a:lnTo>
                  <a:lnTo>
                    <a:pt x="502" y="21"/>
                  </a:lnTo>
                  <a:lnTo>
                    <a:pt x="503" y="19"/>
                  </a:lnTo>
                  <a:lnTo>
                    <a:pt x="504" y="18"/>
                  </a:lnTo>
                  <a:lnTo>
                    <a:pt x="504" y="17"/>
                  </a:lnTo>
                  <a:lnTo>
                    <a:pt x="504" y="14"/>
                  </a:lnTo>
                  <a:lnTo>
                    <a:pt x="504" y="12"/>
                  </a:lnTo>
                  <a:lnTo>
                    <a:pt x="504" y="10"/>
                  </a:lnTo>
                  <a:lnTo>
                    <a:pt x="505" y="10"/>
                  </a:lnTo>
                  <a:lnTo>
                    <a:pt x="506" y="10"/>
                  </a:lnTo>
                  <a:lnTo>
                    <a:pt x="507" y="10"/>
                  </a:lnTo>
                  <a:lnTo>
                    <a:pt x="511" y="9"/>
                  </a:lnTo>
                  <a:lnTo>
                    <a:pt x="513" y="8"/>
                  </a:lnTo>
                  <a:lnTo>
                    <a:pt x="515" y="7"/>
                  </a:lnTo>
                  <a:lnTo>
                    <a:pt x="519" y="5"/>
                  </a:lnTo>
                  <a:lnTo>
                    <a:pt x="521" y="4"/>
                  </a:lnTo>
                  <a:lnTo>
                    <a:pt x="522" y="3"/>
                  </a:lnTo>
                  <a:lnTo>
                    <a:pt x="525" y="2"/>
                  </a:lnTo>
                  <a:lnTo>
                    <a:pt x="527" y="1"/>
                  </a:lnTo>
                  <a:lnTo>
                    <a:pt x="528" y="0"/>
                  </a:lnTo>
                  <a:lnTo>
                    <a:pt x="528" y="0"/>
                  </a:lnTo>
                  <a:lnTo>
                    <a:pt x="530" y="0"/>
                  </a:lnTo>
                  <a:lnTo>
                    <a:pt x="531" y="0"/>
                  </a:lnTo>
                  <a:lnTo>
                    <a:pt x="532" y="0"/>
                  </a:lnTo>
                  <a:lnTo>
                    <a:pt x="536" y="0"/>
                  </a:lnTo>
                  <a:lnTo>
                    <a:pt x="538" y="0"/>
                  </a:lnTo>
                  <a:lnTo>
                    <a:pt x="539" y="0"/>
                  </a:lnTo>
                  <a:lnTo>
                    <a:pt x="541" y="0"/>
                  </a:lnTo>
                  <a:lnTo>
                    <a:pt x="549" y="0"/>
                  </a:lnTo>
                  <a:lnTo>
                    <a:pt x="556" y="0"/>
                  </a:lnTo>
                  <a:lnTo>
                    <a:pt x="557" y="0"/>
                  </a:lnTo>
                  <a:lnTo>
                    <a:pt x="559" y="0"/>
                  </a:lnTo>
                  <a:lnTo>
                    <a:pt x="565" y="0"/>
                  </a:lnTo>
                  <a:lnTo>
                    <a:pt x="569" y="0"/>
                  </a:lnTo>
                  <a:lnTo>
                    <a:pt x="571" y="0"/>
                  </a:lnTo>
                  <a:lnTo>
                    <a:pt x="573" y="0"/>
                  </a:lnTo>
                  <a:lnTo>
                    <a:pt x="574" y="0"/>
                  </a:lnTo>
                  <a:lnTo>
                    <a:pt x="575" y="0"/>
                  </a:lnTo>
                  <a:lnTo>
                    <a:pt x="576" y="2"/>
                  </a:lnTo>
                  <a:lnTo>
                    <a:pt x="577" y="3"/>
                  </a:lnTo>
                  <a:lnTo>
                    <a:pt x="578" y="3"/>
                  </a:lnTo>
                  <a:lnTo>
                    <a:pt x="578" y="3"/>
                  </a:lnTo>
                  <a:lnTo>
                    <a:pt x="578" y="3"/>
                  </a:lnTo>
                  <a:lnTo>
                    <a:pt x="578" y="4"/>
                  </a:lnTo>
                  <a:lnTo>
                    <a:pt x="578" y="7"/>
                  </a:lnTo>
                  <a:lnTo>
                    <a:pt x="578" y="17"/>
                  </a:lnTo>
                  <a:lnTo>
                    <a:pt x="578" y="24"/>
                  </a:lnTo>
                  <a:lnTo>
                    <a:pt x="578" y="24"/>
                  </a:lnTo>
                  <a:lnTo>
                    <a:pt x="578" y="25"/>
                  </a:lnTo>
                  <a:lnTo>
                    <a:pt x="578" y="30"/>
                  </a:lnTo>
                  <a:lnTo>
                    <a:pt x="578" y="44"/>
                  </a:lnTo>
                  <a:lnTo>
                    <a:pt x="578" y="56"/>
                  </a:lnTo>
                  <a:lnTo>
                    <a:pt x="578" y="56"/>
                  </a:lnTo>
                  <a:lnTo>
                    <a:pt x="578" y="57"/>
                  </a:lnTo>
                  <a:lnTo>
                    <a:pt x="578" y="62"/>
                  </a:lnTo>
                  <a:lnTo>
                    <a:pt x="578" y="81"/>
                  </a:lnTo>
                  <a:lnTo>
                    <a:pt x="578" y="95"/>
                  </a:lnTo>
                  <a:lnTo>
                    <a:pt x="578" y="95"/>
                  </a:lnTo>
                  <a:lnTo>
                    <a:pt x="577" y="99"/>
                  </a:lnTo>
                  <a:lnTo>
                    <a:pt x="576" y="111"/>
                  </a:lnTo>
                  <a:lnTo>
                    <a:pt x="575" y="120"/>
                  </a:lnTo>
                  <a:lnTo>
                    <a:pt x="575" y="120"/>
                  </a:lnTo>
                  <a:lnTo>
                    <a:pt x="575" y="121"/>
                  </a:lnTo>
                  <a:lnTo>
                    <a:pt x="575" y="122"/>
                  </a:lnTo>
                  <a:lnTo>
                    <a:pt x="575" y="125"/>
                  </a:lnTo>
                  <a:lnTo>
                    <a:pt x="575" y="127"/>
                  </a:lnTo>
                  <a:lnTo>
                    <a:pt x="575" y="127"/>
                  </a:lnTo>
                  <a:lnTo>
                    <a:pt x="574" y="128"/>
                  </a:lnTo>
                  <a:lnTo>
                    <a:pt x="569" y="129"/>
                  </a:lnTo>
                  <a:lnTo>
                    <a:pt x="567" y="130"/>
                  </a:lnTo>
                  <a:lnTo>
                    <a:pt x="567" y="130"/>
                  </a:lnTo>
                  <a:lnTo>
                    <a:pt x="566" y="130"/>
                  </a:lnTo>
                  <a:lnTo>
                    <a:pt x="565" y="130"/>
                  </a:lnTo>
                  <a:lnTo>
                    <a:pt x="562" y="130"/>
                  </a:lnTo>
                  <a:lnTo>
                    <a:pt x="560" y="130"/>
                  </a:lnTo>
                  <a:lnTo>
                    <a:pt x="560" y="130"/>
                  </a:lnTo>
                  <a:lnTo>
                    <a:pt x="559" y="131"/>
                  </a:lnTo>
                  <a:lnTo>
                    <a:pt x="556" y="133"/>
                  </a:lnTo>
                  <a:lnTo>
                    <a:pt x="554" y="134"/>
                  </a:lnTo>
                  <a:lnTo>
                    <a:pt x="554" y="134"/>
                  </a:lnTo>
                  <a:lnTo>
                    <a:pt x="553" y="135"/>
                  </a:lnTo>
                  <a:lnTo>
                    <a:pt x="550" y="137"/>
                  </a:lnTo>
                  <a:lnTo>
                    <a:pt x="549" y="138"/>
                  </a:lnTo>
                  <a:lnTo>
                    <a:pt x="549" y="138"/>
                  </a:lnTo>
                  <a:lnTo>
                    <a:pt x="548" y="138"/>
                  </a:lnTo>
                  <a:lnTo>
                    <a:pt x="547" y="138"/>
                  </a:lnTo>
                  <a:lnTo>
                    <a:pt x="546" y="138"/>
                  </a:lnTo>
                  <a:lnTo>
                    <a:pt x="546" y="138"/>
                  </a:lnTo>
                  <a:lnTo>
                    <a:pt x="546" y="139"/>
                  </a:lnTo>
                  <a:lnTo>
                    <a:pt x="546" y="140"/>
                  </a:lnTo>
                  <a:lnTo>
                    <a:pt x="546" y="143"/>
                  </a:lnTo>
                  <a:lnTo>
                    <a:pt x="546" y="145"/>
                  </a:lnTo>
                  <a:lnTo>
                    <a:pt x="546" y="145"/>
                  </a:lnTo>
                  <a:lnTo>
                    <a:pt x="546" y="146"/>
                  </a:lnTo>
                  <a:lnTo>
                    <a:pt x="546" y="148"/>
                  </a:lnTo>
                  <a:lnTo>
                    <a:pt x="546" y="155"/>
                  </a:lnTo>
                  <a:lnTo>
                    <a:pt x="546" y="159"/>
                  </a:lnTo>
                  <a:lnTo>
                    <a:pt x="546" y="159"/>
                  </a:lnTo>
                  <a:lnTo>
                    <a:pt x="545" y="163"/>
                  </a:lnTo>
                  <a:lnTo>
                    <a:pt x="544" y="175"/>
                  </a:lnTo>
                  <a:lnTo>
                    <a:pt x="543" y="183"/>
                  </a:lnTo>
                  <a:lnTo>
                    <a:pt x="543" y="183"/>
                  </a:lnTo>
                  <a:lnTo>
                    <a:pt x="543" y="184"/>
                  </a:lnTo>
                  <a:lnTo>
                    <a:pt x="543" y="187"/>
                  </a:lnTo>
                  <a:lnTo>
                    <a:pt x="543" y="199"/>
                  </a:lnTo>
                  <a:lnTo>
                    <a:pt x="543" y="209"/>
                  </a:lnTo>
                  <a:lnTo>
                    <a:pt x="543" y="209"/>
                  </a:lnTo>
                  <a:lnTo>
                    <a:pt x="543" y="210"/>
                  </a:lnTo>
                  <a:lnTo>
                    <a:pt x="543" y="213"/>
                  </a:lnTo>
                  <a:lnTo>
                    <a:pt x="543" y="215"/>
                  </a:lnTo>
                  <a:lnTo>
                    <a:pt x="543" y="215"/>
                  </a:lnTo>
                  <a:lnTo>
                    <a:pt x="543" y="215"/>
                  </a:lnTo>
                  <a:lnTo>
                    <a:pt x="546" y="215"/>
                  </a:lnTo>
                  <a:lnTo>
                    <a:pt x="548" y="215"/>
                  </a:lnTo>
                  <a:lnTo>
                    <a:pt x="549" y="215"/>
                  </a:lnTo>
                  <a:lnTo>
                    <a:pt x="550" y="215"/>
                  </a:lnTo>
                  <a:lnTo>
                    <a:pt x="556" y="215"/>
                  </a:lnTo>
                  <a:lnTo>
                    <a:pt x="559" y="215"/>
                  </a:lnTo>
                  <a:lnTo>
                    <a:pt x="560" y="215"/>
                  </a:lnTo>
                  <a:lnTo>
                    <a:pt x="561" y="215"/>
                  </a:lnTo>
                  <a:lnTo>
                    <a:pt x="566" y="215"/>
                  </a:lnTo>
                  <a:lnTo>
                    <a:pt x="569" y="215"/>
                  </a:lnTo>
                  <a:lnTo>
                    <a:pt x="571" y="215"/>
                  </a:lnTo>
                  <a:lnTo>
                    <a:pt x="573" y="215"/>
                  </a:lnTo>
                  <a:lnTo>
                    <a:pt x="574" y="215"/>
                  </a:lnTo>
                  <a:lnTo>
                    <a:pt x="575" y="215"/>
                  </a:lnTo>
                  <a:lnTo>
                    <a:pt x="575" y="216"/>
                  </a:lnTo>
                  <a:lnTo>
                    <a:pt x="575" y="218"/>
                  </a:lnTo>
                  <a:lnTo>
                    <a:pt x="575" y="219"/>
                  </a:lnTo>
                  <a:lnTo>
                    <a:pt x="575" y="219"/>
                  </a:lnTo>
                  <a:lnTo>
                    <a:pt x="575" y="220"/>
                  </a:lnTo>
                  <a:lnTo>
                    <a:pt x="575" y="221"/>
                  </a:lnTo>
                  <a:lnTo>
                    <a:pt x="576" y="227"/>
                  </a:lnTo>
                  <a:lnTo>
                    <a:pt x="577" y="230"/>
                  </a:lnTo>
                  <a:lnTo>
                    <a:pt x="578" y="230"/>
                  </a:lnTo>
                  <a:lnTo>
                    <a:pt x="578" y="231"/>
                  </a:lnTo>
                  <a:lnTo>
                    <a:pt x="578" y="234"/>
                  </a:lnTo>
                  <a:lnTo>
                    <a:pt x="578" y="244"/>
                  </a:lnTo>
                  <a:lnTo>
                    <a:pt x="578" y="251"/>
                  </a:lnTo>
                  <a:lnTo>
                    <a:pt x="578" y="251"/>
                  </a:lnTo>
                  <a:lnTo>
                    <a:pt x="578" y="252"/>
                  </a:lnTo>
                  <a:lnTo>
                    <a:pt x="578" y="258"/>
                  </a:lnTo>
                  <a:lnTo>
                    <a:pt x="578" y="280"/>
                  </a:lnTo>
                  <a:lnTo>
                    <a:pt x="578" y="297"/>
                  </a:lnTo>
                  <a:lnTo>
                    <a:pt x="578" y="297"/>
                  </a:lnTo>
                  <a:lnTo>
                    <a:pt x="578" y="298"/>
                  </a:lnTo>
                  <a:lnTo>
                    <a:pt x="578" y="300"/>
                  </a:lnTo>
                  <a:lnTo>
                    <a:pt x="578" y="308"/>
                  </a:lnTo>
                  <a:lnTo>
                    <a:pt x="578" y="315"/>
                  </a:lnTo>
                  <a:lnTo>
                    <a:pt x="578" y="315"/>
                  </a:lnTo>
                  <a:lnTo>
                    <a:pt x="579" y="317"/>
                  </a:lnTo>
                  <a:lnTo>
                    <a:pt x="580" y="318"/>
                  </a:lnTo>
                  <a:lnTo>
                    <a:pt x="581" y="318"/>
                  </a:lnTo>
                  <a:lnTo>
                    <a:pt x="583" y="320"/>
                  </a:lnTo>
                  <a:lnTo>
                    <a:pt x="584" y="321"/>
                  </a:lnTo>
                  <a:lnTo>
                    <a:pt x="585" y="321"/>
                  </a:lnTo>
                  <a:lnTo>
                    <a:pt x="586" y="324"/>
                  </a:lnTo>
                  <a:lnTo>
                    <a:pt x="587" y="325"/>
                  </a:lnTo>
                  <a:lnTo>
                    <a:pt x="589" y="325"/>
                  </a:lnTo>
                  <a:lnTo>
                    <a:pt x="589" y="325"/>
                  </a:lnTo>
                  <a:lnTo>
                    <a:pt x="589" y="326"/>
                  </a:lnTo>
                  <a:lnTo>
                    <a:pt x="589" y="327"/>
                  </a:lnTo>
                  <a:lnTo>
                    <a:pt x="589" y="328"/>
                  </a:lnTo>
                  <a:lnTo>
                    <a:pt x="589" y="328"/>
                  </a:lnTo>
                  <a:lnTo>
                    <a:pt x="590" y="330"/>
                  </a:lnTo>
                  <a:lnTo>
                    <a:pt x="591" y="331"/>
                  </a:lnTo>
                  <a:lnTo>
                    <a:pt x="592" y="331"/>
                  </a:lnTo>
                  <a:lnTo>
                    <a:pt x="592" y="333"/>
                  </a:lnTo>
                  <a:lnTo>
                    <a:pt x="592" y="334"/>
                  </a:lnTo>
                  <a:lnTo>
                    <a:pt x="592" y="337"/>
                  </a:lnTo>
                  <a:lnTo>
                    <a:pt x="592" y="339"/>
                  </a:lnTo>
                  <a:lnTo>
                    <a:pt x="592" y="339"/>
                  </a:lnTo>
                  <a:lnTo>
                    <a:pt x="594" y="344"/>
                  </a:lnTo>
                  <a:lnTo>
                    <a:pt x="595" y="346"/>
                  </a:lnTo>
                  <a:lnTo>
                    <a:pt x="596" y="346"/>
                  </a:lnTo>
                  <a:lnTo>
                    <a:pt x="596" y="346"/>
                  </a:lnTo>
                  <a:lnTo>
                    <a:pt x="596" y="346"/>
                  </a:lnTo>
                  <a:lnTo>
                    <a:pt x="595" y="346"/>
                  </a:lnTo>
                  <a:lnTo>
                    <a:pt x="594" y="346"/>
                  </a:lnTo>
                  <a:lnTo>
                    <a:pt x="591" y="346"/>
                  </a:lnTo>
                  <a:lnTo>
                    <a:pt x="589" y="346"/>
                  </a:lnTo>
                  <a:lnTo>
                    <a:pt x="589" y="346"/>
                  </a:lnTo>
                  <a:lnTo>
                    <a:pt x="587" y="346"/>
                  </a:lnTo>
                  <a:lnTo>
                    <a:pt x="586" y="346"/>
                  </a:lnTo>
                  <a:lnTo>
                    <a:pt x="583" y="346"/>
                  </a:lnTo>
                  <a:lnTo>
                    <a:pt x="581" y="346"/>
                  </a:lnTo>
                  <a:lnTo>
                    <a:pt x="581" y="346"/>
                  </a:lnTo>
                  <a:lnTo>
                    <a:pt x="580" y="346"/>
                  </a:lnTo>
                  <a:lnTo>
                    <a:pt x="577" y="346"/>
                  </a:lnTo>
                  <a:lnTo>
                    <a:pt x="575" y="346"/>
                  </a:lnTo>
                  <a:lnTo>
                    <a:pt x="575" y="346"/>
                  </a:lnTo>
                  <a:lnTo>
                    <a:pt x="575" y="346"/>
                  </a:lnTo>
                  <a:lnTo>
                    <a:pt x="575" y="347"/>
                  </a:lnTo>
                  <a:lnTo>
                    <a:pt x="575" y="348"/>
                  </a:lnTo>
                  <a:lnTo>
                    <a:pt x="575" y="350"/>
                  </a:lnTo>
                  <a:lnTo>
                    <a:pt x="575" y="350"/>
                  </a:lnTo>
                  <a:lnTo>
                    <a:pt x="575" y="351"/>
                  </a:lnTo>
                  <a:lnTo>
                    <a:pt x="575" y="352"/>
                  </a:lnTo>
                  <a:lnTo>
                    <a:pt x="575" y="353"/>
                  </a:lnTo>
                  <a:lnTo>
                    <a:pt x="575" y="353"/>
                  </a:lnTo>
                  <a:lnTo>
                    <a:pt x="575" y="354"/>
                  </a:lnTo>
                  <a:lnTo>
                    <a:pt x="575" y="355"/>
                  </a:lnTo>
                  <a:lnTo>
                    <a:pt x="575" y="358"/>
                  </a:lnTo>
                  <a:lnTo>
                    <a:pt x="575" y="360"/>
                  </a:lnTo>
                  <a:lnTo>
                    <a:pt x="575" y="360"/>
                  </a:lnTo>
                  <a:lnTo>
                    <a:pt x="575" y="361"/>
                  </a:lnTo>
                  <a:lnTo>
                    <a:pt x="575" y="362"/>
                  </a:lnTo>
                  <a:lnTo>
                    <a:pt x="575" y="365"/>
                  </a:lnTo>
                  <a:lnTo>
                    <a:pt x="575" y="368"/>
                  </a:lnTo>
                  <a:lnTo>
                    <a:pt x="575" y="368"/>
                  </a:lnTo>
                  <a:lnTo>
                    <a:pt x="575" y="369"/>
                  </a:lnTo>
                  <a:lnTo>
                    <a:pt x="575" y="370"/>
                  </a:lnTo>
                  <a:lnTo>
                    <a:pt x="575" y="371"/>
                  </a:lnTo>
                  <a:lnTo>
                    <a:pt x="575" y="371"/>
                  </a:lnTo>
                  <a:lnTo>
                    <a:pt x="574" y="371"/>
                  </a:lnTo>
                  <a:lnTo>
                    <a:pt x="573" y="371"/>
                  </a:lnTo>
                  <a:lnTo>
                    <a:pt x="569" y="371"/>
                  </a:lnTo>
                  <a:lnTo>
                    <a:pt x="567" y="371"/>
                  </a:lnTo>
                  <a:lnTo>
                    <a:pt x="567" y="371"/>
                  </a:lnTo>
                  <a:lnTo>
                    <a:pt x="566" y="372"/>
                  </a:lnTo>
                  <a:lnTo>
                    <a:pt x="562" y="373"/>
                  </a:lnTo>
                  <a:lnTo>
                    <a:pt x="560" y="374"/>
                  </a:lnTo>
                  <a:lnTo>
                    <a:pt x="560" y="374"/>
                  </a:lnTo>
                  <a:lnTo>
                    <a:pt x="559" y="374"/>
                  </a:lnTo>
                  <a:lnTo>
                    <a:pt x="556" y="374"/>
                  </a:lnTo>
                  <a:lnTo>
                    <a:pt x="554" y="374"/>
                  </a:lnTo>
                  <a:lnTo>
                    <a:pt x="554" y="374"/>
                  </a:lnTo>
                  <a:lnTo>
                    <a:pt x="553" y="375"/>
                  </a:lnTo>
                  <a:lnTo>
                    <a:pt x="550" y="377"/>
                  </a:lnTo>
                  <a:lnTo>
                    <a:pt x="549" y="378"/>
                  </a:lnTo>
                  <a:lnTo>
                    <a:pt x="549" y="378"/>
                  </a:lnTo>
                  <a:lnTo>
                    <a:pt x="548" y="379"/>
                  </a:lnTo>
                  <a:lnTo>
                    <a:pt x="547" y="380"/>
                  </a:lnTo>
                  <a:lnTo>
                    <a:pt x="546" y="381"/>
                  </a:lnTo>
                  <a:lnTo>
                    <a:pt x="546" y="381"/>
                  </a:lnTo>
                  <a:lnTo>
                    <a:pt x="546" y="382"/>
                  </a:lnTo>
                  <a:lnTo>
                    <a:pt x="546" y="390"/>
                  </a:lnTo>
                  <a:lnTo>
                    <a:pt x="546" y="415"/>
                  </a:lnTo>
                  <a:lnTo>
                    <a:pt x="546" y="434"/>
                  </a:lnTo>
                  <a:lnTo>
                    <a:pt x="546" y="434"/>
                  </a:lnTo>
                  <a:lnTo>
                    <a:pt x="546" y="436"/>
                  </a:lnTo>
                  <a:lnTo>
                    <a:pt x="546" y="448"/>
                  </a:lnTo>
                  <a:lnTo>
                    <a:pt x="546" y="486"/>
                  </a:lnTo>
                  <a:lnTo>
                    <a:pt x="546" y="515"/>
                  </a:lnTo>
                  <a:lnTo>
                    <a:pt x="546" y="516"/>
                  </a:lnTo>
                  <a:lnTo>
                    <a:pt x="546" y="518"/>
                  </a:lnTo>
                  <a:lnTo>
                    <a:pt x="546" y="532"/>
                  </a:lnTo>
                  <a:lnTo>
                    <a:pt x="546" y="579"/>
                  </a:lnTo>
                  <a:lnTo>
                    <a:pt x="546" y="617"/>
                  </a:lnTo>
                  <a:lnTo>
                    <a:pt x="546" y="618"/>
                  </a:lnTo>
                  <a:lnTo>
                    <a:pt x="546" y="620"/>
                  </a:lnTo>
                  <a:lnTo>
                    <a:pt x="546" y="632"/>
                  </a:lnTo>
                  <a:lnTo>
                    <a:pt x="547" y="674"/>
                  </a:lnTo>
                  <a:lnTo>
                    <a:pt x="548" y="706"/>
                  </a:lnTo>
                  <a:lnTo>
                    <a:pt x="549" y="707"/>
                  </a:lnTo>
                  <a:lnTo>
                    <a:pt x="549" y="708"/>
                  </a:lnTo>
                  <a:lnTo>
                    <a:pt x="549" y="712"/>
                  </a:lnTo>
                  <a:lnTo>
                    <a:pt x="552" y="725"/>
                  </a:lnTo>
                  <a:lnTo>
                    <a:pt x="553" y="734"/>
                  </a:lnTo>
                  <a:lnTo>
                    <a:pt x="554" y="734"/>
                  </a:lnTo>
                  <a:lnTo>
                    <a:pt x="554" y="734"/>
                  </a:lnTo>
                  <a:lnTo>
                    <a:pt x="555" y="734"/>
                  </a:lnTo>
                  <a:lnTo>
                    <a:pt x="556" y="734"/>
                  </a:lnTo>
                  <a:lnTo>
                    <a:pt x="557" y="734"/>
                  </a:lnTo>
                  <a:lnTo>
                    <a:pt x="558" y="734"/>
                  </a:lnTo>
                  <a:lnTo>
                    <a:pt x="561" y="734"/>
                  </a:lnTo>
                  <a:lnTo>
                    <a:pt x="563" y="734"/>
                  </a:lnTo>
                  <a:lnTo>
                    <a:pt x="564" y="734"/>
                  </a:lnTo>
                  <a:lnTo>
                    <a:pt x="567" y="734"/>
                  </a:lnTo>
                  <a:lnTo>
                    <a:pt x="569" y="734"/>
                  </a:lnTo>
                  <a:lnTo>
                    <a:pt x="571" y="734"/>
                  </a:lnTo>
                  <a:lnTo>
                    <a:pt x="573" y="734"/>
                  </a:lnTo>
                  <a:lnTo>
                    <a:pt x="574" y="734"/>
                  </a:lnTo>
                  <a:lnTo>
                    <a:pt x="575" y="734"/>
                  </a:lnTo>
                  <a:lnTo>
                    <a:pt x="575" y="734"/>
                  </a:lnTo>
                  <a:lnTo>
                    <a:pt x="575" y="735"/>
                  </a:lnTo>
                  <a:lnTo>
                    <a:pt x="575" y="736"/>
                  </a:lnTo>
                  <a:lnTo>
                    <a:pt x="575" y="739"/>
                  </a:lnTo>
                  <a:lnTo>
                    <a:pt x="575" y="742"/>
                  </a:lnTo>
                  <a:lnTo>
                    <a:pt x="575" y="742"/>
                  </a:lnTo>
                  <a:lnTo>
                    <a:pt x="575" y="743"/>
                  </a:lnTo>
                  <a:lnTo>
                    <a:pt x="575" y="746"/>
                  </a:lnTo>
                  <a:lnTo>
                    <a:pt x="575" y="748"/>
                  </a:lnTo>
                  <a:lnTo>
                    <a:pt x="575" y="748"/>
                  </a:lnTo>
                  <a:lnTo>
                    <a:pt x="575" y="749"/>
                  </a:lnTo>
                  <a:lnTo>
                    <a:pt x="575" y="752"/>
                  </a:lnTo>
                  <a:lnTo>
                    <a:pt x="575" y="754"/>
                  </a:lnTo>
                  <a:lnTo>
                    <a:pt x="575" y="754"/>
                  </a:lnTo>
                  <a:lnTo>
                    <a:pt x="575" y="754"/>
                  </a:lnTo>
                  <a:lnTo>
                    <a:pt x="576" y="754"/>
                  </a:lnTo>
                  <a:lnTo>
                    <a:pt x="577" y="754"/>
                  </a:lnTo>
                  <a:lnTo>
                    <a:pt x="578" y="754"/>
                  </a:lnTo>
                  <a:lnTo>
                    <a:pt x="579" y="754"/>
                  </a:lnTo>
                  <a:lnTo>
                    <a:pt x="582" y="754"/>
                  </a:lnTo>
                  <a:lnTo>
                    <a:pt x="584" y="754"/>
                  </a:lnTo>
                  <a:lnTo>
                    <a:pt x="585" y="754"/>
                  </a:lnTo>
                  <a:lnTo>
                    <a:pt x="587" y="754"/>
                  </a:lnTo>
                  <a:lnTo>
                    <a:pt x="594" y="754"/>
                  </a:lnTo>
                  <a:lnTo>
                    <a:pt x="598" y="754"/>
                  </a:lnTo>
                  <a:lnTo>
                    <a:pt x="599" y="754"/>
                  </a:lnTo>
                  <a:lnTo>
                    <a:pt x="601" y="754"/>
                  </a:lnTo>
                  <a:lnTo>
                    <a:pt x="608" y="754"/>
                  </a:lnTo>
                  <a:lnTo>
                    <a:pt x="612" y="754"/>
                  </a:lnTo>
                  <a:lnTo>
                    <a:pt x="613" y="754"/>
                  </a:lnTo>
                  <a:lnTo>
                    <a:pt x="615" y="754"/>
                  </a:lnTo>
                  <a:lnTo>
                    <a:pt x="616" y="754"/>
                  </a:lnTo>
                  <a:lnTo>
                    <a:pt x="617" y="754"/>
                  </a:lnTo>
                  <a:lnTo>
                    <a:pt x="617" y="755"/>
                  </a:lnTo>
                  <a:lnTo>
                    <a:pt x="617" y="756"/>
                  </a:lnTo>
                  <a:lnTo>
                    <a:pt x="617" y="757"/>
                  </a:lnTo>
                  <a:lnTo>
                    <a:pt x="617" y="757"/>
                  </a:lnTo>
                  <a:lnTo>
                    <a:pt x="617" y="758"/>
                  </a:lnTo>
                  <a:lnTo>
                    <a:pt x="617" y="760"/>
                  </a:lnTo>
                  <a:lnTo>
                    <a:pt x="617" y="763"/>
                  </a:lnTo>
                  <a:lnTo>
                    <a:pt x="617" y="765"/>
                  </a:lnTo>
                  <a:lnTo>
                    <a:pt x="617" y="765"/>
                  </a:lnTo>
                  <a:lnTo>
                    <a:pt x="617" y="766"/>
                  </a:lnTo>
                  <a:lnTo>
                    <a:pt x="617" y="768"/>
                  </a:lnTo>
                  <a:lnTo>
                    <a:pt x="617" y="774"/>
                  </a:lnTo>
                  <a:lnTo>
                    <a:pt x="617" y="779"/>
                  </a:lnTo>
                  <a:lnTo>
                    <a:pt x="617" y="779"/>
                  </a:lnTo>
                  <a:lnTo>
                    <a:pt x="617" y="780"/>
                  </a:lnTo>
                  <a:lnTo>
                    <a:pt x="617" y="782"/>
                  </a:lnTo>
                  <a:lnTo>
                    <a:pt x="617" y="790"/>
                  </a:lnTo>
                  <a:lnTo>
                    <a:pt x="617" y="797"/>
                  </a:lnTo>
                  <a:lnTo>
                    <a:pt x="617" y="797"/>
                  </a:lnTo>
                  <a:lnTo>
                    <a:pt x="617" y="797"/>
                  </a:lnTo>
                  <a:lnTo>
                    <a:pt x="616" y="798"/>
                  </a:lnTo>
                  <a:lnTo>
                    <a:pt x="614" y="799"/>
                  </a:lnTo>
                  <a:lnTo>
                    <a:pt x="613" y="800"/>
                  </a:lnTo>
                  <a:lnTo>
                    <a:pt x="613" y="800"/>
                  </a:lnTo>
                  <a:lnTo>
                    <a:pt x="612" y="800"/>
                  </a:lnTo>
                  <a:lnTo>
                    <a:pt x="609" y="800"/>
                  </a:lnTo>
                  <a:lnTo>
                    <a:pt x="606" y="800"/>
                  </a:lnTo>
                  <a:lnTo>
                    <a:pt x="606" y="800"/>
                  </a:lnTo>
                  <a:lnTo>
                    <a:pt x="604" y="801"/>
                  </a:lnTo>
                  <a:lnTo>
                    <a:pt x="599" y="803"/>
                  </a:lnTo>
                  <a:lnTo>
                    <a:pt x="596" y="804"/>
                  </a:lnTo>
                  <a:lnTo>
                    <a:pt x="596" y="804"/>
                  </a:lnTo>
                  <a:lnTo>
                    <a:pt x="595" y="805"/>
                  </a:lnTo>
                  <a:lnTo>
                    <a:pt x="593" y="806"/>
                  </a:lnTo>
                  <a:lnTo>
                    <a:pt x="592" y="807"/>
                  </a:lnTo>
                  <a:lnTo>
                    <a:pt x="592" y="807"/>
                  </a:lnTo>
                  <a:lnTo>
                    <a:pt x="591" y="808"/>
                  </a:lnTo>
                  <a:lnTo>
                    <a:pt x="590" y="809"/>
                  </a:lnTo>
                  <a:lnTo>
                    <a:pt x="589" y="810"/>
                  </a:lnTo>
                  <a:lnTo>
                    <a:pt x="589" y="810"/>
                  </a:lnTo>
                  <a:lnTo>
                    <a:pt x="589" y="811"/>
                  </a:lnTo>
                  <a:lnTo>
                    <a:pt x="589" y="814"/>
                  </a:lnTo>
                  <a:lnTo>
                    <a:pt x="589" y="815"/>
                  </a:lnTo>
                  <a:lnTo>
                    <a:pt x="589" y="815"/>
                  </a:lnTo>
                  <a:lnTo>
                    <a:pt x="589" y="816"/>
                  </a:lnTo>
                  <a:lnTo>
                    <a:pt x="589" y="817"/>
                  </a:lnTo>
                  <a:lnTo>
                    <a:pt x="589" y="818"/>
                  </a:lnTo>
                  <a:lnTo>
                    <a:pt x="589" y="818"/>
                  </a:lnTo>
                  <a:lnTo>
                    <a:pt x="589" y="819"/>
                  </a:lnTo>
                  <a:lnTo>
                    <a:pt x="589" y="820"/>
                  </a:lnTo>
                  <a:lnTo>
                    <a:pt x="589" y="825"/>
                  </a:lnTo>
                  <a:lnTo>
                    <a:pt x="589" y="828"/>
                  </a:lnTo>
                  <a:lnTo>
                    <a:pt x="589" y="828"/>
                  </a:lnTo>
                  <a:lnTo>
                    <a:pt x="587" y="831"/>
                  </a:lnTo>
                  <a:lnTo>
                    <a:pt x="586" y="836"/>
                  </a:lnTo>
                  <a:lnTo>
                    <a:pt x="585" y="839"/>
                  </a:lnTo>
                  <a:lnTo>
                    <a:pt x="585" y="839"/>
                  </a:lnTo>
                  <a:lnTo>
                    <a:pt x="585" y="840"/>
                  </a:lnTo>
                  <a:lnTo>
                    <a:pt x="585" y="841"/>
                  </a:lnTo>
                  <a:lnTo>
                    <a:pt x="585" y="842"/>
                  </a:lnTo>
                  <a:lnTo>
                    <a:pt x="585" y="842"/>
                  </a:lnTo>
                  <a:lnTo>
                    <a:pt x="586" y="845"/>
                  </a:lnTo>
                  <a:lnTo>
                    <a:pt x="587" y="846"/>
                  </a:lnTo>
                  <a:lnTo>
                    <a:pt x="589" y="846"/>
                  </a:lnTo>
                  <a:lnTo>
                    <a:pt x="590" y="846"/>
                  </a:lnTo>
                  <a:lnTo>
                    <a:pt x="593" y="846"/>
                  </a:lnTo>
                  <a:lnTo>
                    <a:pt x="595" y="846"/>
                  </a:lnTo>
                  <a:lnTo>
                    <a:pt x="596" y="846"/>
                  </a:lnTo>
                  <a:lnTo>
                    <a:pt x="598" y="847"/>
                  </a:lnTo>
                  <a:lnTo>
                    <a:pt x="604" y="849"/>
                  </a:lnTo>
                  <a:lnTo>
                    <a:pt x="609" y="850"/>
                  </a:lnTo>
                  <a:lnTo>
                    <a:pt x="610" y="850"/>
                  </a:lnTo>
                  <a:lnTo>
                    <a:pt x="612" y="852"/>
                  </a:lnTo>
                  <a:lnTo>
                    <a:pt x="618" y="855"/>
                  </a:lnTo>
                  <a:lnTo>
                    <a:pt x="622" y="857"/>
                  </a:lnTo>
                  <a:lnTo>
                    <a:pt x="623" y="857"/>
                  </a:lnTo>
                  <a:lnTo>
                    <a:pt x="624" y="857"/>
                  </a:lnTo>
                  <a:lnTo>
                    <a:pt x="628" y="857"/>
                  </a:lnTo>
                  <a:lnTo>
                    <a:pt x="630" y="857"/>
                  </a:lnTo>
                  <a:lnTo>
                    <a:pt x="631" y="857"/>
                  </a:lnTo>
                  <a:lnTo>
                    <a:pt x="631" y="857"/>
                  </a:lnTo>
                  <a:lnTo>
                    <a:pt x="632" y="857"/>
                  </a:lnTo>
                  <a:lnTo>
                    <a:pt x="635" y="857"/>
                  </a:lnTo>
                  <a:lnTo>
                    <a:pt x="637" y="857"/>
                  </a:lnTo>
                  <a:lnTo>
                    <a:pt x="638" y="857"/>
                  </a:lnTo>
                  <a:lnTo>
                    <a:pt x="639" y="857"/>
                  </a:lnTo>
                  <a:lnTo>
                    <a:pt x="645" y="857"/>
                  </a:lnTo>
                  <a:lnTo>
                    <a:pt x="648" y="857"/>
                  </a:lnTo>
                  <a:lnTo>
                    <a:pt x="649" y="857"/>
                  </a:lnTo>
                  <a:lnTo>
                    <a:pt x="650" y="857"/>
                  </a:lnTo>
                  <a:lnTo>
                    <a:pt x="655" y="857"/>
                  </a:lnTo>
                  <a:lnTo>
                    <a:pt x="658" y="857"/>
                  </a:lnTo>
                  <a:lnTo>
                    <a:pt x="659" y="857"/>
                  </a:lnTo>
                  <a:lnTo>
                    <a:pt x="660" y="857"/>
                  </a:lnTo>
                  <a:lnTo>
                    <a:pt x="661" y="857"/>
                  </a:lnTo>
                  <a:lnTo>
                    <a:pt x="663" y="857"/>
                  </a:lnTo>
                  <a:lnTo>
                    <a:pt x="663" y="857"/>
                  </a:lnTo>
                  <a:lnTo>
                    <a:pt x="663" y="857"/>
                  </a:lnTo>
                  <a:lnTo>
                    <a:pt x="664" y="853"/>
                  </a:lnTo>
                  <a:lnTo>
                    <a:pt x="665" y="851"/>
                  </a:lnTo>
                  <a:lnTo>
                    <a:pt x="666" y="850"/>
                  </a:lnTo>
                  <a:lnTo>
                    <a:pt x="666" y="847"/>
                  </a:lnTo>
                  <a:lnTo>
                    <a:pt x="668" y="841"/>
                  </a:lnTo>
                  <a:lnTo>
                    <a:pt x="669" y="837"/>
                  </a:lnTo>
                  <a:lnTo>
                    <a:pt x="670" y="836"/>
                  </a:lnTo>
                  <a:lnTo>
                    <a:pt x="671" y="834"/>
                  </a:lnTo>
                  <a:lnTo>
                    <a:pt x="672" y="833"/>
                  </a:lnTo>
                  <a:lnTo>
                    <a:pt x="673" y="832"/>
                  </a:lnTo>
                  <a:lnTo>
                    <a:pt x="675" y="832"/>
                  </a:lnTo>
                  <a:lnTo>
                    <a:pt x="684" y="832"/>
                  </a:lnTo>
                  <a:lnTo>
                    <a:pt x="690" y="832"/>
                  </a:lnTo>
                  <a:lnTo>
                    <a:pt x="691" y="832"/>
                  </a:lnTo>
                  <a:lnTo>
                    <a:pt x="694" y="833"/>
                  </a:lnTo>
                  <a:lnTo>
                    <a:pt x="706" y="835"/>
                  </a:lnTo>
                  <a:lnTo>
                    <a:pt x="714" y="836"/>
                  </a:lnTo>
                  <a:lnTo>
                    <a:pt x="715" y="836"/>
                  </a:lnTo>
                  <a:lnTo>
                    <a:pt x="720" y="836"/>
                  </a:lnTo>
                  <a:lnTo>
                    <a:pt x="734" y="836"/>
                  </a:lnTo>
                  <a:lnTo>
                    <a:pt x="746" y="836"/>
                  </a:lnTo>
                  <a:lnTo>
                    <a:pt x="747" y="836"/>
                  </a:lnTo>
                  <a:lnTo>
                    <a:pt x="750" y="837"/>
                  </a:lnTo>
                  <a:lnTo>
                    <a:pt x="760" y="840"/>
                  </a:lnTo>
                  <a:lnTo>
                    <a:pt x="767" y="842"/>
                  </a:lnTo>
                  <a:lnTo>
                    <a:pt x="768" y="842"/>
                  </a:lnTo>
                  <a:lnTo>
                    <a:pt x="769" y="842"/>
                  </a:lnTo>
                  <a:lnTo>
                    <a:pt x="770" y="842"/>
                  </a:lnTo>
                  <a:lnTo>
                    <a:pt x="771" y="842"/>
                  </a:lnTo>
                  <a:lnTo>
                    <a:pt x="771" y="843"/>
                  </a:lnTo>
                  <a:lnTo>
                    <a:pt x="771" y="845"/>
                  </a:lnTo>
                  <a:lnTo>
                    <a:pt x="771" y="846"/>
                  </a:lnTo>
                  <a:lnTo>
                    <a:pt x="771" y="846"/>
                  </a:lnTo>
                  <a:lnTo>
                    <a:pt x="771" y="847"/>
                  </a:lnTo>
                  <a:lnTo>
                    <a:pt x="771" y="849"/>
                  </a:lnTo>
                  <a:lnTo>
                    <a:pt x="771" y="850"/>
                  </a:lnTo>
                  <a:lnTo>
                    <a:pt x="771" y="850"/>
                  </a:lnTo>
                  <a:lnTo>
                    <a:pt x="771" y="851"/>
                  </a:lnTo>
                  <a:lnTo>
                    <a:pt x="771" y="852"/>
                  </a:lnTo>
                  <a:lnTo>
                    <a:pt x="771" y="855"/>
                  </a:lnTo>
                  <a:lnTo>
                    <a:pt x="771" y="857"/>
                  </a:lnTo>
                  <a:lnTo>
                    <a:pt x="771" y="857"/>
                  </a:lnTo>
                  <a:lnTo>
                    <a:pt x="771" y="858"/>
                  </a:lnTo>
                  <a:lnTo>
                    <a:pt x="771" y="861"/>
                  </a:lnTo>
                  <a:lnTo>
                    <a:pt x="771" y="863"/>
                  </a:lnTo>
                  <a:lnTo>
                    <a:pt x="771" y="863"/>
                  </a:lnTo>
                  <a:lnTo>
                    <a:pt x="771" y="863"/>
                  </a:lnTo>
                  <a:lnTo>
                    <a:pt x="771" y="863"/>
                  </a:lnTo>
                  <a:lnTo>
                    <a:pt x="772" y="863"/>
                  </a:lnTo>
                  <a:lnTo>
                    <a:pt x="776" y="863"/>
                  </a:lnTo>
                  <a:lnTo>
                    <a:pt x="778" y="863"/>
                  </a:lnTo>
                  <a:lnTo>
                    <a:pt x="779" y="863"/>
                  </a:lnTo>
                  <a:lnTo>
                    <a:pt x="780" y="863"/>
                  </a:lnTo>
                  <a:lnTo>
                    <a:pt x="783" y="863"/>
                  </a:lnTo>
                  <a:lnTo>
                    <a:pt x="785" y="863"/>
                  </a:lnTo>
                  <a:lnTo>
                    <a:pt x="786" y="863"/>
                  </a:lnTo>
                  <a:lnTo>
                    <a:pt x="789" y="863"/>
                  </a:lnTo>
                  <a:lnTo>
                    <a:pt x="792" y="863"/>
                  </a:lnTo>
                  <a:lnTo>
                    <a:pt x="793" y="863"/>
                  </a:lnTo>
                  <a:lnTo>
                    <a:pt x="793" y="863"/>
                  </a:lnTo>
                  <a:lnTo>
                    <a:pt x="793" y="864"/>
                  </a:lnTo>
                  <a:lnTo>
                    <a:pt x="793" y="865"/>
                  </a:lnTo>
                  <a:lnTo>
                    <a:pt x="795" y="871"/>
                  </a:lnTo>
                  <a:lnTo>
                    <a:pt x="796" y="874"/>
                  </a:lnTo>
                  <a:lnTo>
                    <a:pt x="797" y="874"/>
                  </a:lnTo>
                  <a:lnTo>
                    <a:pt x="797" y="875"/>
                  </a:lnTo>
                  <a:lnTo>
                    <a:pt x="797" y="876"/>
                  </a:lnTo>
                  <a:lnTo>
                    <a:pt x="797" y="881"/>
                  </a:lnTo>
                  <a:lnTo>
                    <a:pt x="797" y="885"/>
                  </a:lnTo>
                  <a:lnTo>
                    <a:pt x="797" y="885"/>
                  </a:lnTo>
                  <a:lnTo>
                    <a:pt x="797" y="886"/>
                  </a:lnTo>
                  <a:lnTo>
                    <a:pt x="797" y="890"/>
                  </a:lnTo>
                  <a:lnTo>
                    <a:pt x="798" y="903"/>
                  </a:lnTo>
                  <a:lnTo>
                    <a:pt x="799" y="913"/>
                  </a:lnTo>
                  <a:lnTo>
                    <a:pt x="800" y="913"/>
                  </a:lnTo>
                  <a:lnTo>
                    <a:pt x="800" y="914"/>
                  </a:lnTo>
                  <a:lnTo>
                    <a:pt x="800" y="922"/>
                  </a:lnTo>
                  <a:lnTo>
                    <a:pt x="800" y="947"/>
                  </a:lnTo>
                  <a:lnTo>
                    <a:pt x="800" y="966"/>
                  </a:lnTo>
                  <a:lnTo>
                    <a:pt x="800" y="966"/>
                  </a:lnTo>
                  <a:lnTo>
                    <a:pt x="800" y="967"/>
                  </a:lnTo>
                  <a:lnTo>
                    <a:pt x="800" y="970"/>
                  </a:lnTo>
                  <a:lnTo>
                    <a:pt x="800" y="980"/>
                  </a:lnTo>
                  <a:lnTo>
                    <a:pt x="800" y="987"/>
                  </a:lnTo>
                  <a:lnTo>
                    <a:pt x="800" y="987"/>
                  </a:lnTo>
                  <a:lnTo>
                    <a:pt x="799" y="987"/>
                  </a:lnTo>
                  <a:lnTo>
                    <a:pt x="798" y="987"/>
                  </a:lnTo>
                  <a:lnTo>
                    <a:pt x="797" y="987"/>
                  </a:lnTo>
                  <a:lnTo>
                    <a:pt x="797" y="987"/>
                  </a:lnTo>
                  <a:lnTo>
                    <a:pt x="796" y="988"/>
                  </a:lnTo>
                  <a:lnTo>
                    <a:pt x="795" y="989"/>
                  </a:lnTo>
                  <a:lnTo>
                    <a:pt x="789" y="993"/>
                  </a:lnTo>
                  <a:lnTo>
                    <a:pt x="786" y="995"/>
                  </a:lnTo>
                  <a:lnTo>
                    <a:pt x="786" y="995"/>
                  </a:lnTo>
                  <a:lnTo>
                    <a:pt x="783" y="996"/>
                  </a:lnTo>
                  <a:lnTo>
                    <a:pt x="775" y="999"/>
                  </a:lnTo>
                  <a:lnTo>
                    <a:pt x="768" y="1001"/>
                  </a:lnTo>
                  <a:lnTo>
                    <a:pt x="768" y="1001"/>
                  </a:lnTo>
                  <a:lnTo>
                    <a:pt x="767" y="1002"/>
                  </a:lnTo>
                  <a:lnTo>
                    <a:pt x="765" y="1003"/>
                  </a:lnTo>
                  <a:lnTo>
                    <a:pt x="759" y="1009"/>
                  </a:lnTo>
                  <a:lnTo>
                    <a:pt x="755" y="1012"/>
                  </a:lnTo>
                  <a:lnTo>
                    <a:pt x="755" y="1012"/>
                  </a:lnTo>
                  <a:lnTo>
                    <a:pt x="753" y="1012"/>
                  </a:lnTo>
                  <a:lnTo>
                    <a:pt x="751" y="1012"/>
                  </a:lnTo>
                  <a:lnTo>
                    <a:pt x="750" y="1012"/>
                  </a:lnTo>
                  <a:lnTo>
                    <a:pt x="750" y="1012"/>
                  </a:lnTo>
                  <a:lnTo>
                    <a:pt x="749" y="1012"/>
                  </a:lnTo>
                  <a:lnTo>
                    <a:pt x="748" y="1012"/>
                  </a:lnTo>
                  <a:lnTo>
                    <a:pt x="747" y="1012"/>
                  </a:lnTo>
                  <a:lnTo>
                    <a:pt x="747" y="1012"/>
                  </a:lnTo>
                  <a:lnTo>
                    <a:pt x="746" y="1012"/>
                  </a:lnTo>
                  <a:lnTo>
                    <a:pt x="745" y="1012"/>
                  </a:lnTo>
                  <a:lnTo>
                    <a:pt x="742" y="1012"/>
                  </a:lnTo>
                  <a:lnTo>
                    <a:pt x="740" y="1012"/>
                  </a:lnTo>
                  <a:lnTo>
                    <a:pt x="740" y="1012"/>
                  </a:lnTo>
                  <a:lnTo>
                    <a:pt x="739" y="1012"/>
                  </a:lnTo>
                  <a:lnTo>
                    <a:pt x="737" y="1012"/>
                  </a:lnTo>
                  <a:lnTo>
                    <a:pt x="730" y="1012"/>
                  </a:lnTo>
                  <a:lnTo>
                    <a:pt x="726" y="1012"/>
                  </a:lnTo>
                  <a:lnTo>
                    <a:pt x="726" y="1012"/>
                  </a:lnTo>
                  <a:lnTo>
                    <a:pt x="725" y="1012"/>
                  </a:lnTo>
                  <a:lnTo>
                    <a:pt x="723" y="1012"/>
                  </a:lnTo>
                  <a:lnTo>
                    <a:pt x="714" y="1012"/>
                  </a:lnTo>
                  <a:lnTo>
                    <a:pt x="708" y="1012"/>
                  </a:lnTo>
                  <a:lnTo>
                    <a:pt x="708" y="1012"/>
                  </a:lnTo>
                  <a:lnTo>
                    <a:pt x="708" y="1012"/>
                  </a:lnTo>
                  <a:lnTo>
                    <a:pt x="707" y="1012"/>
                  </a:lnTo>
                  <a:lnTo>
                    <a:pt x="706" y="1012"/>
                  </a:lnTo>
                  <a:lnTo>
                    <a:pt x="705" y="1012"/>
                  </a:lnTo>
                  <a:lnTo>
                    <a:pt x="705" y="1012"/>
                  </a:lnTo>
                  <a:lnTo>
                    <a:pt x="703" y="1011"/>
                  </a:lnTo>
                  <a:lnTo>
                    <a:pt x="702" y="1010"/>
                  </a:lnTo>
                  <a:lnTo>
                    <a:pt x="702" y="1009"/>
                  </a:lnTo>
                  <a:lnTo>
                    <a:pt x="698" y="1007"/>
                  </a:lnTo>
                  <a:lnTo>
                    <a:pt x="697" y="1006"/>
                  </a:lnTo>
                  <a:lnTo>
                    <a:pt x="697" y="1005"/>
                  </a:lnTo>
                  <a:lnTo>
                    <a:pt x="696" y="1003"/>
                  </a:lnTo>
                  <a:lnTo>
                    <a:pt x="695" y="997"/>
                  </a:lnTo>
                  <a:lnTo>
                    <a:pt x="694" y="992"/>
                  </a:lnTo>
                  <a:lnTo>
                    <a:pt x="694" y="991"/>
                  </a:lnTo>
                  <a:lnTo>
                    <a:pt x="694" y="989"/>
                  </a:lnTo>
                  <a:lnTo>
                    <a:pt x="694" y="988"/>
                  </a:lnTo>
                  <a:lnTo>
                    <a:pt x="694" y="987"/>
                  </a:lnTo>
                  <a:lnTo>
                    <a:pt x="693" y="987"/>
                  </a:lnTo>
                  <a:lnTo>
                    <a:pt x="692" y="987"/>
                  </a:lnTo>
                  <a:lnTo>
                    <a:pt x="691" y="987"/>
                  </a:lnTo>
                  <a:lnTo>
                    <a:pt x="691" y="987"/>
                  </a:lnTo>
                  <a:lnTo>
                    <a:pt x="690" y="987"/>
                  </a:lnTo>
                  <a:lnTo>
                    <a:pt x="688" y="987"/>
                  </a:lnTo>
                  <a:lnTo>
                    <a:pt x="687" y="987"/>
                  </a:lnTo>
                  <a:lnTo>
                    <a:pt x="687" y="987"/>
                  </a:lnTo>
                  <a:lnTo>
                    <a:pt x="686" y="987"/>
                  </a:lnTo>
                  <a:lnTo>
                    <a:pt x="685" y="987"/>
                  </a:lnTo>
                  <a:lnTo>
                    <a:pt x="679" y="987"/>
                  </a:lnTo>
                  <a:lnTo>
                    <a:pt x="676" y="987"/>
                  </a:lnTo>
                  <a:lnTo>
                    <a:pt x="676" y="987"/>
                  </a:lnTo>
                  <a:lnTo>
                    <a:pt x="675" y="987"/>
                  </a:lnTo>
                  <a:lnTo>
                    <a:pt x="673" y="987"/>
                  </a:lnTo>
                  <a:lnTo>
                    <a:pt x="667" y="987"/>
                  </a:lnTo>
                  <a:lnTo>
                    <a:pt x="663" y="987"/>
                  </a:lnTo>
                  <a:lnTo>
                    <a:pt x="663" y="987"/>
                  </a:lnTo>
                  <a:lnTo>
                    <a:pt x="663" y="987"/>
                  </a:lnTo>
                  <a:lnTo>
                    <a:pt x="663" y="986"/>
                  </a:lnTo>
                  <a:lnTo>
                    <a:pt x="663" y="985"/>
                  </a:lnTo>
                  <a:lnTo>
                    <a:pt x="663" y="984"/>
                  </a:lnTo>
                  <a:lnTo>
                    <a:pt x="663" y="982"/>
                  </a:lnTo>
                  <a:lnTo>
                    <a:pt x="663" y="981"/>
                  </a:lnTo>
                  <a:lnTo>
                    <a:pt x="663" y="980"/>
                  </a:lnTo>
                  <a:lnTo>
                    <a:pt x="663" y="977"/>
                  </a:lnTo>
                  <a:lnTo>
                    <a:pt x="663" y="975"/>
                  </a:lnTo>
                  <a:lnTo>
                    <a:pt x="663" y="974"/>
                  </a:lnTo>
                  <a:lnTo>
                    <a:pt x="663" y="973"/>
                  </a:lnTo>
                  <a:lnTo>
                    <a:pt x="663" y="969"/>
                  </a:lnTo>
                  <a:lnTo>
                    <a:pt x="663" y="967"/>
                  </a:lnTo>
                  <a:lnTo>
                    <a:pt x="663" y="966"/>
                  </a:lnTo>
                  <a:lnTo>
                    <a:pt x="663" y="965"/>
                  </a:lnTo>
                  <a:lnTo>
                    <a:pt x="663" y="964"/>
                  </a:lnTo>
                  <a:lnTo>
                    <a:pt x="663" y="963"/>
                  </a:lnTo>
                  <a:lnTo>
                    <a:pt x="661" y="963"/>
                  </a:lnTo>
                  <a:lnTo>
                    <a:pt x="660" y="963"/>
                  </a:lnTo>
                  <a:lnTo>
                    <a:pt x="655" y="963"/>
                  </a:lnTo>
                  <a:lnTo>
                    <a:pt x="652" y="963"/>
                  </a:lnTo>
                  <a:lnTo>
                    <a:pt x="652" y="963"/>
                  </a:lnTo>
                  <a:lnTo>
                    <a:pt x="651" y="963"/>
                  </a:lnTo>
                  <a:lnTo>
                    <a:pt x="648" y="963"/>
                  </a:lnTo>
                  <a:lnTo>
                    <a:pt x="638" y="961"/>
                  </a:lnTo>
                  <a:lnTo>
                    <a:pt x="631" y="960"/>
                  </a:lnTo>
                  <a:lnTo>
                    <a:pt x="631" y="959"/>
                  </a:lnTo>
                  <a:lnTo>
                    <a:pt x="630" y="959"/>
                  </a:lnTo>
                  <a:lnTo>
                    <a:pt x="624" y="959"/>
                  </a:lnTo>
                  <a:lnTo>
                    <a:pt x="605" y="956"/>
                  </a:lnTo>
                  <a:lnTo>
                    <a:pt x="592" y="953"/>
                  </a:lnTo>
                  <a:lnTo>
                    <a:pt x="592" y="952"/>
                  </a:lnTo>
                  <a:lnTo>
                    <a:pt x="591" y="952"/>
                  </a:lnTo>
                  <a:lnTo>
                    <a:pt x="584" y="951"/>
                  </a:lnTo>
                  <a:lnTo>
                    <a:pt x="565" y="948"/>
                  </a:lnTo>
                  <a:lnTo>
                    <a:pt x="549" y="946"/>
                  </a:lnTo>
                  <a:lnTo>
                    <a:pt x="549" y="945"/>
                  </a:lnTo>
                  <a:lnTo>
                    <a:pt x="545" y="944"/>
                  </a:lnTo>
                  <a:lnTo>
                    <a:pt x="543" y="943"/>
                  </a:lnTo>
                  <a:lnTo>
                    <a:pt x="543" y="942"/>
                  </a:lnTo>
                  <a:lnTo>
                    <a:pt x="543" y="943"/>
                  </a:lnTo>
                  <a:lnTo>
                    <a:pt x="543" y="944"/>
                  </a:lnTo>
                  <a:lnTo>
                    <a:pt x="543" y="945"/>
                  </a:lnTo>
                  <a:lnTo>
                    <a:pt x="543" y="945"/>
                  </a:lnTo>
                  <a:lnTo>
                    <a:pt x="543" y="946"/>
                  </a:lnTo>
                  <a:lnTo>
                    <a:pt x="543" y="947"/>
                  </a:lnTo>
                  <a:lnTo>
                    <a:pt x="543" y="950"/>
                  </a:lnTo>
                  <a:lnTo>
                    <a:pt x="543" y="952"/>
                  </a:lnTo>
                  <a:lnTo>
                    <a:pt x="543" y="952"/>
                  </a:lnTo>
                  <a:lnTo>
                    <a:pt x="543" y="953"/>
                  </a:lnTo>
                  <a:lnTo>
                    <a:pt x="543" y="956"/>
                  </a:lnTo>
                  <a:lnTo>
                    <a:pt x="543" y="962"/>
                  </a:lnTo>
                  <a:lnTo>
                    <a:pt x="543" y="966"/>
                  </a:lnTo>
                  <a:lnTo>
                    <a:pt x="543" y="966"/>
                  </a:lnTo>
                  <a:lnTo>
                    <a:pt x="543" y="967"/>
                  </a:lnTo>
                  <a:lnTo>
                    <a:pt x="543" y="969"/>
                  </a:lnTo>
                  <a:lnTo>
                    <a:pt x="543" y="978"/>
                  </a:lnTo>
                  <a:lnTo>
                    <a:pt x="543" y="984"/>
                  </a:lnTo>
                  <a:lnTo>
                    <a:pt x="543" y="984"/>
                  </a:lnTo>
                  <a:lnTo>
                    <a:pt x="543" y="985"/>
                  </a:lnTo>
                  <a:lnTo>
                    <a:pt x="543" y="986"/>
                  </a:lnTo>
                  <a:lnTo>
                    <a:pt x="543" y="987"/>
                  </a:lnTo>
                  <a:lnTo>
                    <a:pt x="543" y="987"/>
                  </a:lnTo>
                  <a:lnTo>
                    <a:pt x="542" y="987"/>
                  </a:lnTo>
                  <a:lnTo>
                    <a:pt x="541" y="987"/>
                  </a:lnTo>
                  <a:lnTo>
                    <a:pt x="538" y="987"/>
                  </a:lnTo>
                  <a:lnTo>
                    <a:pt x="536" y="987"/>
                  </a:lnTo>
                  <a:lnTo>
                    <a:pt x="536" y="987"/>
                  </a:lnTo>
                  <a:lnTo>
                    <a:pt x="535" y="987"/>
                  </a:lnTo>
                  <a:lnTo>
                    <a:pt x="534" y="987"/>
                  </a:lnTo>
                  <a:lnTo>
                    <a:pt x="530" y="987"/>
                  </a:lnTo>
                  <a:lnTo>
                    <a:pt x="528" y="987"/>
                  </a:lnTo>
                  <a:lnTo>
                    <a:pt x="528" y="987"/>
                  </a:lnTo>
                  <a:lnTo>
                    <a:pt x="526" y="988"/>
                  </a:lnTo>
                  <a:lnTo>
                    <a:pt x="521" y="989"/>
                  </a:lnTo>
                  <a:lnTo>
                    <a:pt x="518" y="991"/>
                  </a:lnTo>
                  <a:lnTo>
                    <a:pt x="518" y="991"/>
                  </a:lnTo>
                  <a:lnTo>
                    <a:pt x="517" y="992"/>
                  </a:lnTo>
                  <a:lnTo>
                    <a:pt x="516" y="994"/>
                  </a:lnTo>
                  <a:lnTo>
                    <a:pt x="515" y="995"/>
                  </a:lnTo>
                  <a:lnTo>
                    <a:pt x="515" y="995"/>
                  </a:lnTo>
                  <a:lnTo>
                    <a:pt x="515" y="996"/>
                  </a:lnTo>
                  <a:lnTo>
                    <a:pt x="515" y="997"/>
                  </a:lnTo>
                  <a:lnTo>
                    <a:pt x="515" y="998"/>
                  </a:lnTo>
                  <a:lnTo>
                    <a:pt x="515" y="998"/>
                  </a:lnTo>
                  <a:lnTo>
                    <a:pt x="513" y="999"/>
                  </a:lnTo>
                  <a:lnTo>
                    <a:pt x="512" y="1003"/>
                  </a:lnTo>
                  <a:lnTo>
                    <a:pt x="511" y="1005"/>
                  </a:lnTo>
                  <a:lnTo>
                    <a:pt x="511" y="1005"/>
                  </a:lnTo>
                  <a:lnTo>
                    <a:pt x="511" y="1006"/>
                  </a:lnTo>
                  <a:lnTo>
                    <a:pt x="511" y="1007"/>
                  </a:lnTo>
                  <a:lnTo>
                    <a:pt x="511" y="1013"/>
                  </a:lnTo>
                  <a:lnTo>
                    <a:pt x="511" y="1016"/>
                  </a:lnTo>
                  <a:lnTo>
                    <a:pt x="511" y="1016"/>
                  </a:lnTo>
                  <a:lnTo>
                    <a:pt x="511" y="1017"/>
                  </a:lnTo>
                  <a:lnTo>
                    <a:pt x="511" y="1020"/>
                  </a:lnTo>
                  <a:lnTo>
                    <a:pt x="511" y="1030"/>
                  </a:lnTo>
                  <a:lnTo>
                    <a:pt x="511" y="1037"/>
                  </a:lnTo>
                  <a:lnTo>
                    <a:pt x="511" y="1037"/>
                  </a:lnTo>
                  <a:lnTo>
                    <a:pt x="510" y="1041"/>
                  </a:lnTo>
                  <a:lnTo>
                    <a:pt x="508" y="1051"/>
                  </a:lnTo>
                  <a:lnTo>
                    <a:pt x="507" y="1058"/>
                  </a:lnTo>
                  <a:lnTo>
                    <a:pt x="507" y="1058"/>
                  </a:lnTo>
                  <a:lnTo>
                    <a:pt x="507" y="1059"/>
                  </a:lnTo>
                  <a:lnTo>
                    <a:pt x="507" y="1060"/>
                  </a:lnTo>
                  <a:lnTo>
                    <a:pt x="507" y="1062"/>
                  </a:lnTo>
                  <a:lnTo>
                    <a:pt x="507" y="1062"/>
                  </a:lnTo>
                  <a:lnTo>
                    <a:pt x="506" y="1063"/>
                  </a:lnTo>
                  <a:lnTo>
                    <a:pt x="505" y="1064"/>
                  </a:lnTo>
                  <a:lnTo>
                    <a:pt x="504" y="1065"/>
                  </a:lnTo>
                  <a:lnTo>
                    <a:pt x="504" y="1065"/>
                  </a:lnTo>
                  <a:lnTo>
                    <a:pt x="503" y="1065"/>
                  </a:lnTo>
                  <a:lnTo>
                    <a:pt x="502" y="1065"/>
                  </a:lnTo>
                  <a:lnTo>
                    <a:pt x="501" y="1065"/>
                  </a:lnTo>
                  <a:lnTo>
                    <a:pt x="501" y="1065"/>
                  </a:lnTo>
                  <a:lnTo>
                    <a:pt x="500" y="1065"/>
                  </a:lnTo>
                  <a:lnTo>
                    <a:pt x="499" y="1065"/>
                  </a:lnTo>
                  <a:lnTo>
                    <a:pt x="493" y="1065"/>
                  </a:lnTo>
                  <a:lnTo>
                    <a:pt x="490" y="1065"/>
                  </a:lnTo>
                  <a:lnTo>
                    <a:pt x="490" y="1065"/>
                  </a:lnTo>
                  <a:lnTo>
                    <a:pt x="487" y="1066"/>
                  </a:lnTo>
                  <a:lnTo>
                    <a:pt x="481" y="1068"/>
                  </a:lnTo>
                  <a:lnTo>
                    <a:pt x="475" y="1069"/>
                  </a:lnTo>
                  <a:lnTo>
                    <a:pt x="475" y="1069"/>
                  </a:lnTo>
                  <a:lnTo>
                    <a:pt x="475" y="1069"/>
                  </a:lnTo>
                  <a:lnTo>
                    <a:pt x="474" y="1069"/>
                  </a:lnTo>
                  <a:lnTo>
                    <a:pt x="473" y="1069"/>
                  </a:lnTo>
                  <a:lnTo>
                    <a:pt x="472" y="1069"/>
                  </a:lnTo>
                  <a:lnTo>
                    <a:pt x="472" y="1069"/>
                  </a:lnTo>
                  <a:lnTo>
                    <a:pt x="472" y="1070"/>
                  </a:lnTo>
                  <a:lnTo>
                    <a:pt x="472" y="1071"/>
                  </a:lnTo>
                  <a:lnTo>
                    <a:pt x="472" y="1072"/>
                  </a:lnTo>
                  <a:lnTo>
                    <a:pt x="472" y="1072"/>
                  </a:lnTo>
                  <a:lnTo>
                    <a:pt x="471" y="1073"/>
                  </a:lnTo>
                  <a:lnTo>
                    <a:pt x="470" y="1077"/>
                  </a:lnTo>
                  <a:lnTo>
                    <a:pt x="469" y="1080"/>
                  </a:lnTo>
                  <a:lnTo>
                    <a:pt x="469" y="1080"/>
                  </a:lnTo>
                  <a:lnTo>
                    <a:pt x="468" y="1083"/>
                  </a:lnTo>
                  <a:lnTo>
                    <a:pt x="466" y="1089"/>
                  </a:lnTo>
                  <a:lnTo>
                    <a:pt x="465" y="1093"/>
                  </a:lnTo>
                  <a:lnTo>
                    <a:pt x="465" y="1093"/>
                  </a:lnTo>
                  <a:lnTo>
                    <a:pt x="465" y="1094"/>
                  </a:lnTo>
                  <a:lnTo>
                    <a:pt x="465" y="1095"/>
                  </a:lnTo>
                  <a:lnTo>
                    <a:pt x="465" y="1096"/>
                  </a:lnTo>
                  <a:lnTo>
                    <a:pt x="465" y="1096"/>
                  </a:lnTo>
                  <a:lnTo>
                    <a:pt x="464" y="1096"/>
                  </a:lnTo>
                  <a:lnTo>
                    <a:pt x="461" y="1096"/>
                  </a:lnTo>
                  <a:lnTo>
                    <a:pt x="458" y="1096"/>
                  </a:lnTo>
                  <a:lnTo>
                    <a:pt x="458" y="1096"/>
                  </a:lnTo>
                  <a:lnTo>
                    <a:pt x="457" y="1096"/>
                  </a:lnTo>
                  <a:lnTo>
                    <a:pt x="455" y="1096"/>
                  </a:lnTo>
                  <a:lnTo>
                    <a:pt x="449" y="1095"/>
                  </a:lnTo>
                  <a:lnTo>
                    <a:pt x="444" y="1094"/>
                  </a:lnTo>
                  <a:lnTo>
                    <a:pt x="444" y="1093"/>
                  </a:lnTo>
                  <a:lnTo>
                    <a:pt x="443" y="1093"/>
                  </a:lnTo>
                  <a:lnTo>
                    <a:pt x="439" y="1093"/>
                  </a:lnTo>
                  <a:lnTo>
                    <a:pt x="428" y="1092"/>
                  </a:lnTo>
                  <a:lnTo>
                    <a:pt x="419" y="1091"/>
                  </a:lnTo>
                  <a:lnTo>
                    <a:pt x="419" y="1090"/>
                  </a:lnTo>
                  <a:lnTo>
                    <a:pt x="418" y="1090"/>
                  </a:lnTo>
                  <a:lnTo>
                    <a:pt x="415" y="1090"/>
                  </a:lnTo>
                  <a:lnTo>
                    <a:pt x="404" y="1088"/>
                  </a:lnTo>
                  <a:lnTo>
                    <a:pt x="395" y="1087"/>
                  </a:lnTo>
                  <a:lnTo>
                    <a:pt x="395" y="1086"/>
                  </a:lnTo>
                  <a:lnTo>
                    <a:pt x="394" y="1086"/>
                  </a:lnTo>
                  <a:lnTo>
                    <a:pt x="393" y="1086"/>
                  </a:lnTo>
                  <a:lnTo>
                    <a:pt x="390" y="1086"/>
                  </a:lnTo>
                  <a:lnTo>
                    <a:pt x="388" y="1086"/>
                  </a:lnTo>
                  <a:lnTo>
                    <a:pt x="388" y="1086"/>
                  </a:lnTo>
                  <a:lnTo>
                    <a:pt x="388" y="1085"/>
                  </a:lnTo>
                  <a:lnTo>
                    <a:pt x="388" y="1084"/>
                  </a:lnTo>
                  <a:lnTo>
                    <a:pt x="388" y="1083"/>
                  </a:lnTo>
                  <a:lnTo>
                    <a:pt x="388" y="1082"/>
                  </a:lnTo>
                  <a:lnTo>
                    <a:pt x="388" y="1081"/>
                  </a:lnTo>
                  <a:lnTo>
                    <a:pt x="388" y="1080"/>
                  </a:lnTo>
                  <a:lnTo>
                    <a:pt x="388" y="1078"/>
                  </a:lnTo>
                  <a:lnTo>
                    <a:pt x="388" y="1075"/>
                  </a:lnTo>
                  <a:lnTo>
                    <a:pt x="388" y="1073"/>
                  </a:lnTo>
                  <a:lnTo>
                    <a:pt x="388" y="1072"/>
                  </a:lnTo>
                  <a:lnTo>
                    <a:pt x="388" y="1071"/>
                  </a:lnTo>
                  <a:lnTo>
                    <a:pt x="388" y="1068"/>
                  </a:lnTo>
                  <a:lnTo>
                    <a:pt x="388" y="1066"/>
                  </a:lnTo>
                  <a:lnTo>
                    <a:pt x="388" y="1065"/>
                  </a:lnTo>
                  <a:lnTo>
                    <a:pt x="388" y="1064"/>
                  </a:lnTo>
                  <a:lnTo>
                    <a:pt x="388" y="1063"/>
                  </a:lnTo>
                  <a:lnTo>
                    <a:pt x="388" y="1062"/>
                  </a:lnTo>
                  <a:lnTo>
                    <a:pt x="387" y="1062"/>
                  </a:lnTo>
                  <a:lnTo>
                    <a:pt x="386" y="1062"/>
                  </a:lnTo>
                  <a:lnTo>
                    <a:pt x="382" y="1062"/>
                  </a:lnTo>
                  <a:lnTo>
                    <a:pt x="380" y="1062"/>
                  </a:lnTo>
                  <a:lnTo>
                    <a:pt x="380" y="1062"/>
                  </a:lnTo>
                  <a:lnTo>
                    <a:pt x="379" y="1062"/>
                  </a:lnTo>
                  <a:lnTo>
                    <a:pt x="376" y="1062"/>
                  </a:lnTo>
                  <a:lnTo>
                    <a:pt x="374" y="1062"/>
                  </a:lnTo>
                  <a:lnTo>
                    <a:pt x="374" y="1062"/>
                  </a:lnTo>
                  <a:lnTo>
                    <a:pt x="373" y="1062"/>
                  </a:lnTo>
                  <a:lnTo>
                    <a:pt x="371" y="1062"/>
                  </a:lnTo>
                  <a:lnTo>
                    <a:pt x="362" y="1062"/>
                  </a:lnTo>
                  <a:lnTo>
                    <a:pt x="356" y="1062"/>
                  </a:lnTo>
                  <a:lnTo>
                    <a:pt x="356" y="1062"/>
                  </a:lnTo>
                  <a:lnTo>
                    <a:pt x="355" y="1062"/>
                  </a:lnTo>
                  <a:lnTo>
                    <a:pt x="353" y="1062"/>
                  </a:lnTo>
                  <a:lnTo>
                    <a:pt x="344" y="1062"/>
                  </a:lnTo>
                  <a:lnTo>
                    <a:pt x="338" y="1062"/>
                  </a:lnTo>
                  <a:lnTo>
                    <a:pt x="338" y="1062"/>
                  </a:lnTo>
                  <a:lnTo>
                    <a:pt x="337" y="1062"/>
                  </a:lnTo>
                  <a:lnTo>
                    <a:pt x="334" y="1062"/>
                  </a:lnTo>
                  <a:lnTo>
                    <a:pt x="332" y="1062"/>
                  </a:lnTo>
                  <a:lnTo>
                    <a:pt x="332" y="1062"/>
                  </a:lnTo>
                  <a:lnTo>
                    <a:pt x="332" y="1063"/>
                  </a:lnTo>
                  <a:lnTo>
                    <a:pt x="332" y="1064"/>
                  </a:lnTo>
                  <a:lnTo>
                    <a:pt x="332" y="1067"/>
                  </a:lnTo>
                  <a:lnTo>
                    <a:pt x="332" y="1069"/>
                  </a:lnTo>
                  <a:lnTo>
                    <a:pt x="332" y="1069"/>
                  </a:lnTo>
                  <a:lnTo>
                    <a:pt x="331" y="1070"/>
                  </a:lnTo>
                  <a:lnTo>
                    <a:pt x="328" y="1073"/>
                  </a:lnTo>
                  <a:lnTo>
                    <a:pt x="327" y="1075"/>
                  </a:lnTo>
                  <a:lnTo>
                    <a:pt x="327" y="1075"/>
                  </a:lnTo>
                  <a:lnTo>
                    <a:pt x="326" y="1077"/>
                  </a:lnTo>
                  <a:lnTo>
                    <a:pt x="325" y="1083"/>
                  </a:lnTo>
                  <a:lnTo>
                    <a:pt x="324" y="1086"/>
                  </a:lnTo>
                  <a:lnTo>
                    <a:pt x="324" y="1086"/>
                  </a:lnTo>
                  <a:lnTo>
                    <a:pt x="323" y="1087"/>
                  </a:lnTo>
                  <a:lnTo>
                    <a:pt x="322" y="1089"/>
                  </a:lnTo>
                  <a:lnTo>
                    <a:pt x="321" y="1090"/>
                  </a:lnTo>
                  <a:lnTo>
                    <a:pt x="321" y="1090"/>
                  </a:lnTo>
                  <a:lnTo>
                    <a:pt x="321" y="1090"/>
                  </a:lnTo>
                  <a:lnTo>
                    <a:pt x="320" y="1090"/>
                  </a:lnTo>
                  <a:lnTo>
                    <a:pt x="319" y="1090"/>
                  </a:lnTo>
                  <a:lnTo>
                    <a:pt x="316" y="1090"/>
                  </a:lnTo>
                  <a:lnTo>
                    <a:pt x="314" y="1090"/>
                  </a:lnTo>
                  <a:lnTo>
                    <a:pt x="314" y="1090"/>
                  </a:lnTo>
                  <a:lnTo>
                    <a:pt x="313" y="1090"/>
                  </a:lnTo>
                  <a:lnTo>
                    <a:pt x="310" y="1090"/>
                  </a:lnTo>
                  <a:lnTo>
                    <a:pt x="304" y="1090"/>
                  </a:lnTo>
                  <a:lnTo>
                    <a:pt x="300" y="1090"/>
                  </a:lnTo>
                  <a:lnTo>
                    <a:pt x="300" y="1090"/>
                  </a:lnTo>
                  <a:lnTo>
                    <a:pt x="299" y="1090"/>
                  </a:lnTo>
                  <a:lnTo>
                    <a:pt x="296" y="1090"/>
                  </a:lnTo>
                  <a:lnTo>
                    <a:pt x="284" y="1090"/>
                  </a:lnTo>
                  <a:lnTo>
                    <a:pt x="275" y="1090"/>
                  </a:lnTo>
                  <a:lnTo>
                    <a:pt x="275" y="1090"/>
                  </a:lnTo>
                  <a:lnTo>
                    <a:pt x="273" y="1090"/>
                  </a:lnTo>
                  <a:lnTo>
                    <a:pt x="270" y="1090"/>
                  </a:lnTo>
                  <a:lnTo>
                    <a:pt x="259" y="1090"/>
                  </a:lnTo>
                  <a:lnTo>
                    <a:pt x="250" y="1090"/>
                  </a:lnTo>
                  <a:lnTo>
                    <a:pt x="250" y="1090"/>
                  </a:lnTo>
                  <a:lnTo>
                    <a:pt x="249" y="1090"/>
                  </a:lnTo>
                  <a:lnTo>
                    <a:pt x="248" y="1090"/>
                  </a:lnTo>
                  <a:lnTo>
                    <a:pt x="245" y="1090"/>
                  </a:lnTo>
                  <a:lnTo>
                    <a:pt x="243" y="1090"/>
                  </a:lnTo>
                  <a:lnTo>
                    <a:pt x="243" y="1090"/>
                  </a:lnTo>
                  <a:lnTo>
                    <a:pt x="242" y="1091"/>
                  </a:lnTo>
                  <a:lnTo>
                    <a:pt x="241" y="1092"/>
                  </a:lnTo>
                  <a:lnTo>
                    <a:pt x="240" y="1093"/>
                  </a:lnTo>
                  <a:lnTo>
                    <a:pt x="240" y="1093"/>
                  </a:lnTo>
                  <a:lnTo>
                    <a:pt x="240" y="1093"/>
                  </a:lnTo>
                  <a:lnTo>
                    <a:pt x="240" y="1094"/>
                  </a:lnTo>
                  <a:lnTo>
                    <a:pt x="240" y="1095"/>
                  </a:lnTo>
                  <a:lnTo>
                    <a:pt x="240" y="1096"/>
                  </a:lnTo>
                  <a:lnTo>
                    <a:pt x="240" y="1096"/>
                  </a:lnTo>
                  <a:lnTo>
                    <a:pt x="239" y="1098"/>
                  </a:lnTo>
                  <a:lnTo>
                    <a:pt x="238" y="1100"/>
                  </a:lnTo>
                  <a:lnTo>
                    <a:pt x="236" y="1101"/>
                  </a:lnTo>
                  <a:lnTo>
                    <a:pt x="236" y="1101"/>
                  </a:lnTo>
                  <a:lnTo>
                    <a:pt x="235" y="1105"/>
                  </a:lnTo>
                  <a:lnTo>
                    <a:pt x="233" y="1114"/>
                  </a:lnTo>
                  <a:lnTo>
                    <a:pt x="232" y="1122"/>
                  </a:lnTo>
                  <a:lnTo>
                    <a:pt x="232" y="1122"/>
                  </a:lnTo>
                  <a:lnTo>
                    <a:pt x="232" y="1123"/>
                  </a:lnTo>
                  <a:lnTo>
                    <a:pt x="232" y="1126"/>
                  </a:lnTo>
                  <a:lnTo>
                    <a:pt x="232" y="1128"/>
                  </a:lnTo>
                  <a:lnTo>
                    <a:pt x="232" y="1128"/>
                  </a:lnTo>
                  <a:lnTo>
                    <a:pt x="231" y="1129"/>
                  </a:lnTo>
                  <a:lnTo>
                    <a:pt x="230" y="1131"/>
                  </a:lnTo>
                  <a:lnTo>
                    <a:pt x="229" y="1132"/>
                  </a:lnTo>
                  <a:lnTo>
                    <a:pt x="229" y="1132"/>
                  </a:lnTo>
                  <a:lnTo>
                    <a:pt x="228" y="1132"/>
                  </a:lnTo>
                  <a:lnTo>
                    <a:pt x="227" y="1132"/>
                  </a:lnTo>
                  <a:lnTo>
                    <a:pt x="224" y="1132"/>
                  </a:lnTo>
                  <a:lnTo>
                    <a:pt x="222" y="1132"/>
                  </a:lnTo>
                  <a:lnTo>
                    <a:pt x="222" y="1132"/>
                  </a:lnTo>
                  <a:lnTo>
                    <a:pt x="218" y="1134"/>
                  </a:lnTo>
                  <a:lnTo>
                    <a:pt x="212" y="1135"/>
                  </a:lnTo>
                  <a:lnTo>
                    <a:pt x="208" y="1136"/>
                  </a:lnTo>
                  <a:lnTo>
                    <a:pt x="208" y="1136"/>
                  </a:lnTo>
                  <a:lnTo>
                    <a:pt x="205" y="1137"/>
                  </a:lnTo>
                  <a:lnTo>
                    <a:pt x="196" y="1138"/>
                  </a:lnTo>
                  <a:lnTo>
                    <a:pt x="190" y="1139"/>
                  </a:lnTo>
                  <a:lnTo>
                    <a:pt x="190" y="1139"/>
                  </a:lnTo>
                  <a:lnTo>
                    <a:pt x="189" y="1139"/>
                  </a:lnTo>
                  <a:lnTo>
                    <a:pt x="188" y="1139"/>
                  </a:lnTo>
                  <a:lnTo>
                    <a:pt x="187" y="1139"/>
                  </a:lnTo>
                  <a:lnTo>
                    <a:pt x="187" y="1139"/>
                  </a:lnTo>
                  <a:lnTo>
                    <a:pt x="187" y="1138"/>
                  </a:lnTo>
                  <a:lnTo>
                    <a:pt x="187" y="1137"/>
                  </a:lnTo>
                  <a:lnTo>
                    <a:pt x="187" y="1136"/>
                  </a:lnTo>
                  <a:lnTo>
                    <a:pt x="187" y="1134"/>
                  </a:lnTo>
                  <a:lnTo>
                    <a:pt x="187" y="1127"/>
                  </a:lnTo>
                  <a:lnTo>
                    <a:pt x="187" y="1123"/>
                  </a:lnTo>
                  <a:lnTo>
                    <a:pt x="187" y="1122"/>
                  </a:lnTo>
                  <a:lnTo>
                    <a:pt x="187" y="1119"/>
                  </a:lnTo>
                  <a:lnTo>
                    <a:pt x="187" y="1107"/>
                  </a:lnTo>
                  <a:lnTo>
                    <a:pt x="187" y="1098"/>
                  </a:lnTo>
                  <a:lnTo>
                    <a:pt x="187" y="1096"/>
                  </a:lnTo>
                  <a:lnTo>
                    <a:pt x="186" y="1092"/>
                  </a:lnTo>
                  <a:lnTo>
                    <a:pt x="185" y="1080"/>
                  </a:lnTo>
                  <a:lnTo>
                    <a:pt x="184" y="1070"/>
                  </a:lnTo>
                  <a:lnTo>
                    <a:pt x="184" y="1069"/>
                  </a:lnTo>
                  <a:lnTo>
                    <a:pt x="184" y="1068"/>
                  </a:lnTo>
                  <a:lnTo>
                    <a:pt x="184" y="1065"/>
                  </a:lnTo>
                  <a:lnTo>
                    <a:pt x="184" y="1063"/>
                  </a:lnTo>
                  <a:lnTo>
                    <a:pt x="184" y="1062"/>
                  </a:lnTo>
                  <a:lnTo>
                    <a:pt x="183" y="1062"/>
                  </a:lnTo>
                  <a:lnTo>
                    <a:pt x="180" y="1062"/>
                  </a:lnTo>
                  <a:lnTo>
                    <a:pt x="179" y="1062"/>
                  </a:lnTo>
                  <a:lnTo>
                    <a:pt x="179" y="1062"/>
                  </a:lnTo>
                  <a:lnTo>
                    <a:pt x="179" y="1062"/>
                  </a:lnTo>
                  <a:lnTo>
                    <a:pt x="175" y="1060"/>
                  </a:lnTo>
                  <a:lnTo>
                    <a:pt x="173" y="1059"/>
                  </a:lnTo>
                  <a:lnTo>
                    <a:pt x="173" y="1058"/>
                  </a:lnTo>
                  <a:lnTo>
                    <a:pt x="168" y="1056"/>
                  </a:lnTo>
                  <a:lnTo>
                    <a:pt x="166" y="1055"/>
                  </a:lnTo>
                  <a:lnTo>
                    <a:pt x="166" y="1054"/>
                  </a:lnTo>
                  <a:lnTo>
                    <a:pt x="166" y="1054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4" name="Freeform 30">
              <a:extLst>
                <a:ext uri="{FF2B5EF4-FFF2-40B4-BE49-F238E27FC236}">
                  <a16:creationId xmlns:a16="http://schemas.microsoft.com/office/drawing/2014/main" id="{00000000-0008-0000-1A00-000054000000}"/>
                </a:ext>
              </a:extLst>
            </xdr:cNvPr>
            <xdr:cNvSpPr>
              <a:spLocks/>
            </xdr:cNvSpPr>
          </xdr:nvSpPr>
          <xdr:spPr bwMode="auto">
            <a:xfrm>
              <a:off x="3577" y="4327"/>
              <a:ext cx="2160" cy="2670"/>
            </a:xfrm>
            <a:custGeom>
              <a:avLst/>
              <a:gdLst>
                <a:gd name="T0" fmla="*/ 872 w 1473"/>
                <a:gd name="T1" fmla="*/ 1592 h 1857"/>
                <a:gd name="T2" fmla="*/ 831 w 1473"/>
                <a:gd name="T3" fmla="*/ 1606 h 1857"/>
                <a:gd name="T4" fmla="*/ 769 w 1473"/>
                <a:gd name="T5" fmla="*/ 1595 h 1857"/>
                <a:gd name="T6" fmla="*/ 754 w 1473"/>
                <a:gd name="T7" fmla="*/ 1550 h 1857"/>
                <a:gd name="T8" fmla="*/ 777 w 1473"/>
                <a:gd name="T9" fmla="*/ 1482 h 1857"/>
                <a:gd name="T10" fmla="*/ 651 w 1473"/>
                <a:gd name="T11" fmla="*/ 1434 h 1857"/>
                <a:gd name="T12" fmla="*/ 607 w 1473"/>
                <a:gd name="T13" fmla="*/ 1485 h 1857"/>
                <a:gd name="T14" fmla="*/ 582 w 1473"/>
                <a:gd name="T15" fmla="*/ 1525 h 1857"/>
                <a:gd name="T16" fmla="*/ 408 w 1473"/>
                <a:gd name="T17" fmla="*/ 1531 h 1857"/>
                <a:gd name="T18" fmla="*/ 355 w 1473"/>
                <a:gd name="T19" fmla="*/ 1483 h 1857"/>
                <a:gd name="T20" fmla="*/ 313 w 1473"/>
                <a:gd name="T21" fmla="*/ 1426 h 1857"/>
                <a:gd name="T22" fmla="*/ 223 w 1473"/>
                <a:gd name="T23" fmla="*/ 1342 h 1857"/>
                <a:gd name="T24" fmla="*/ 127 w 1473"/>
                <a:gd name="T25" fmla="*/ 1338 h 1857"/>
                <a:gd name="T26" fmla="*/ 63 w 1473"/>
                <a:gd name="T27" fmla="*/ 1334 h 1857"/>
                <a:gd name="T28" fmla="*/ 54 w 1473"/>
                <a:gd name="T29" fmla="*/ 1292 h 1857"/>
                <a:gd name="T30" fmla="*/ 34 w 1473"/>
                <a:gd name="T31" fmla="*/ 1238 h 1857"/>
                <a:gd name="T32" fmla="*/ 3 w 1473"/>
                <a:gd name="T33" fmla="*/ 1081 h 1857"/>
                <a:gd name="T34" fmla="*/ 35 w 1473"/>
                <a:gd name="T35" fmla="*/ 772 h 1857"/>
                <a:gd name="T36" fmla="*/ 0 w 1473"/>
                <a:gd name="T37" fmla="*/ 700 h 1857"/>
                <a:gd name="T38" fmla="*/ 28 w 1473"/>
                <a:gd name="T39" fmla="*/ 604 h 1857"/>
                <a:gd name="T40" fmla="*/ 80 w 1473"/>
                <a:gd name="T41" fmla="*/ 523 h 1857"/>
                <a:gd name="T42" fmla="*/ 140 w 1473"/>
                <a:gd name="T43" fmla="*/ 474 h 1857"/>
                <a:gd name="T44" fmla="*/ 283 w 1473"/>
                <a:gd name="T45" fmla="*/ 391 h 1857"/>
                <a:gd name="T46" fmla="*/ 422 w 1473"/>
                <a:gd name="T47" fmla="*/ 319 h 1857"/>
                <a:gd name="T48" fmla="*/ 400 w 1473"/>
                <a:gd name="T49" fmla="*/ 245 h 1857"/>
                <a:gd name="T50" fmla="*/ 343 w 1473"/>
                <a:gd name="T51" fmla="*/ 193 h 1857"/>
                <a:gd name="T52" fmla="*/ 400 w 1473"/>
                <a:gd name="T53" fmla="*/ 148 h 1857"/>
                <a:gd name="T54" fmla="*/ 446 w 1473"/>
                <a:gd name="T55" fmla="*/ 27 h 1857"/>
                <a:gd name="T56" fmla="*/ 534 w 1473"/>
                <a:gd name="T57" fmla="*/ 11 h 1857"/>
                <a:gd name="T58" fmla="*/ 637 w 1473"/>
                <a:gd name="T59" fmla="*/ 77 h 1857"/>
                <a:gd name="T60" fmla="*/ 750 w 1473"/>
                <a:gd name="T61" fmla="*/ 75 h 1857"/>
                <a:gd name="T62" fmla="*/ 736 w 1473"/>
                <a:gd name="T63" fmla="*/ 121 h 1857"/>
                <a:gd name="T64" fmla="*/ 708 w 1473"/>
                <a:gd name="T65" fmla="*/ 164 h 1857"/>
                <a:gd name="T66" fmla="*/ 771 w 1473"/>
                <a:gd name="T67" fmla="*/ 223 h 1857"/>
                <a:gd name="T68" fmla="*/ 744 w 1473"/>
                <a:gd name="T69" fmla="*/ 258 h 1857"/>
                <a:gd name="T70" fmla="*/ 724 w 1473"/>
                <a:gd name="T71" fmla="*/ 305 h 1857"/>
                <a:gd name="T72" fmla="*/ 725 w 1473"/>
                <a:gd name="T73" fmla="*/ 485 h 1857"/>
                <a:gd name="T74" fmla="*/ 814 w 1473"/>
                <a:gd name="T75" fmla="*/ 523 h 1857"/>
                <a:gd name="T76" fmla="*/ 816 w 1473"/>
                <a:gd name="T77" fmla="*/ 615 h 1857"/>
                <a:gd name="T78" fmla="*/ 754 w 1473"/>
                <a:gd name="T79" fmla="*/ 665 h 1857"/>
                <a:gd name="T80" fmla="*/ 795 w 1473"/>
                <a:gd name="T81" fmla="*/ 721 h 1857"/>
                <a:gd name="T82" fmla="*/ 867 w 1473"/>
                <a:gd name="T83" fmla="*/ 757 h 1857"/>
                <a:gd name="T84" fmla="*/ 965 w 1473"/>
                <a:gd name="T85" fmla="*/ 790 h 1857"/>
                <a:gd name="T86" fmla="*/ 1077 w 1473"/>
                <a:gd name="T87" fmla="*/ 834 h 1857"/>
                <a:gd name="T88" fmla="*/ 1123 w 1473"/>
                <a:gd name="T89" fmla="*/ 890 h 1857"/>
                <a:gd name="T90" fmla="*/ 1177 w 1473"/>
                <a:gd name="T91" fmla="*/ 890 h 1857"/>
                <a:gd name="T92" fmla="*/ 1218 w 1473"/>
                <a:gd name="T93" fmla="*/ 915 h 1857"/>
                <a:gd name="T94" fmla="*/ 1281 w 1473"/>
                <a:gd name="T95" fmla="*/ 961 h 1857"/>
                <a:gd name="T96" fmla="*/ 1316 w 1473"/>
                <a:gd name="T97" fmla="*/ 1000 h 1857"/>
                <a:gd name="T98" fmla="*/ 1444 w 1473"/>
                <a:gd name="T99" fmla="*/ 1028 h 1857"/>
                <a:gd name="T100" fmla="*/ 1473 w 1473"/>
                <a:gd name="T101" fmla="*/ 1103 h 1857"/>
                <a:gd name="T102" fmla="*/ 1396 w 1473"/>
                <a:gd name="T103" fmla="*/ 1148 h 1857"/>
                <a:gd name="T104" fmla="*/ 1314 w 1473"/>
                <a:gd name="T105" fmla="*/ 1205 h 1857"/>
                <a:gd name="T106" fmla="*/ 1306 w 1473"/>
                <a:gd name="T107" fmla="*/ 1245 h 1857"/>
                <a:gd name="T108" fmla="*/ 1299 w 1473"/>
                <a:gd name="T109" fmla="*/ 1359 h 1857"/>
                <a:gd name="T110" fmla="*/ 1212 w 1473"/>
                <a:gd name="T111" fmla="*/ 1417 h 1857"/>
                <a:gd name="T112" fmla="*/ 1131 w 1473"/>
                <a:gd name="T113" fmla="*/ 1581 h 1857"/>
                <a:gd name="T114" fmla="*/ 1082 w 1473"/>
                <a:gd name="T115" fmla="*/ 1637 h 1857"/>
                <a:gd name="T116" fmla="*/ 1092 w 1473"/>
                <a:gd name="T117" fmla="*/ 1713 h 1857"/>
                <a:gd name="T118" fmla="*/ 1078 w 1473"/>
                <a:gd name="T119" fmla="*/ 1796 h 1857"/>
                <a:gd name="T120" fmla="*/ 1050 w 1473"/>
                <a:gd name="T121" fmla="*/ 1823 h 1857"/>
                <a:gd name="T122" fmla="*/ 1011 w 1473"/>
                <a:gd name="T123" fmla="*/ 1849 h 1857"/>
                <a:gd name="T124" fmla="*/ 944 w 1473"/>
                <a:gd name="T125" fmla="*/ 1838 h 18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1473" h="1857">
                  <a:moveTo>
                    <a:pt x="884" y="1814"/>
                  </a:moveTo>
                  <a:lnTo>
                    <a:pt x="883" y="1814"/>
                  </a:lnTo>
                  <a:lnTo>
                    <a:pt x="882" y="1814"/>
                  </a:lnTo>
                  <a:lnTo>
                    <a:pt x="881" y="1814"/>
                  </a:lnTo>
                  <a:lnTo>
                    <a:pt x="881" y="1814"/>
                  </a:lnTo>
                  <a:lnTo>
                    <a:pt x="880" y="1813"/>
                  </a:lnTo>
                  <a:lnTo>
                    <a:pt x="879" y="1810"/>
                  </a:lnTo>
                  <a:lnTo>
                    <a:pt x="878" y="1808"/>
                  </a:lnTo>
                  <a:lnTo>
                    <a:pt x="878" y="1807"/>
                  </a:lnTo>
                  <a:lnTo>
                    <a:pt x="874" y="1804"/>
                  </a:lnTo>
                  <a:lnTo>
                    <a:pt x="873" y="1802"/>
                  </a:lnTo>
                  <a:lnTo>
                    <a:pt x="873" y="1801"/>
                  </a:lnTo>
                  <a:lnTo>
                    <a:pt x="873" y="1800"/>
                  </a:lnTo>
                  <a:lnTo>
                    <a:pt x="873" y="1796"/>
                  </a:lnTo>
                  <a:lnTo>
                    <a:pt x="873" y="1794"/>
                  </a:lnTo>
                  <a:lnTo>
                    <a:pt x="873" y="1793"/>
                  </a:lnTo>
                  <a:lnTo>
                    <a:pt x="873" y="1793"/>
                  </a:lnTo>
                  <a:lnTo>
                    <a:pt x="873" y="1791"/>
                  </a:lnTo>
                  <a:lnTo>
                    <a:pt x="873" y="1783"/>
                  </a:lnTo>
                  <a:lnTo>
                    <a:pt x="873" y="1776"/>
                  </a:lnTo>
                  <a:lnTo>
                    <a:pt x="873" y="1775"/>
                  </a:lnTo>
                  <a:lnTo>
                    <a:pt x="873" y="1771"/>
                  </a:lnTo>
                  <a:lnTo>
                    <a:pt x="873" y="1756"/>
                  </a:lnTo>
                  <a:lnTo>
                    <a:pt x="873" y="1744"/>
                  </a:lnTo>
                  <a:lnTo>
                    <a:pt x="873" y="1743"/>
                  </a:lnTo>
                  <a:lnTo>
                    <a:pt x="873" y="1742"/>
                  </a:lnTo>
                  <a:lnTo>
                    <a:pt x="873" y="1734"/>
                  </a:lnTo>
                  <a:lnTo>
                    <a:pt x="873" y="1702"/>
                  </a:lnTo>
                  <a:lnTo>
                    <a:pt x="873" y="1679"/>
                  </a:lnTo>
                  <a:lnTo>
                    <a:pt x="873" y="1677"/>
                  </a:lnTo>
                  <a:lnTo>
                    <a:pt x="873" y="1676"/>
                  </a:lnTo>
                  <a:lnTo>
                    <a:pt x="873" y="1667"/>
                  </a:lnTo>
                  <a:lnTo>
                    <a:pt x="873" y="1635"/>
                  </a:lnTo>
                  <a:lnTo>
                    <a:pt x="873" y="1612"/>
                  </a:lnTo>
                  <a:lnTo>
                    <a:pt x="873" y="1610"/>
                  </a:lnTo>
                  <a:lnTo>
                    <a:pt x="873" y="1608"/>
                  </a:lnTo>
                  <a:lnTo>
                    <a:pt x="873" y="1599"/>
                  </a:lnTo>
                  <a:lnTo>
                    <a:pt x="873" y="1593"/>
                  </a:lnTo>
                  <a:lnTo>
                    <a:pt x="873" y="1592"/>
                  </a:lnTo>
                  <a:lnTo>
                    <a:pt x="872" y="1592"/>
                  </a:lnTo>
                  <a:lnTo>
                    <a:pt x="871" y="1592"/>
                  </a:lnTo>
                  <a:lnTo>
                    <a:pt x="870" y="1592"/>
                  </a:lnTo>
                  <a:lnTo>
                    <a:pt x="870" y="1592"/>
                  </a:lnTo>
                  <a:lnTo>
                    <a:pt x="870" y="1592"/>
                  </a:lnTo>
                  <a:lnTo>
                    <a:pt x="870" y="1591"/>
                  </a:lnTo>
                  <a:lnTo>
                    <a:pt x="870" y="1590"/>
                  </a:lnTo>
                  <a:lnTo>
                    <a:pt x="870" y="1589"/>
                  </a:lnTo>
                  <a:lnTo>
                    <a:pt x="869" y="1589"/>
                  </a:lnTo>
                  <a:lnTo>
                    <a:pt x="868" y="1589"/>
                  </a:lnTo>
                  <a:lnTo>
                    <a:pt x="867" y="1589"/>
                  </a:lnTo>
                  <a:lnTo>
                    <a:pt x="867" y="1589"/>
                  </a:lnTo>
                  <a:lnTo>
                    <a:pt x="867" y="1589"/>
                  </a:lnTo>
                  <a:lnTo>
                    <a:pt x="866" y="1589"/>
                  </a:lnTo>
                  <a:lnTo>
                    <a:pt x="865" y="1589"/>
                  </a:lnTo>
                  <a:lnTo>
                    <a:pt x="862" y="1589"/>
                  </a:lnTo>
                  <a:lnTo>
                    <a:pt x="860" y="1589"/>
                  </a:lnTo>
                  <a:lnTo>
                    <a:pt x="860" y="1589"/>
                  </a:lnTo>
                  <a:lnTo>
                    <a:pt x="859" y="1589"/>
                  </a:lnTo>
                  <a:lnTo>
                    <a:pt x="857" y="1589"/>
                  </a:lnTo>
                  <a:lnTo>
                    <a:pt x="854" y="1589"/>
                  </a:lnTo>
                  <a:lnTo>
                    <a:pt x="852" y="1589"/>
                  </a:lnTo>
                  <a:lnTo>
                    <a:pt x="852" y="1589"/>
                  </a:lnTo>
                  <a:lnTo>
                    <a:pt x="851" y="1589"/>
                  </a:lnTo>
                  <a:lnTo>
                    <a:pt x="848" y="1589"/>
                  </a:lnTo>
                  <a:lnTo>
                    <a:pt x="846" y="1589"/>
                  </a:lnTo>
                  <a:lnTo>
                    <a:pt x="846" y="1589"/>
                  </a:lnTo>
                  <a:lnTo>
                    <a:pt x="846" y="1589"/>
                  </a:lnTo>
                  <a:lnTo>
                    <a:pt x="845" y="1589"/>
                  </a:lnTo>
                  <a:lnTo>
                    <a:pt x="843" y="1589"/>
                  </a:lnTo>
                  <a:lnTo>
                    <a:pt x="842" y="1589"/>
                  </a:lnTo>
                  <a:lnTo>
                    <a:pt x="842" y="1589"/>
                  </a:lnTo>
                  <a:lnTo>
                    <a:pt x="841" y="1590"/>
                  </a:lnTo>
                  <a:lnTo>
                    <a:pt x="840" y="1593"/>
                  </a:lnTo>
                  <a:lnTo>
                    <a:pt x="838" y="1595"/>
                  </a:lnTo>
                  <a:lnTo>
                    <a:pt x="838" y="1595"/>
                  </a:lnTo>
                  <a:lnTo>
                    <a:pt x="837" y="1596"/>
                  </a:lnTo>
                  <a:lnTo>
                    <a:pt x="836" y="1597"/>
                  </a:lnTo>
                  <a:lnTo>
                    <a:pt x="833" y="1602"/>
                  </a:lnTo>
                  <a:lnTo>
                    <a:pt x="831" y="1606"/>
                  </a:lnTo>
                  <a:lnTo>
                    <a:pt x="831" y="1606"/>
                  </a:lnTo>
                  <a:lnTo>
                    <a:pt x="830" y="1607"/>
                  </a:lnTo>
                  <a:lnTo>
                    <a:pt x="827" y="1615"/>
                  </a:lnTo>
                  <a:lnTo>
                    <a:pt x="825" y="1620"/>
                  </a:lnTo>
                  <a:lnTo>
                    <a:pt x="825" y="1620"/>
                  </a:lnTo>
                  <a:lnTo>
                    <a:pt x="825" y="1620"/>
                  </a:lnTo>
                  <a:lnTo>
                    <a:pt x="824" y="1620"/>
                  </a:lnTo>
                  <a:lnTo>
                    <a:pt x="822" y="1620"/>
                  </a:lnTo>
                  <a:lnTo>
                    <a:pt x="820" y="1620"/>
                  </a:lnTo>
                  <a:lnTo>
                    <a:pt x="820" y="1620"/>
                  </a:lnTo>
                  <a:lnTo>
                    <a:pt x="819" y="1620"/>
                  </a:lnTo>
                  <a:lnTo>
                    <a:pt x="816" y="1620"/>
                  </a:lnTo>
                  <a:lnTo>
                    <a:pt x="814" y="1620"/>
                  </a:lnTo>
                  <a:lnTo>
                    <a:pt x="814" y="1620"/>
                  </a:lnTo>
                  <a:lnTo>
                    <a:pt x="813" y="1620"/>
                  </a:lnTo>
                  <a:lnTo>
                    <a:pt x="811" y="1620"/>
                  </a:lnTo>
                  <a:lnTo>
                    <a:pt x="805" y="1620"/>
                  </a:lnTo>
                  <a:lnTo>
                    <a:pt x="799" y="1620"/>
                  </a:lnTo>
                  <a:lnTo>
                    <a:pt x="799" y="1620"/>
                  </a:lnTo>
                  <a:lnTo>
                    <a:pt x="798" y="1620"/>
                  </a:lnTo>
                  <a:lnTo>
                    <a:pt x="796" y="1620"/>
                  </a:lnTo>
                  <a:lnTo>
                    <a:pt x="789" y="1620"/>
                  </a:lnTo>
                  <a:lnTo>
                    <a:pt x="782" y="1620"/>
                  </a:lnTo>
                  <a:lnTo>
                    <a:pt x="782" y="1620"/>
                  </a:lnTo>
                  <a:lnTo>
                    <a:pt x="781" y="1620"/>
                  </a:lnTo>
                  <a:lnTo>
                    <a:pt x="779" y="1620"/>
                  </a:lnTo>
                  <a:lnTo>
                    <a:pt x="778" y="1620"/>
                  </a:lnTo>
                  <a:lnTo>
                    <a:pt x="778" y="1620"/>
                  </a:lnTo>
                  <a:lnTo>
                    <a:pt x="778" y="1620"/>
                  </a:lnTo>
                  <a:lnTo>
                    <a:pt x="776" y="1618"/>
                  </a:lnTo>
                  <a:lnTo>
                    <a:pt x="775" y="1617"/>
                  </a:lnTo>
                  <a:lnTo>
                    <a:pt x="775" y="1616"/>
                  </a:lnTo>
                  <a:lnTo>
                    <a:pt x="775" y="1615"/>
                  </a:lnTo>
                  <a:lnTo>
                    <a:pt x="775" y="1614"/>
                  </a:lnTo>
                  <a:lnTo>
                    <a:pt x="775" y="1613"/>
                  </a:lnTo>
                  <a:lnTo>
                    <a:pt x="774" y="1611"/>
                  </a:lnTo>
                  <a:lnTo>
                    <a:pt x="773" y="1605"/>
                  </a:lnTo>
                  <a:lnTo>
                    <a:pt x="772" y="1600"/>
                  </a:lnTo>
                  <a:lnTo>
                    <a:pt x="772" y="1599"/>
                  </a:lnTo>
                  <a:lnTo>
                    <a:pt x="771" y="1598"/>
                  </a:lnTo>
                  <a:lnTo>
                    <a:pt x="769" y="1595"/>
                  </a:lnTo>
                  <a:lnTo>
                    <a:pt x="768" y="1593"/>
                  </a:lnTo>
                  <a:lnTo>
                    <a:pt x="768" y="1592"/>
                  </a:lnTo>
                  <a:lnTo>
                    <a:pt x="768" y="1592"/>
                  </a:lnTo>
                  <a:lnTo>
                    <a:pt x="767" y="1592"/>
                  </a:lnTo>
                  <a:lnTo>
                    <a:pt x="766" y="1592"/>
                  </a:lnTo>
                  <a:lnTo>
                    <a:pt x="764" y="1592"/>
                  </a:lnTo>
                  <a:lnTo>
                    <a:pt x="764" y="1592"/>
                  </a:lnTo>
                  <a:lnTo>
                    <a:pt x="763" y="1592"/>
                  </a:lnTo>
                  <a:lnTo>
                    <a:pt x="762" y="1592"/>
                  </a:lnTo>
                  <a:lnTo>
                    <a:pt x="757" y="1592"/>
                  </a:lnTo>
                  <a:lnTo>
                    <a:pt x="754" y="1592"/>
                  </a:lnTo>
                  <a:lnTo>
                    <a:pt x="754" y="1592"/>
                  </a:lnTo>
                  <a:lnTo>
                    <a:pt x="753" y="1592"/>
                  </a:lnTo>
                  <a:lnTo>
                    <a:pt x="752" y="1592"/>
                  </a:lnTo>
                  <a:lnTo>
                    <a:pt x="749" y="1592"/>
                  </a:lnTo>
                  <a:lnTo>
                    <a:pt x="746" y="1592"/>
                  </a:lnTo>
                  <a:lnTo>
                    <a:pt x="746" y="1592"/>
                  </a:lnTo>
                  <a:lnTo>
                    <a:pt x="746" y="1592"/>
                  </a:lnTo>
                  <a:lnTo>
                    <a:pt x="746" y="1591"/>
                  </a:lnTo>
                  <a:lnTo>
                    <a:pt x="746" y="1590"/>
                  </a:lnTo>
                  <a:lnTo>
                    <a:pt x="746" y="1589"/>
                  </a:lnTo>
                  <a:lnTo>
                    <a:pt x="746" y="1588"/>
                  </a:lnTo>
                  <a:lnTo>
                    <a:pt x="746" y="1584"/>
                  </a:lnTo>
                  <a:lnTo>
                    <a:pt x="746" y="1582"/>
                  </a:lnTo>
                  <a:lnTo>
                    <a:pt x="746" y="1581"/>
                  </a:lnTo>
                  <a:lnTo>
                    <a:pt x="746" y="1579"/>
                  </a:lnTo>
                  <a:lnTo>
                    <a:pt x="746" y="1573"/>
                  </a:lnTo>
                  <a:lnTo>
                    <a:pt x="746" y="1569"/>
                  </a:lnTo>
                  <a:lnTo>
                    <a:pt x="746" y="1568"/>
                  </a:lnTo>
                  <a:lnTo>
                    <a:pt x="746" y="1565"/>
                  </a:lnTo>
                  <a:lnTo>
                    <a:pt x="746" y="1559"/>
                  </a:lnTo>
                  <a:lnTo>
                    <a:pt x="746" y="1554"/>
                  </a:lnTo>
                  <a:lnTo>
                    <a:pt x="746" y="1553"/>
                  </a:lnTo>
                  <a:lnTo>
                    <a:pt x="746" y="1552"/>
                  </a:lnTo>
                  <a:lnTo>
                    <a:pt x="746" y="1551"/>
                  </a:lnTo>
                  <a:lnTo>
                    <a:pt x="746" y="1550"/>
                  </a:lnTo>
                  <a:lnTo>
                    <a:pt x="748" y="1550"/>
                  </a:lnTo>
                  <a:lnTo>
                    <a:pt x="751" y="1550"/>
                  </a:lnTo>
                  <a:lnTo>
                    <a:pt x="753" y="1550"/>
                  </a:lnTo>
                  <a:lnTo>
                    <a:pt x="754" y="1550"/>
                  </a:lnTo>
                  <a:lnTo>
                    <a:pt x="755" y="1550"/>
                  </a:lnTo>
                  <a:lnTo>
                    <a:pt x="760" y="1548"/>
                  </a:lnTo>
                  <a:lnTo>
                    <a:pt x="763" y="1547"/>
                  </a:lnTo>
                  <a:lnTo>
                    <a:pt x="764" y="1546"/>
                  </a:lnTo>
                  <a:lnTo>
                    <a:pt x="767" y="1546"/>
                  </a:lnTo>
                  <a:lnTo>
                    <a:pt x="773" y="1544"/>
                  </a:lnTo>
                  <a:lnTo>
                    <a:pt x="777" y="1543"/>
                  </a:lnTo>
                  <a:lnTo>
                    <a:pt x="778" y="1542"/>
                  </a:lnTo>
                  <a:lnTo>
                    <a:pt x="780" y="1541"/>
                  </a:lnTo>
                  <a:lnTo>
                    <a:pt x="781" y="1540"/>
                  </a:lnTo>
                  <a:lnTo>
                    <a:pt x="782" y="1539"/>
                  </a:lnTo>
                  <a:lnTo>
                    <a:pt x="783" y="1539"/>
                  </a:lnTo>
                  <a:lnTo>
                    <a:pt x="785" y="1539"/>
                  </a:lnTo>
                  <a:lnTo>
                    <a:pt x="786" y="1539"/>
                  </a:lnTo>
                  <a:lnTo>
                    <a:pt x="786" y="1538"/>
                  </a:lnTo>
                  <a:lnTo>
                    <a:pt x="786" y="1537"/>
                  </a:lnTo>
                  <a:lnTo>
                    <a:pt x="786" y="1536"/>
                  </a:lnTo>
                  <a:lnTo>
                    <a:pt x="786" y="1535"/>
                  </a:lnTo>
                  <a:lnTo>
                    <a:pt x="786" y="1531"/>
                  </a:lnTo>
                  <a:lnTo>
                    <a:pt x="786" y="1529"/>
                  </a:lnTo>
                  <a:lnTo>
                    <a:pt x="786" y="1528"/>
                  </a:lnTo>
                  <a:lnTo>
                    <a:pt x="786" y="1526"/>
                  </a:lnTo>
                  <a:lnTo>
                    <a:pt x="786" y="1520"/>
                  </a:lnTo>
                  <a:lnTo>
                    <a:pt x="786" y="1516"/>
                  </a:lnTo>
                  <a:lnTo>
                    <a:pt x="786" y="1515"/>
                  </a:lnTo>
                  <a:lnTo>
                    <a:pt x="786" y="1512"/>
                  </a:lnTo>
                  <a:lnTo>
                    <a:pt x="786" y="1504"/>
                  </a:lnTo>
                  <a:lnTo>
                    <a:pt x="786" y="1498"/>
                  </a:lnTo>
                  <a:lnTo>
                    <a:pt x="786" y="1497"/>
                  </a:lnTo>
                  <a:lnTo>
                    <a:pt x="786" y="1495"/>
                  </a:lnTo>
                  <a:lnTo>
                    <a:pt x="786" y="1494"/>
                  </a:lnTo>
                  <a:lnTo>
                    <a:pt x="786" y="1493"/>
                  </a:lnTo>
                  <a:lnTo>
                    <a:pt x="786" y="1493"/>
                  </a:lnTo>
                  <a:lnTo>
                    <a:pt x="783" y="1491"/>
                  </a:lnTo>
                  <a:lnTo>
                    <a:pt x="782" y="1490"/>
                  </a:lnTo>
                  <a:lnTo>
                    <a:pt x="782" y="1489"/>
                  </a:lnTo>
                  <a:lnTo>
                    <a:pt x="779" y="1486"/>
                  </a:lnTo>
                  <a:lnTo>
                    <a:pt x="778" y="1484"/>
                  </a:lnTo>
                  <a:lnTo>
                    <a:pt x="778" y="1483"/>
                  </a:lnTo>
                  <a:lnTo>
                    <a:pt x="777" y="1482"/>
                  </a:lnTo>
                  <a:lnTo>
                    <a:pt x="776" y="1479"/>
                  </a:lnTo>
                  <a:lnTo>
                    <a:pt x="775" y="1476"/>
                  </a:lnTo>
                  <a:lnTo>
                    <a:pt x="775" y="1475"/>
                  </a:lnTo>
                  <a:lnTo>
                    <a:pt x="775" y="1474"/>
                  </a:lnTo>
                  <a:lnTo>
                    <a:pt x="775" y="1473"/>
                  </a:lnTo>
                  <a:lnTo>
                    <a:pt x="775" y="1472"/>
                  </a:lnTo>
                  <a:lnTo>
                    <a:pt x="770" y="1470"/>
                  </a:lnTo>
                  <a:lnTo>
                    <a:pt x="768" y="1469"/>
                  </a:lnTo>
                  <a:lnTo>
                    <a:pt x="768" y="1468"/>
                  </a:lnTo>
                  <a:lnTo>
                    <a:pt x="767" y="1467"/>
                  </a:lnTo>
                  <a:lnTo>
                    <a:pt x="763" y="1462"/>
                  </a:lnTo>
                  <a:lnTo>
                    <a:pt x="761" y="1458"/>
                  </a:lnTo>
                  <a:lnTo>
                    <a:pt x="761" y="1457"/>
                  </a:lnTo>
                  <a:lnTo>
                    <a:pt x="758" y="1456"/>
                  </a:lnTo>
                  <a:lnTo>
                    <a:pt x="752" y="1451"/>
                  </a:lnTo>
                  <a:lnTo>
                    <a:pt x="746" y="1448"/>
                  </a:lnTo>
                  <a:lnTo>
                    <a:pt x="746" y="1447"/>
                  </a:lnTo>
                  <a:lnTo>
                    <a:pt x="743" y="1446"/>
                  </a:lnTo>
                  <a:lnTo>
                    <a:pt x="736" y="1440"/>
                  </a:lnTo>
                  <a:lnTo>
                    <a:pt x="730" y="1437"/>
                  </a:lnTo>
                  <a:lnTo>
                    <a:pt x="730" y="1436"/>
                  </a:lnTo>
                  <a:lnTo>
                    <a:pt x="726" y="1435"/>
                  </a:lnTo>
                  <a:lnTo>
                    <a:pt x="725" y="1434"/>
                  </a:lnTo>
                  <a:lnTo>
                    <a:pt x="725" y="1433"/>
                  </a:lnTo>
                  <a:lnTo>
                    <a:pt x="724" y="1433"/>
                  </a:lnTo>
                  <a:lnTo>
                    <a:pt x="722" y="1433"/>
                  </a:lnTo>
                  <a:lnTo>
                    <a:pt x="715" y="1433"/>
                  </a:lnTo>
                  <a:lnTo>
                    <a:pt x="708" y="1433"/>
                  </a:lnTo>
                  <a:lnTo>
                    <a:pt x="708" y="1433"/>
                  </a:lnTo>
                  <a:lnTo>
                    <a:pt x="707" y="1433"/>
                  </a:lnTo>
                  <a:lnTo>
                    <a:pt x="704" y="1433"/>
                  </a:lnTo>
                  <a:lnTo>
                    <a:pt x="695" y="1433"/>
                  </a:lnTo>
                  <a:lnTo>
                    <a:pt x="687" y="1433"/>
                  </a:lnTo>
                  <a:lnTo>
                    <a:pt x="687" y="1433"/>
                  </a:lnTo>
                  <a:lnTo>
                    <a:pt x="686" y="1433"/>
                  </a:lnTo>
                  <a:lnTo>
                    <a:pt x="682" y="1433"/>
                  </a:lnTo>
                  <a:lnTo>
                    <a:pt x="667" y="1433"/>
                  </a:lnTo>
                  <a:lnTo>
                    <a:pt x="656" y="1433"/>
                  </a:lnTo>
                  <a:lnTo>
                    <a:pt x="656" y="1433"/>
                  </a:lnTo>
                  <a:lnTo>
                    <a:pt x="651" y="1434"/>
                  </a:lnTo>
                  <a:lnTo>
                    <a:pt x="642" y="1435"/>
                  </a:lnTo>
                  <a:lnTo>
                    <a:pt x="634" y="1436"/>
                  </a:lnTo>
                  <a:lnTo>
                    <a:pt x="634" y="1436"/>
                  </a:lnTo>
                  <a:lnTo>
                    <a:pt x="633" y="1437"/>
                  </a:lnTo>
                  <a:lnTo>
                    <a:pt x="629" y="1439"/>
                  </a:lnTo>
                  <a:lnTo>
                    <a:pt x="627" y="1440"/>
                  </a:lnTo>
                  <a:lnTo>
                    <a:pt x="627" y="1440"/>
                  </a:lnTo>
                  <a:lnTo>
                    <a:pt x="626" y="1441"/>
                  </a:lnTo>
                  <a:lnTo>
                    <a:pt x="625" y="1442"/>
                  </a:lnTo>
                  <a:lnTo>
                    <a:pt x="624" y="1444"/>
                  </a:lnTo>
                  <a:lnTo>
                    <a:pt x="624" y="1444"/>
                  </a:lnTo>
                  <a:lnTo>
                    <a:pt x="624" y="1445"/>
                  </a:lnTo>
                  <a:lnTo>
                    <a:pt x="624" y="1446"/>
                  </a:lnTo>
                  <a:lnTo>
                    <a:pt x="624" y="1447"/>
                  </a:lnTo>
                  <a:lnTo>
                    <a:pt x="624" y="1447"/>
                  </a:lnTo>
                  <a:lnTo>
                    <a:pt x="624" y="1448"/>
                  </a:lnTo>
                  <a:lnTo>
                    <a:pt x="624" y="1449"/>
                  </a:lnTo>
                  <a:lnTo>
                    <a:pt x="624" y="1454"/>
                  </a:lnTo>
                  <a:lnTo>
                    <a:pt x="624" y="1457"/>
                  </a:lnTo>
                  <a:lnTo>
                    <a:pt x="624" y="1457"/>
                  </a:lnTo>
                  <a:lnTo>
                    <a:pt x="623" y="1459"/>
                  </a:lnTo>
                  <a:lnTo>
                    <a:pt x="621" y="1465"/>
                  </a:lnTo>
                  <a:lnTo>
                    <a:pt x="620" y="1468"/>
                  </a:lnTo>
                  <a:lnTo>
                    <a:pt x="620" y="1468"/>
                  </a:lnTo>
                  <a:lnTo>
                    <a:pt x="620" y="1469"/>
                  </a:lnTo>
                  <a:lnTo>
                    <a:pt x="620" y="1471"/>
                  </a:lnTo>
                  <a:lnTo>
                    <a:pt x="620" y="1472"/>
                  </a:lnTo>
                  <a:lnTo>
                    <a:pt x="620" y="1472"/>
                  </a:lnTo>
                  <a:lnTo>
                    <a:pt x="619" y="1473"/>
                  </a:lnTo>
                  <a:lnTo>
                    <a:pt x="617" y="1474"/>
                  </a:lnTo>
                  <a:lnTo>
                    <a:pt x="616" y="1475"/>
                  </a:lnTo>
                  <a:lnTo>
                    <a:pt x="616" y="1475"/>
                  </a:lnTo>
                  <a:lnTo>
                    <a:pt x="616" y="1475"/>
                  </a:lnTo>
                  <a:lnTo>
                    <a:pt x="615" y="1476"/>
                  </a:lnTo>
                  <a:lnTo>
                    <a:pt x="614" y="1477"/>
                  </a:lnTo>
                  <a:lnTo>
                    <a:pt x="611" y="1481"/>
                  </a:lnTo>
                  <a:lnTo>
                    <a:pt x="609" y="1483"/>
                  </a:lnTo>
                  <a:lnTo>
                    <a:pt x="609" y="1483"/>
                  </a:lnTo>
                  <a:lnTo>
                    <a:pt x="608" y="1484"/>
                  </a:lnTo>
                  <a:lnTo>
                    <a:pt x="607" y="1485"/>
                  </a:lnTo>
                  <a:lnTo>
                    <a:pt x="606" y="1486"/>
                  </a:lnTo>
                  <a:lnTo>
                    <a:pt x="606" y="1486"/>
                  </a:lnTo>
                  <a:lnTo>
                    <a:pt x="605" y="1487"/>
                  </a:lnTo>
                  <a:lnTo>
                    <a:pt x="604" y="1488"/>
                  </a:lnTo>
                  <a:lnTo>
                    <a:pt x="603" y="1489"/>
                  </a:lnTo>
                  <a:lnTo>
                    <a:pt x="603" y="1489"/>
                  </a:lnTo>
                  <a:lnTo>
                    <a:pt x="603" y="1489"/>
                  </a:lnTo>
                  <a:lnTo>
                    <a:pt x="602" y="1489"/>
                  </a:lnTo>
                  <a:lnTo>
                    <a:pt x="600" y="1489"/>
                  </a:lnTo>
                  <a:lnTo>
                    <a:pt x="598" y="1489"/>
                  </a:lnTo>
                  <a:lnTo>
                    <a:pt x="598" y="1489"/>
                  </a:lnTo>
                  <a:lnTo>
                    <a:pt x="597" y="1490"/>
                  </a:lnTo>
                  <a:lnTo>
                    <a:pt x="594" y="1492"/>
                  </a:lnTo>
                  <a:lnTo>
                    <a:pt x="592" y="1493"/>
                  </a:lnTo>
                  <a:lnTo>
                    <a:pt x="592" y="1493"/>
                  </a:lnTo>
                  <a:lnTo>
                    <a:pt x="591" y="1493"/>
                  </a:lnTo>
                  <a:lnTo>
                    <a:pt x="590" y="1493"/>
                  </a:lnTo>
                  <a:lnTo>
                    <a:pt x="585" y="1493"/>
                  </a:lnTo>
                  <a:lnTo>
                    <a:pt x="582" y="1493"/>
                  </a:lnTo>
                  <a:lnTo>
                    <a:pt x="582" y="1493"/>
                  </a:lnTo>
                  <a:lnTo>
                    <a:pt x="582" y="1493"/>
                  </a:lnTo>
                  <a:lnTo>
                    <a:pt x="582" y="1494"/>
                  </a:lnTo>
                  <a:lnTo>
                    <a:pt x="582" y="1495"/>
                  </a:lnTo>
                  <a:lnTo>
                    <a:pt x="582" y="1497"/>
                  </a:lnTo>
                  <a:lnTo>
                    <a:pt x="582" y="1497"/>
                  </a:lnTo>
                  <a:lnTo>
                    <a:pt x="582" y="1498"/>
                  </a:lnTo>
                  <a:lnTo>
                    <a:pt x="582" y="1499"/>
                  </a:lnTo>
                  <a:lnTo>
                    <a:pt x="582" y="1502"/>
                  </a:lnTo>
                  <a:lnTo>
                    <a:pt x="582" y="1504"/>
                  </a:lnTo>
                  <a:lnTo>
                    <a:pt x="582" y="1504"/>
                  </a:lnTo>
                  <a:lnTo>
                    <a:pt x="582" y="1505"/>
                  </a:lnTo>
                  <a:lnTo>
                    <a:pt x="582" y="1506"/>
                  </a:lnTo>
                  <a:lnTo>
                    <a:pt x="582" y="1511"/>
                  </a:lnTo>
                  <a:lnTo>
                    <a:pt x="582" y="1515"/>
                  </a:lnTo>
                  <a:lnTo>
                    <a:pt x="582" y="1515"/>
                  </a:lnTo>
                  <a:lnTo>
                    <a:pt x="582" y="1516"/>
                  </a:lnTo>
                  <a:lnTo>
                    <a:pt x="582" y="1517"/>
                  </a:lnTo>
                  <a:lnTo>
                    <a:pt x="582" y="1522"/>
                  </a:lnTo>
                  <a:lnTo>
                    <a:pt x="582" y="1525"/>
                  </a:lnTo>
                  <a:lnTo>
                    <a:pt x="582" y="1525"/>
                  </a:lnTo>
                  <a:lnTo>
                    <a:pt x="582" y="1526"/>
                  </a:lnTo>
                  <a:lnTo>
                    <a:pt x="582" y="1527"/>
                  </a:lnTo>
                  <a:lnTo>
                    <a:pt x="582" y="1528"/>
                  </a:lnTo>
                  <a:lnTo>
                    <a:pt x="582" y="1528"/>
                  </a:lnTo>
                  <a:lnTo>
                    <a:pt x="582" y="1528"/>
                  </a:lnTo>
                  <a:lnTo>
                    <a:pt x="580" y="1528"/>
                  </a:lnTo>
                  <a:lnTo>
                    <a:pt x="579" y="1528"/>
                  </a:lnTo>
                  <a:lnTo>
                    <a:pt x="576" y="1528"/>
                  </a:lnTo>
                  <a:lnTo>
                    <a:pt x="574" y="1528"/>
                  </a:lnTo>
                  <a:lnTo>
                    <a:pt x="574" y="1528"/>
                  </a:lnTo>
                  <a:lnTo>
                    <a:pt x="573" y="1528"/>
                  </a:lnTo>
                  <a:lnTo>
                    <a:pt x="572" y="1528"/>
                  </a:lnTo>
                  <a:lnTo>
                    <a:pt x="569" y="1528"/>
                  </a:lnTo>
                  <a:lnTo>
                    <a:pt x="567" y="1528"/>
                  </a:lnTo>
                  <a:lnTo>
                    <a:pt x="567" y="1528"/>
                  </a:lnTo>
                  <a:lnTo>
                    <a:pt x="566" y="1529"/>
                  </a:lnTo>
                  <a:lnTo>
                    <a:pt x="563" y="1530"/>
                  </a:lnTo>
                  <a:lnTo>
                    <a:pt x="560" y="1531"/>
                  </a:lnTo>
                  <a:lnTo>
                    <a:pt x="560" y="1531"/>
                  </a:lnTo>
                  <a:lnTo>
                    <a:pt x="560" y="1531"/>
                  </a:lnTo>
                  <a:lnTo>
                    <a:pt x="559" y="1531"/>
                  </a:lnTo>
                  <a:lnTo>
                    <a:pt x="557" y="1531"/>
                  </a:lnTo>
                  <a:lnTo>
                    <a:pt x="551" y="1531"/>
                  </a:lnTo>
                  <a:lnTo>
                    <a:pt x="546" y="1531"/>
                  </a:lnTo>
                  <a:lnTo>
                    <a:pt x="546" y="1531"/>
                  </a:lnTo>
                  <a:lnTo>
                    <a:pt x="545" y="1531"/>
                  </a:lnTo>
                  <a:lnTo>
                    <a:pt x="540" y="1531"/>
                  </a:lnTo>
                  <a:lnTo>
                    <a:pt x="528" y="1531"/>
                  </a:lnTo>
                  <a:lnTo>
                    <a:pt x="518" y="1531"/>
                  </a:lnTo>
                  <a:lnTo>
                    <a:pt x="518" y="1531"/>
                  </a:lnTo>
                  <a:lnTo>
                    <a:pt x="516" y="1531"/>
                  </a:lnTo>
                  <a:lnTo>
                    <a:pt x="509" y="1531"/>
                  </a:lnTo>
                  <a:lnTo>
                    <a:pt x="482" y="1531"/>
                  </a:lnTo>
                  <a:lnTo>
                    <a:pt x="462" y="1531"/>
                  </a:lnTo>
                  <a:lnTo>
                    <a:pt x="461" y="1531"/>
                  </a:lnTo>
                  <a:lnTo>
                    <a:pt x="460" y="1531"/>
                  </a:lnTo>
                  <a:lnTo>
                    <a:pt x="453" y="1531"/>
                  </a:lnTo>
                  <a:lnTo>
                    <a:pt x="427" y="1531"/>
                  </a:lnTo>
                  <a:lnTo>
                    <a:pt x="408" y="1531"/>
                  </a:lnTo>
                  <a:lnTo>
                    <a:pt x="408" y="1531"/>
                  </a:lnTo>
                  <a:lnTo>
                    <a:pt x="407" y="1531"/>
                  </a:lnTo>
                  <a:lnTo>
                    <a:pt x="405" y="1531"/>
                  </a:lnTo>
                  <a:lnTo>
                    <a:pt x="399" y="1531"/>
                  </a:lnTo>
                  <a:lnTo>
                    <a:pt x="394" y="1531"/>
                  </a:lnTo>
                  <a:lnTo>
                    <a:pt x="394" y="1531"/>
                  </a:lnTo>
                  <a:lnTo>
                    <a:pt x="393" y="1531"/>
                  </a:lnTo>
                  <a:lnTo>
                    <a:pt x="392" y="1531"/>
                  </a:lnTo>
                  <a:lnTo>
                    <a:pt x="391" y="1531"/>
                  </a:lnTo>
                  <a:lnTo>
                    <a:pt x="391" y="1531"/>
                  </a:lnTo>
                  <a:lnTo>
                    <a:pt x="391" y="1530"/>
                  </a:lnTo>
                  <a:lnTo>
                    <a:pt x="391" y="1529"/>
                  </a:lnTo>
                  <a:lnTo>
                    <a:pt x="391" y="1528"/>
                  </a:lnTo>
                  <a:lnTo>
                    <a:pt x="388" y="1527"/>
                  </a:lnTo>
                  <a:lnTo>
                    <a:pt x="387" y="1526"/>
                  </a:lnTo>
                  <a:lnTo>
                    <a:pt x="387" y="1525"/>
                  </a:lnTo>
                  <a:lnTo>
                    <a:pt x="387" y="1524"/>
                  </a:lnTo>
                  <a:lnTo>
                    <a:pt x="387" y="1521"/>
                  </a:lnTo>
                  <a:lnTo>
                    <a:pt x="387" y="1519"/>
                  </a:lnTo>
                  <a:lnTo>
                    <a:pt x="387" y="1518"/>
                  </a:lnTo>
                  <a:lnTo>
                    <a:pt x="386" y="1515"/>
                  </a:lnTo>
                  <a:lnTo>
                    <a:pt x="385" y="1503"/>
                  </a:lnTo>
                  <a:lnTo>
                    <a:pt x="384" y="1494"/>
                  </a:lnTo>
                  <a:lnTo>
                    <a:pt x="384" y="1493"/>
                  </a:lnTo>
                  <a:lnTo>
                    <a:pt x="384" y="1492"/>
                  </a:lnTo>
                  <a:lnTo>
                    <a:pt x="384" y="1487"/>
                  </a:lnTo>
                  <a:lnTo>
                    <a:pt x="384" y="1484"/>
                  </a:lnTo>
                  <a:lnTo>
                    <a:pt x="384" y="1483"/>
                  </a:lnTo>
                  <a:lnTo>
                    <a:pt x="383" y="1483"/>
                  </a:lnTo>
                  <a:lnTo>
                    <a:pt x="382" y="1483"/>
                  </a:lnTo>
                  <a:lnTo>
                    <a:pt x="381" y="1483"/>
                  </a:lnTo>
                  <a:lnTo>
                    <a:pt x="381" y="1483"/>
                  </a:lnTo>
                  <a:lnTo>
                    <a:pt x="380" y="1483"/>
                  </a:lnTo>
                  <a:lnTo>
                    <a:pt x="379" y="1483"/>
                  </a:lnTo>
                  <a:lnTo>
                    <a:pt x="373" y="1483"/>
                  </a:lnTo>
                  <a:lnTo>
                    <a:pt x="370" y="1483"/>
                  </a:lnTo>
                  <a:lnTo>
                    <a:pt x="370" y="1483"/>
                  </a:lnTo>
                  <a:lnTo>
                    <a:pt x="369" y="1483"/>
                  </a:lnTo>
                  <a:lnTo>
                    <a:pt x="367" y="1483"/>
                  </a:lnTo>
                  <a:lnTo>
                    <a:pt x="361" y="1483"/>
                  </a:lnTo>
                  <a:lnTo>
                    <a:pt x="355" y="1483"/>
                  </a:lnTo>
                  <a:lnTo>
                    <a:pt x="355" y="1483"/>
                  </a:lnTo>
                  <a:lnTo>
                    <a:pt x="354" y="1483"/>
                  </a:lnTo>
                  <a:lnTo>
                    <a:pt x="352" y="1483"/>
                  </a:lnTo>
                  <a:lnTo>
                    <a:pt x="346" y="1483"/>
                  </a:lnTo>
                  <a:lnTo>
                    <a:pt x="342" y="1483"/>
                  </a:lnTo>
                  <a:lnTo>
                    <a:pt x="342" y="1483"/>
                  </a:lnTo>
                  <a:lnTo>
                    <a:pt x="340" y="1483"/>
                  </a:lnTo>
                  <a:lnTo>
                    <a:pt x="339" y="1483"/>
                  </a:lnTo>
                  <a:lnTo>
                    <a:pt x="338" y="1483"/>
                  </a:lnTo>
                  <a:lnTo>
                    <a:pt x="338" y="1483"/>
                  </a:lnTo>
                  <a:lnTo>
                    <a:pt x="338" y="1481"/>
                  </a:lnTo>
                  <a:lnTo>
                    <a:pt x="338" y="1480"/>
                  </a:lnTo>
                  <a:lnTo>
                    <a:pt x="338" y="1479"/>
                  </a:lnTo>
                  <a:lnTo>
                    <a:pt x="338" y="1477"/>
                  </a:lnTo>
                  <a:lnTo>
                    <a:pt x="338" y="1472"/>
                  </a:lnTo>
                  <a:lnTo>
                    <a:pt x="338" y="1469"/>
                  </a:lnTo>
                  <a:lnTo>
                    <a:pt x="338" y="1468"/>
                  </a:lnTo>
                  <a:lnTo>
                    <a:pt x="338" y="1466"/>
                  </a:lnTo>
                  <a:lnTo>
                    <a:pt x="338" y="1458"/>
                  </a:lnTo>
                  <a:lnTo>
                    <a:pt x="338" y="1452"/>
                  </a:lnTo>
                  <a:lnTo>
                    <a:pt x="338" y="1451"/>
                  </a:lnTo>
                  <a:lnTo>
                    <a:pt x="338" y="1449"/>
                  </a:lnTo>
                  <a:lnTo>
                    <a:pt x="338" y="1440"/>
                  </a:lnTo>
                  <a:lnTo>
                    <a:pt x="338" y="1434"/>
                  </a:lnTo>
                  <a:lnTo>
                    <a:pt x="338" y="1433"/>
                  </a:lnTo>
                  <a:lnTo>
                    <a:pt x="338" y="1432"/>
                  </a:lnTo>
                  <a:lnTo>
                    <a:pt x="338" y="1431"/>
                  </a:lnTo>
                  <a:lnTo>
                    <a:pt x="338" y="1430"/>
                  </a:lnTo>
                  <a:lnTo>
                    <a:pt x="337" y="1430"/>
                  </a:lnTo>
                  <a:lnTo>
                    <a:pt x="336" y="1430"/>
                  </a:lnTo>
                  <a:lnTo>
                    <a:pt x="333" y="1430"/>
                  </a:lnTo>
                  <a:lnTo>
                    <a:pt x="331" y="1430"/>
                  </a:lnTo>
                  <a:lnTo>
                    <a:pt x="331" y="1430"/>
                  </a:lnTo>
                  <a:lnTo>
                    <a:pt x="330" y="1430"/>
                  </a:lnTo>
                  <a:lnTo>
                    <a:pt x="328" y="1430"/>
                  </a:lnTo>
                  <a:lnTo>
                    <a:pt x="321" y="1428"/>
                  </a:lnTo>
                  <a:lnTo>
                    <a:pt x="317" y="1427"/>
                  </a:lnTo>
                  <a:lnTo>
                    <a:pt x="317" y="1426"/>
                  </a:lnTo>
                  <a:lnTo>
                    <a:pt x="316" y="1426"/>
                  </a:lnTo>
                  <a:lnTo>
                    <a:pt x="313" y="1426"/>
                  </a:lnTo>
                  <a:lnTo>
                    <a:pt x="301" y="1424"/>
                  </a:lnTo>
                  <a:lnTo>
                    <a:pt x="292" y="1423"/>
                  </a:lnTo>
                  <a:lnTo>
                    <a:pt x="292" y="1422"/>
                  </a:lnTo>
                  <a:lnTo>
                    <a:pt x="291" y="1422"/>
                  </a:lnTo>
                  <a:lnTo>
                    <a:pt x="288" y="1421"/>
                  </a:lnTo>
                  <a:lnTo>
                    <a:pt x="276" y="1418"/>
                  </a:lnTo>
                  <a:lnTo>
                    <a:pt x="268" y="1416"/>
                  </a:lnTo>
                  <a:lnTo>
                    <a:pt x="268" y="1415"/>
                  </a:lnTo>
                  <a:lnTo>
                    <a:pt x="266" y="1415"/>
                  </a:lnTo>
                  <a:lnTo>
                    <a:pt x="265" y="1415"/>
                  </a:lnTo>
                  <a:lnTo>
                    <a:pt x="262" y="1415"/>
                  </a:lnTo>
                  <a:lnTo>
                    <a:pt x="260" y="1415"/>
                  </a:lnTo>
                  <a:lnTo>
                    <a:pt x="260" y="1415"/>
                  </a:lnTo>
                  <a:lnTo>
                    <a:pt x="260" y="1414"/>
                  </a:lnTo>
                  <a:lnTo>
                    <a:pt x="260" y="1413"/>
                  </a:lnTo>
                  <a:lnTo>
                    <a:pt x="260" y="1412"/>
                  </a:lnTo>
                  <a:lnTo>
                    <a:pt x="259" y="1411"/>
                  </a:lnTo>
                  <a:lnTo>
                    <a:pt x="258" y="1408"/>
                  </a:lnTo>
                  <a:lnTo>
                    <a:pt x="257" y="1405"/>
                  </a:lnTo>
                  <a:lnTo>
                    <a:pt x="257" y="1404"/>
                  </a:lnTo>
                  <a:lnTo>
                    <a:pt x="256" y="1402"/>
                  </a:lnTo>
                  <a:lnTo>
                    <a:pt x="255" y="1395"/>
                  </a:lnTo>
                  <a:lnTo>
                    <a:pt x="254" y="1388"/>
                  </a:lnTo>
                  <a:lnTo>
                    <a:pt x="254" y="1387"/>
                  </a:lnTo>
                  <a:lnTo>
                    <a:pt x="252" y="1384"/>
                  </a:lnTo>
                  <a:lnTo>
                    <a:pt x="249" y="1375"/>
                  </a:lnTo>
                  <a:lnTo>
                    <a:pt x="246" y="1367"/>
                  </a:lnTo>
                  <a:lnTo>
                    <a:pt x="246" y="1366"/>
                  </a:lnTo>
                  <a:lnTo>
                    <a:pt x="246" y="1364"/>
                  </a:lnTo>
                  <a:lnTo>
                    <a:pt x="246" y="1363"/>
                  </a:lnTo>
                  <a:lnTo>
                    <a:pt x="246" y="1362"/>
                  </a:lnTo>
                  <a:lnTo>
                    <a:pt x="241" y="1359"/>
                  </a:lnTo>
                  <a:lnTo>
                    <a:pt x="239" y="1357"/>
                  </a:lnTo>
                  <a:lnTo>
                    <a:pt x="239" y="1356"/>
                  </a:lnTo>
                  <a:lnTo>
                    <a:pt x="238" y="1355"/>
                  </a:lnTo>
                  <a:lnTo>
                    <a:pt x="235" y="1351"/>
                  </a:lnTo>
                  <a:lnTo>
                    <a:pt x="233" y="1349"/>
                  </a:lnTo>
                  <a:lnTo>
                    <a:pt x="233" y="1348"/>
                  </a:lnTo>
                  <a:lnTo>
                    <a:pt x="229" y="1347"/>
                  </a:lnTo>
                  <a:lnTo>
                    <a:pt x="223" y="1342"/>
                  </a:lnTo>
                  <a:lnTo>
                    <a:pt x="218" y="1339"/>
                  </a:lnTo>
                  <a:lnTo>
                    <a:pt x="218" y="1338"/>
                  </a:lnTo>
                  <a:lnTo>
                    <a:pt x="215" y="1337"/>
                  </a:lnTo>
                  <a:lnTo>
                    <a:pt x="207" y="1331"/>
                  </a:lnTo>
                  <a:lnTo>
                    <a:pt x="201" y="1328"/>
                  </a:lnTo>
                  <a:lnTo>
                    <a:pt x="201" y="1327"/>
                  </a:lnTo>
                  <a:lnTo>
                    <a:pt x="198" y="1326"/>
                  </a:lnTo>
                  <a:lnTo>
                    <a:pt x="197" y="1325"/>
                  </a:lnTo>
                  <a:lnTo>
                    <a:pt x="197" y="1324"/>
                  </a:lnTo>
                  <a:lnTo>
                    <a:pt x="196" y="1324"/>
                  </a:lnTo>
                  <a:lnTo>
                    <a:pt x="192" y="1324"/>
                  </a:lnTo>
                  <a:lnTo>
                    <a:pt x="190" y="1324"/>
                  </a:lnTo>
                  <a:lnTo>
                    <a:pt x="190" y="1324"/>
                  </a:lnTo>
                  <a:lnTo>
                    <a:pt x="189" y="1324"/>
                  </a:lnTo>
                  <a:lnTo>
                    <a:pt x="188" y="1324"/>
                  </a:lnTo>
                  <a:lnTo>
                    <a:pt x="185" y="1324"/>
                  </a:lnTo>
                  <a:lnTo>
                    <a:pt x="183" y="1324"/>
                  </a:lnTo>
                  <a:lnTo>
                    <a:pt x="183" y="1324"/>
                  </a:lnTo>
                  <a:lnTo>
                    <a:pt x="182" y="1324"/>
                  </a:lnTo>
                  <a:lnTo>
                    <a:pt x="180" y="1324"/>
                  </a:lnTo>
                  <a:lnTo>
                    <a:pt x="171" y="1324"/>
                  </a:lnTo>
                  <a:lnTo>
                    <a:pt x="165" y="1324"/>
                  </a:lnTo>
                  <a:lnTo>
                    <a:pt x="165" y="1324"/>
                  </a:lnTo>
                  <a:lnTo>
                    <a:pt x="164" y="1324"/>
                  </a:lnTo>
                  <a:lnTo>
                    <a:pt x="161" y="1324"/>
                  </a:lnTo>
                  <a:lnTo>
                    <a:pt x="151" y="1324"/>
                  </a:lnTo>
                  <a:lnTo>
                    <a:pt x="144" y="1324"/>
                  </a:lnTo>
                  <a:lnTo>
                    <a:pt x="144" y="1324"/>
                  </a:lnTo>
                  <a:lnTo>
                    <a:pt x="143" y="1324"/>
                  </a:lnTo>
                  <a:lnTo>
                    <a:pt x="142" y="1324"/>
                  </a:lnTo>
                  <a:lnTo>
                    <a:pt x="141" y="1324"/>
                  </a:lnTo>
                  <a:lnTo>
                    <a:pt x="141" y="1324"/>
                  </a:lnTo>
                  <a:lnTo>
                    <a:pt x="141" y="1324"/>
                  </a:lnTo>
                  <a:lnTo>
                    <a:pt x="140" y="1325"/>
                  </a:lnTo>
                  <a:lnTo>
                    <a:pt x="135" y="1326"/>
                  </a:lnTo>
                  <a:lnTo>
                    <a:pt x="133" y="1327"/>
                  </a:lnTo>
                  <a:lnTo>
                    <a:pt x="133" y="1327"/>
                  </a:lnTo>
                  <a:lnTo>
                    <a:pt x="132" y="1328"/>
                  </a:lnTo>
                  <a:lnTo>
                    <a:pt x="129" y="1334"/>
                  </a:lnTo>
                  <a:lnTo>
                    <a:pt x="127" y="1338"/>
                  </a:lnTo>
                  <a:lnTo>
                    <a:pt x="127" y="1338"/>
                  </a:lnTo>
                  <a:lnTo>
                    <a:pt x="126" y="1339"/>
                  </a:lnTo>
                  <a:lnTo>
                    <a:pt x="125" y="1340"/>
                  </a:lnTo>
                  <a:lnTo>
                    <a:pt x="122" y="1343"/>
                  </a:lnTo>
                  <a:lnTo>
                    <a:pt x="120" y="1345"/>
                  </a:lnTo>
                  <a:lnTo>
                    <a:pt x="120" y="1345"/>
                  </a:lnTo>
                  <a:lnTo>
                    <a:pt x="120" y="1345"/>
                  </a:lnTo>
                  <a:lnTo>
                    <a:pt x="118" y="1345"/>
                  </a:lnTo>
                  <a:lnTo>
                    <a:pt x="117" y="1345"/>
                  </a:lnTo>
                  <a:lnTo>
                    <a:pt x="116" y="1345"/>
                  </a:lnTo>
                  <a:lnTo>
                    <a:pt x="116" y="1345"/>
                  </a:lnTo>
                  <a:lnTo>
                    <a:pt x="115" y="1345"/>
                  </a:lnTo>
                  <a:lnTo>
                    <a:pt x="114" y="1345"/>
                  </a:lnTo>
                  <a:lnTo>
                    <a:pt x="109" y="1345"/>
                  </a:lnTo>
                  <a:lnTo>
                    <a:pt x="106" y="1345"/>
                  </a:lnTo>
                  <a:lnTo>
                    <a:pt x="106" y="1345"/>
                  </a:lnTo>
                  <a:lnTo>
                    <a:pt x="105" y="1345"/>
                  </a:lnTo>
                  <a:lnTo>
                    <a:pt x="103" y="1345"/>
                  </a:lnTo>
                  <a:lnTo>
                    <a:pt x="96" y="1345"/>
                  </a:lnTo>
                  <a:lnTo>
                    <a:pt x="91" y="1345"/>
                  </a:lnTo>
                  <a:lnTo>
                    <a:pt x="91" y="1345"/>
                  </a:lnTo>
                  <a:lnTo>
                    <a:pt x="90" y="1345"/>
                  </a:lnTo>
                  <a:lnTo>
                    <a:pt x="88" y="1345"/>
                  </a:lnTo>
                  <a:lnTo>
                    <a:pt x="81" y="1345"/>
                  </a:lnTo>
                  <a:lnTo>
                    <a:pt x="77" y="1345"/>
                  </a:lnTo>
                  <a:lnTo>
                    <a:pt x="77" y="1345"/>
                  </a:lnTo>
                  <a:lnTo>
                    <a:pt x="76" y="1345"/>
                  </a:lnTo>
                  <a:lnTo>
                    <a:pt x="75" y="1345"/>
                  </a:lnTo>
                  <a:lnTo>
                    <a:pt x="74" y="1345"/>
                  </a:lnTo>
                  <a:lnTo>
                    <a:pt x="74" y="1345"/>
                  </a:lnTo>
                  <a:lnTo>
                    <a:pt x="71" y="1343"/>
                  </a:lnTo>
                  <a:lnTo>
                    <a:pt x="70" y="1342"/>
                  </a:lnTo>
                  <a:lnTo>
                    <a:pt x="70" y="1341"/>
                  </a:lnTo>
                  <a:lnTo>
                    <a:pt x="68" y="1340"/>
                  </a:lnTo>
                  <a:lnTo>
                    <a:pt x="67" y="1339"/>
                  </a:lnTo>
                  <a:lnTo>
                    <a:pt x="67" y="1338"/>
                  </a:lnTo>
                  <a:lnTo>
                    <a:pt x="65" y="1337"/>
                  </a:lnTo>
                  <a:lnTo>
                    <a:pt x="63" y="1335"/>
                  </a:lnTo>
                  <a:lnTo>
                    <a:pt x="63" y="1334"/>
                  </a:lnTo>
                  <a:lnTo>
                    <a:pt x="63" y="1334"/>
                  </a:lnTo>
                  <a:lnTo>
                    <a:pt x="63" y="1334"/>
                  </a:lnTo>
                  <a:lnTo>
                    <a:pt x="62" y="1334"/>
                  </a:lnTo>
                  <a:lnTo>
                    <a:pt x="60" y="1334"/>
                  </a:lnTo>
                  <a:lnTo>
                    <a:pt x="59" y="1334"/>
                  </a:lnTo>
                  <a:lnTo>
                    <a:pt x="59" y="1334"/>
                  </a:lnTo>
                  <a:lnTo>
                    <a:pt x="58" y="1334"/>
                  </a:lnTo>
                  <a:lnTo>
                    <a:pt x="57" y="1334"/>
                  </a:lnTo>
                  <a:lnTo>
                    <a:pt x="52" y="1332"/>
                  </a:lnTo>
                  <a:lnTo>
                    <a:pt x="49" y="1331"/>
                  </a:lnTo>
                  <a:lnTo>
                    <a:pt x="49" y="1330"/>
                  </a:lnTo>
                  <a:lnTo>
                    <a:pt x="48" y="1330"/>
                  </a:lnTo>
                  <a:lnTo>
                    <a:pt x="44" y="1330"/>
                  </a:lnTo>
                  <a:lnTo>
                    <a:pt x="42" y="1330"/>
                  </a:lnTo>
                  <a:lnTo>
                    <a:pt x="42" y="1330"/>
                  </a:lnTo>
                  <a:lnTo>
                    <a:pt x="42" y="1329"/>
                  </a:lnTo>
                  <a:lnTo>
                    <a:pt x="42" y="1328"/>
                  </a:lnTo>
                  <a:lnTo>
                    <a:pt x="42" y="1327"/>
                  </a:lnTo>
                  <a:lnTo>
                    <a:pt x="42" y="1327"/>
                  </a:lnTo>
                  <a:lnTo>
                    <a:pt x="42" y="1326"/>
                  </a:lnTo>
                  <a:lnTo>
                    <a:pt x="42" y="1323"/>
                  </a:lnTo>
                  <a:lnTo>
                    <a:pt x="42" y="1321"/>
                  </a:lnTo>
                  <a:lnTo>
                    <a:pt x="42" y="1320"/>
                  </a:lnTo>
                  <a:lnTo>
                    <a:pt x="42" y="1319"/>
                  </a:lnTo>
                  <a:lnTo>
                    <a:pt x="42" y="1313"/>
                  </a:lnTo>
                  <a:lnTo>
                    <a:pt x="42" y="1310"/>
                  </a:lnTo>
                  <a:lnTo>
                    <a:pt x="42" y="1309"/>
                  </a:lnTo>
                  <a:lnTo>
                    <a:pt x="42" y="1308"/>
                  </a:lnTo>
                  <a:lnTo>
                    <a:pt x="42" y="1303"/>
                  </a:lnTo>
                  <a:lnTo>
                    <a:pt x="42" y="1299"/>
                  </a:lnTo>
                  <a:lnTo>
                    <a:pt x="42" y="1298"/>
                  </a:lnTo>
                  <a:lnTo>
                    <a:pt x="42" y="1297"/>
                  </a:lnTo>
                  <a:lnTo>
                    <a:pt x="42" y="1296"/>
                  </a:lnTo>
                  <a:lnTo>
                    <a:pt x="42" y="1295"/>
                  </a:lnTo>
                  <a:lnTo>
                    <a:pt x="43" y="1295"/>
                  </a:lnTo>
                  <a:lnTo>
                    <a:pt x="44" y="1295"/>
                  </a:lnTo>
                  <a:lnTo>
                    <a:pt x="46" y="1295"/>
                  </a:lnTo>
                  <a:lnTo>
                    <a:pt x="50" y="1294"/>
                  </a:lnTo>
                  <a:lnTo>
                    <a:pt x="52" y="1293"/>
                  </a:lnTo>
                  <a:lnTo>
                    <a:pt x="53" y="1292"/>
                  </a:lnTo>
                  <a:lnTo>
                    <a:pt x="54" y="1292"/>
                  </a:lnTo>
                  <a:lnTo>
                    <a:pt x="59" y="1290"/>
                  </a:lnTo>
                  <a:lnTo>
                    <a:pt x="62" y="1289"/>
                  </a:lnTo>
                  <a:lnTo>
                    <a:pt x="63" y="1288"/>
                  </a:lnTo>
                  <a:lnTo>
                    <a:pt x="65" y="1287"/>
                  </a:lnTo>
                  <a:lnTo>
                    <a:pt x="66" y="1286"/>
                  </a:lnTo>
                  <a:lnTo>
                    <a:pt x="67" y="1285"/>
                  </a:lnTo>
                  <a:lnTo>
                    <a:pt x="68" y="1285"/>
                  </a:lnTo>
                  <a:lnTo>
                    <a:pt x="69" y="1285"/>
                  </a:lnTo>
                  <a:lnTo>
                    <a:pt x="70" y="1285"/>
                  </a:lnTo>
                  <a:lnTo>
                    <a:pt x="70" y="1284"/>
                  </a:lnTo>
                  <a:lnTo>
                    <a:pt x="70" y="1283"/>
                  </a:lnTo>
                  <a:lnTo>
                    <a:pt x="70" y="1281"/>
                  </a:lnTo>
                  <a:lnTo>
                    <a:pt x="70" y="1279"/>
                  </a:lnTo>
                  <a:lnTo>
                    <a:pt x="70" y="1278"/>
                  </a:lnTo>
                  <a:lnTo>
                    <a:pt x="70" y="1277"/>
                  </a:lnTo>
                  <a:lnTo>
                    <a:pt x="70" y="1276"/>
                  </a:lnTo>
                  <a:lnTo>
                    <a:pt x="70" y="1271"/>
                  </a:lnTo>
                  <a:lnTo>
                    <a:pt x="70" y="1268"/>
                  </a:lnTo>
                  <a:lnTo>
                    <a:pt x="70" y="1267"/>
                  </a:lnTo>
                  <a:lnTo>
                    <a:pt x="70" y="1264"/>
                  </a:lnTo>
                  <a:lnTo>
                    <a:pt x="70" y="1258"/>
                  </a:lnTo>
                  <a:lnTo>
                    <a:pt x="70" y="1254"/>
                  </a:lnTo>
                  <a:lnTo>
                    <a:pt x="70" y="1253"/>
                  </a:lnTo>
                  <a:lnTo>
                    <a:pt x="70" y="1252"/>
                  </a:lnTo>
                  <a:lnTo>
                    <a:pt x="70" y="1251"/>
                  </a:lnTo>
                  <a:lnTo>
                    <a:pt x="70" y="1250"/>
                  </a:lnTo>
                  <a:lnTo>
                    <a:pt x="69" y="1250"/>
                  </a:lnTo>
                  <a:lnTo>
                    <a:pt x="68" y="1250"/>
                  </a:lnTo>
                  <a:lnTo>
                    <a:pt x="67" y="1250"/>
                  </a:lnTo>
                  <a:lnTo>
                    <a:pt x="67" y="1250"/>
                  </a:lnTo>
                  <a:lnTo>
                    <a:pt x="67" y="1250"/>
                  </a:lnTo>
                  <a:lnTo>
                    <a:pt x="61" y="1248"/>
                  </a:lnTo>
                  <a:lnTo>
                    <a:pt x="59" y="1246"/>
                  </a:lnTo>
                  <a:lnTo>
                    <a:pt x="59" y="1245"/>
                  </a:lnTo>
                  <a:lnTo>
                    <a:pt x="58" y="1245"/>
                  </a:lnTo>
                  <a:lnTo>
                    <a:pt x="55" y="1245"/>
                  </a:lnTo>
                  <a:lnTo>
                    <a:pt x="46" y="1242"/>
                  </a:lnTo>
                  <a:lnTo>
                    <a:pt x="38" y="1240"/>
                  </a:lnTo>
                  <a:lnTo>
                    <a:pt x="38" y="1239"/>
                  </a:lnTo>
                  <a:lnTo>
                    <a:pt x="34" y="1238"/>
                  </a:lnTo>
                  <a:lnTo>
                    <a:pt x="32" y="1237"/>
                  </a:lnTo>
                  <a:lnTo>
                    <a:pt x="32" y="1236"/>
                  </a:lnTo>
                  <a:lnTo>
                    <a:pt x="29" y="1234"/>
                  </a:lnTo>
                  <a:lnTo>
                    <a:pt x="28" y="1233"/>
                  </a:lnTo>
                  <a:lnTo>
                    <a:pt x="28" y="1232"/>
                  </a:lnTo>
                  <a:lnTo>
                    <a:pt x="28" y="1232"/>
                  </a:lnTo>
                  <a:lnTo>
                    <a:pt x="23" y="1228"/>
                  </a:lnTo>
                  <a:lnTo>
                    <a:pt x="21" y="1226"/>
                  </a:lnTo>
                  <a:lnTo>
                    <a:pt x="21" y="1225"/>
                  </a:lnTo>
                  <a:lnTo>
                    <a:pt x="16" y="1224"/>
                  </a:lnTo>
                  <a:lnTo>
                    <a:pt x="14" y="1223"/>
                  </a:lnTo>
                  <a:lnTo>
                    <a:pt x="14" y="1222"/>
                  </a:lnTo>
                  <a:lnTo>
                    <a:pt x="14" y="1221"/>
                  </a:lnTo>
                  <a:lnTo>
                    <a:pt x="14" y="1220"/>
                  </a:lnTo>
                  <a:lnTo>
                    <a:pt x="14" y="1219"/>
                  </a:lnTo>
                  <a:lnTo>
                    <a:pt x="14" y="1217"/>
                  </a:lnTo>
                  <a:lnTo>
                    <a:pt x="14" y="1216"/>
                  </a:lnTo>
                  <a:lnTo>
                    <a:pt x="14" y="1215"/>
                  </a:lnTo>
                  <a:lnTo>
                    <a:pt x="12" y="1209"/>
                  </a:lnTo>
                  <a:lnTo>
                    <a:pt x="11" y="1206"/>
                  </a:lnTo>
                  <a:lnTo>
                    <a:pt x="11" y="1205"/>
                  </a:lnTo>
                  <a:lnTo>
                    <a:pt x="10" y="1202"/>
                  </a:lnTo>
                  <a:lnTo>
                    <a:pt x="7" y="1190"/>
                  </a:lnTo>
                  <a:lnTo>
                    <a:pt x="6" y="1181"/>
                  </a:lnTo>
                  <a:lnTo>
                    <a:pt x="6" y="1180"/>
                  </a:lnTo>
                  <a:lnTo>
                    <a:pt x="5" y="1177"/>
                  </a:lnTo>
                  <a:lnTo>
                    <a:pt x="4" y="1167"/>
                  </a:lnTo>
                  <a:lnTo>
                    <a:pt x="3" y="1160"/>
                  </a:lnTo>
                  <a:lnTo>
                    <a:pt x="3" y="1159"/>
                  </a:lnTo>
                  <a:lnTo>
                    <a:pt x="3" y="1155"/>
                  </a:lnTo>
                  <a:lnTo>
                    <a:pt x="3" y="1153"/>
                  </a:lnTo>
                  <a:lnTo>
                    <a:pt x="3" y="1152"/>
                  </a:lnTo>
                  <a:lnTo>
                    <a:pt x="3" y="1149"/>
                  </a:lnTo>
                  <a:lnTo>
                    <a:pt x="3" y="1139"/>
                  </a:lnTo>
                  <a:lnTo>
                    <a:pt x="3" y="1132"/>
                  </a:lnTo>
                  <a:lnTo>
                    <a:pt x="3" y="1131"/>
                  </a:lnTo>
                  <a:lnTo>
                    <a:pt x="3" y="1124"/>
                  </a:lnTo>
                  <a:lnTo>
                    <a:pt x="3" y="1100"/>
                  </a:lnTo>
                  <a:lnTo>
                    <a:pt x="3" y="1082"/>
                  </a:lnTo>
                  <a:lnTo>
                    <a:pt x="3" y="1081"/>
                  </a:lnTo>
                  <a:lnTo>
                    <a:pt x="3" y="1080"/>
                  </a:lnTo>
                  <a:lnTo>
                    <a:pt x="3" y="1066"/>
                  </a:lnTo>
                  <a:lnTo>
                    <a:pt x="3" y="1022"/>
                  </a:lnTo>
                  <a:lnTo>
                    <a:pt x="3" y="988"/>
                  </a:lnTo>
                  <a:lnTo>
                    <a:pt x="3" y="986"/>
                  </a:lnTo>
                  <a:lnTo>
                    <a:pt x="3" y="985"/>
                  </a:lnTo>
                  <a:lnTo>
                    <a:pt x="3" y="971"/>
                  </a:lnTo>
                  <a:lnTo>
                    <a:pt x="3" y="927"/>
                  </a:lnTo>
                  <a:lnTo>
                    <a:pt x="3" y="893"/>
                  </a:lnTo>
                  <a:lnTo>
                    <a:pt x="3" y="890"/>
                  </a:lnTo>
                  <a:lnTo>
                    <a:pt x="3" y="887"/>
                  </a:lnTo>
                  <a:lnTo>
                    <a:pt x="3" y="876"/>
                  </a:lnTo>
                  <a:lnTo>
                    <a:pt x="3" y="867"/>
                  </a:lnTo>
                  <a:lnTo>
                    <a:pt x="3" y="866"/>
                  </a:lnTo>
                  <a:lnTo>
                    <a:pt x="4" y="864"/>
                  </a:lnTo>
                  <a:lnTo>
                    <a:pt x="5" y="863"/>
                  </a:lnTo>
                  <a:lnTo>
                    <a:pt x="6" y="862"/>
                  </a:lnTo>
                  <a:lnTo>
                    <a:pt x="9" y="861"/>
                  </a:lnTo>
                  <a:lnTo>
                    <a:pt x="10" y="860"/>
                  </a:lnTo>
                  <a:lnTo>
                    <a:pt x="11" y="859"/>
                  </a:lnTo>
                  <a:lnTo>
                    <a:pt x="12" y="858"/>
                  </a:lnTo>
                  <a:lnTo>
                    <a:pt x="17" y="852"/>
                  </a:lnTo>
                  <a:lnTo>
                    <a:pt x="20" y="849"/>
                  </a:lnTo>
                  <a:lnTo>
                    <a:pt x="21" y="848"/>
                  </a:lnTo>
                  <a:lnTo>
                    <a:pt x="23" y="846"/>
                  </a:lnTo>
                  <a:lnTo>
                    <a:pt x="30" y="840"/>
                  </a:lnTo>
                  <a:lnTo>
                    <a:pt x="34" y="835"/>
                  </a:lnTo>
                  <a:lnTo>
                    <a:pt x="35" y="834"/>
                  </a:lnTo>
                  <a:lnTo>
                    <a:pt x="35" y="834"/>
                  </a:lnTo>
                  <a:lnTo>
                    <a:pt x="35" y="833"/>
                  </a:lnTo>
                  <a:lnTo>
                    <a:pt x="35" y="828"/>
                  </a:lnTo>
                  <a:lnTo>
                    <a:pt x="35" y="825"/>
                  </a:lnTo>
                  <a:lnTo>
                    <a:pt x="35" y="824"/>
                  </a:lnTo>
                  <a:lnTo>
                    <a:pt x="35" y="822"/>
                  </a:lnTo>
                  <a:lnTo>
                    <a:pt x="35" y="813"/>
                  </a:lnTo>
                  <a:lnTo>
                    <a:pt x="35" y="807"/>
                  </a:lnTo>
                  <a:lnTo>
                    <a:pt x="35" y="806"/>
                  </a:lnTo>
                  <a:lnTo>
                    <a:pt x="35" y="800"/>
                  </a:lnTo>
                  <a:lnTo>
                    <a:pt x="35" y="785"/>
                  </a:lnTo>
                  <a:lnTo>
                    <a:pt x="35" y="772"/>
                  </a:lnTo>
                  <a:lnTo>
                    <a:pt x="35" y="771"/>
                  </a:lnTo>
                  <a:lnTo>
                    <a:pt x="35" y="765"/>
                  </a:lnTo>
                  <a:lnTo>
                    <a:pt x="35" y="746"/>
                  </a:lnTo>
                  <a:lnTo>
                    <a:pt x="35" y="733"/>
                  </a:lnTo>
                  <a:lnTo>
                    <a:pt x="35" y="732"/>
                  </a:lnTo>
                  <a:lnTo>
                    <a:pt x="35" y="730"/>
                  </a:lnTo>
                  <a:lnTo>
                    <a:pt x="35" y="725"/>
                  </a:lnTo>
                  <a:lnTo>
                    <a:pt x="35" y="722"/>
                  </a:lnTo>
                  <a:lnTo>
                    <a:pt x="35" y="721"/>
                  </a:lnTo>
                  <a:lnTo>
                    <a:pt x="35" y="720"/>
                  </a:lnTo>
                  <a:lnTo>
                    <a:pt x="35" y="719"/>
                  </a:lnTo>
                  <a:lnTo>
                    <a:pt x="35" y="718"/>
                  </a:lnTo>
                  <a:lnTo>
                    <a:pt x="35" y="717"/>
                  </a:lnTo>
                  <a:lnTo>
                    <a:pt x="35" y="714"/>
                  </a:lnTo>
                  <a:lnTo>
                    <a:pt x="35" y="711"/>
                  </a:lnTo>
                  <a:lnTo>
                    <a:pt x="35" y="710"/>
                  </a:lnTo>
                  <a:lnTo>
                    <a:pt x="34" y="709"/>
                  </a:lnTo>
                  <a:lnTo>
                    <a:pt x="33" y="706"/>
                  </a:lnTo>
                  <a:lnTo>
                    <a:pt x="32" y="704"/>
                  </a:lnTo>
                  <a:lnTo>
                    <a:pt x="32" y="703"/>
                  </a:lnTo>
                  <a:lnTo>
                    <a:pt x="32" y="702"/>
                  </a:lnTo>
                  <a:lnTo>
                    <a:pt x="32" y="701"/>
                  </a:lnTo>
                  <a:lnTo>
                    <a:pt x="32" y="700"/>
                  </a:lnTo>
                  <a:lnTo>
                    <a:pt x="31" y="700"/>
                  </a:lnTo>
                  <a:lnTo>
                    <a:pt x="29" y="700"/>
                  </a:lnTo>
                  <a:lnTo>
                    <a:pt x="28" y="700"/>
                  </a:lnTo>
                  <a:lnTo>
                    <a:pt x="28" y="700"/>
                  </a:lnTo>
                  <a:lnTo>
                    <a:pt x="26" y="700"/>
                  </a:lnTo>
                  <a:lnTo>
                    <a:pt x="25" y="700"/>
                  </a:lnTo>
                  <a:lnTo>
                    <a:pt x="24" y="700"/>
                  </a:lnTo>
                  <a:lnTo>
                    <a:pt x="24" y="700"/>
                  </a:lnTo>
                  <a:lnTo>
                    <a:pt x="23" y="700"/>
                  </a:lnTo>
                  <a:lnTo>
                    <a:pt x="22" y="700"/>
                  </a:lnTo>
                  <a:lnTo>
                    <a:pt x="17" y="700"/>
                  </a:lnTo>
                  <a:lnTo>
                    <a:pt x="14" y="700"/>
                  </a:lnTo>
                  <a:lnTo>
                    <a:pt x="14" y="700"/>
                  </a:lnTo>
                  <a:lnTo>
                    <a:pt x="13" y="700"/>
                  </a:lnTo>
                  <a:lnTo>
                    <a:pt x="11" y="700"/>
                  </a:lnTo>
                  <a:lnTo>
                    <a:pt x="4" y="700"/>
                  </a:lnTo>
                  <a:lnTo>
                    <a:pt x="0" y="700"/>
                  </a:lnTo>
                  <a:lnTo>
                    <a:pt x="0" y="700"/>
                  </a:lnTo>
                  <a:lnTo>
                    <a:pt x="0" y="700"/>
                  </a:lnTo>
                  <a:lnTo>
                    <a:pt x="0" y="699"/>
                  </a:lnTo>
                  <a:lnTo>
                    <a:pt x="0" y="696"/>
                  </a:lnTo>
                  <a:lnTo>
                    <a:pt x="0" y="693"/>
                  </a:lnTo>
                  <a:lnTo>
                    <a:pt x="0" y="692"/>
                  </a:lnTo>
                  <a:lnTo>
                    <a:pt x="0" y="691"/>
                  </a:lnTo>
                  <a:lnTo>
                    <a:pt x="0" y="686"/>
                  </a:lnTo>
                  <a:lnTo>
                    <a:pt x="0" y="683"/>
                  </a:lnTo>
                  <a:lnTo>
                    <a:pt x="0" y="682"/>
                  </a:lnTo>
                  <a:lnTo>
                    <a:pt x="0" y="679"/>
                  </a:lnTo>
                  <a:lnTo>
                    <a:pt x="0" y="667"/>
                  </a:lnTo>
                  <a:lnTo>
                    <a:pt x="0" y="658"/>
                  </a:lnTo>
                  <a:lnTo>
                    <a:pt x="0" y="657"/>
                  </a:lnTo>
                  <a:lnTo>
                    <a:pt x="0" y="653"/>
                  </a:lnTo>
                  <a:lnTo>
                    <a:pt x="0" y="640"/>
                  </a:lnTo>
                  <a:lnTo>
                    <a:pt x="0" y="630"/>
                  </a:lnTo>
                  <a:lnTo>
                    <a:pt x="0" y="629"/>
                  </a:lnTo>
                  <a:lnTo>
                    <a:pt x="0" y="626"/>
                  </a:lnTo>
                  <a:lnTo>
                    <a:pt x="0" y="623"/>
                  </a:lnTo>
                  <a:lnTo>
                    <a:pt x="0" y="622"/>
                  </a:lnTo>
                  <a:lnTo>
                    <a:pt x="1" y="622"/>
                  </a:lnTo>
                  <a:lnTo>
                    <a:pt x="2" y="622"/>
                  </a:lnTo>
                  <a:lnTo>
                    <a:pt x="3" y="622"/>
                  </a:lnTo>
                  <a:lnTo>
                    <a:pt x="4" y="622"/>
                  </a:lnTo>
                  <a:lnTo>
                    <a:pt x="7" y="622"/>
                  </a:lnTo>
                  <a:lnTo>
                    <a:pt x="10" y="622"/>
                  </a:lnTo>
                  <a:lnTo>
                    <a:pt x="11" y="622"/>
                  </a:lnTo>
                  <a:lnTo>
                    <a:pt x="14" y="620"/>
                  </a:lnTo>
                  <a:lnTo>
                    <a:pt x="16" y="619"/>
                  </a:lnTo>
                  <a:lnTo>
                    <a:pt x="17" y="618"/>
                  </a:lnTo>
                  <a:lnTo>
                    <a:pt x="21" y="617"/>
                  </a:lnTo>
                  <a:lnTo>
                    <a:pt x="23" y="616"/>
                  </a:lnTo>
                  <a:lnTo>
                    <a:pt x="24" y="615"/>
                  </a:lnTo>
                  <a:lnTo>
                    <a:pt x="24" y="614"/>
                  </a:lnTo>
                  <a:lnTo>
                    <a:pt x="24" y="613"/>
                  </a:lnTo>
                  <a:lnTo>
                    <a:pt x="24" y="612"/>
                  </a:lnTo>
                  <a:lnTo>
                    <a:pt x="25" y="608"/>
                  </a:lnTo>
                  <a:lnTo>
                    <a:pt x="26" y="605"/>
                  </a:lnTo>
                  <a:lnTo>
                    <a:pt x="28" y="604"/>
                  </a:lnTo>
                  <a:lnTo>
                    <a:pt x="28" y="603"/>
                  </a:lnTo>
                  <a:lnTo>
                    <a:pt x="30" y="598"/>
                  </a:lnTo>
                  <a:lnTo>
                    <a:pt x="31" y="595"/>
                  </a:lnTo>
                  <a:lnTo>
                    <a:pt x="32" y="594"/>
                  </a:lnTo>
                  <a:lnTo>
                    <a:pt x="32" y="591"/>
                  </a:lnTo>
                  <a:lnTo>
                    <a:pt x="33" y="581"/>
                  </a:lnTo>
                  <a:lnTo>
                    <a:pt x="34" y="574"/>
                  </a:lnTo>
                  <a:lnTo>
                    <a:pt x="35" y="573"/>
                  </a:lnTo>
                  <a:lnTo>
                    <a:pt x="35" y="568"/>
                  </a:lnTo>
                  <a:lnTo>
                    <a:pt x="36" y="556"/>
                  </a:lnTo>
                  <a:lnTo>
                    <a:pt x="36" y="545"/>
                  </a:lnTo>
                  <a:lnTo>
                    <a:pt x="37" y="544"/>
                  </a:lnTo>
                  <a:lnTo>
                    <a:pt x="37" y="543"/>
                  </a:lnTo>
                  <a:lnTo>
                    <a:pt x="37" y="538"/>
                  </a:lnTo>
                  <a:lnTo>
                    <a:pt x="37" y="534"/>
                  </a:lnTo>
                  <a:lnTo>
                    <a:pt x="38" y="533"/>
                  </a:lnTo>
                  <a:lnTo>
                    <a:pt x="39" y="533"/>
                  </a:lnTo>
                  <a:lnTo>
                    <a:pt x="42" y="533"/>
                  </a:lnTo>
                  <a:lnTo>
                    <a:pt x="44" y="533"/>
                  </a:lnTo>
                  <a:lnTo>
                    <a:pt x="46" y="533"/>
                  </a:lnTo>
                  <a:lnTo>
                    <a:pt x="47" y="533"/>
                  </a:lnTo>
                  <a:lnTo>
                    <a:pt x="48" y="533"/>
                  </a:lnTo>
                  <a:lnTo>
                    <a:pt x="49" y="533"/>
                  </a:lnTo>
                  <a:lnTo>
                    <a:pt x="50" y="533"/>
                  </a:lnTo>
                  <a:lnTo>
                    <a:pt x="55" y="533"/>
                  </a:lnTo>
                  <a:lnTo>
                    <a:pt x="58" y="533"/>
                  </a:lnTo>
                  <a:lnTo>
                    <a:pt x="59" y="533"/>
                  </a:lnTo>
                  <a:lnTo>
                    <a:pt x="60" y="533"/>
                  </a:lnTo>
                  <a:lnTo>
                    <a:pt x="66" y="532"/>
                  </a:lnTo>
                  <a:lnTo>
                    <a:pt x="69" y="531"/>
                  </a:lnTo>
                  <a:lnTo>
                    <a:pt x="70" y="530"/>
                  </a:lnTo>
                  <a:lnTo>
                    <a:pt x="72" y="530"/>
                  </a:lnTo>
                  <a:lnTo>
                    <a:pt x="73" y="530"/>
                  </a:lnTo>
                  <a:lnTo>
                    <a:pt x="74" y="530"/>
                  </a:lnTo>
                  <a:lnTo>
                    <a:pt x="75" y="530"/>
                  </a:lnTo>
                  <a:lnTo>
                    <a:pt x="76" y="530"/>
                  </a:lnTo>
                  <a:lnTo>
                    <a:pt x="77" y="530"/>
                  </a:lnTo>
                  <a:lnTo>
                    <a:pt x="78" y="526"/>
                  </a:lnTo>
                  <a:lnTo>
                    <a:pt x="79" y="524"/>
                  </a:lnTo>
                  <a:lnTo>
                    <a:pt x="80" y="523"/>
                  </a:lnTo>
                  <a:lnTo>
                    <a:pt x="85" y="520"/>
                  </a:lnTo>
                  <a:lnTo>
                    <a:pt x="87" y="518"/>
                  </a:lnTo>
                  <a:lnTo>
                    <a:pt x="88" y="516"/>
                  </a:lnTo>
                  <a:lnTo>
                    <a:pt x="89" y="515"/>
                  </a:lnTo>
                  <a:lnTo>
                    <a:pt x="92" y="512"/>
                  </a:lnTo>
                  <a:lnTo>
                    <a:pt x="94" y="510"/>
                  </a:lnTo>
                  <a:lnTo>
                    <a:pt x="95" y="509"/>
                  </a:lnTo>
                  <a:lnTo>
                    <a:pt x="96" y="509"/>
                  </a:lnTo>
                  <a:lnTo>
                    <a:pt x="97" y="509"/>
                  </a:lnTo>
                  <a:lnTo>
                    <a:pt x="98" y="509"/>
                  </a:lnTo>
                  <a:lnTo>
                    <a:pt x="98" y="509"/>
                  </a:lnTo>
                  <a:lnTo>
                    <a:pt x="99" y="509"/>
                  </a:lnTo>
                  <a:lnTo>
                    <a:pt x="100" y="509"/>
                  </a:lnTo>
                  <a:lnTo>
                    <a:pt x="102" y="509"/>
                  </a:lnTo>
                  <a:lnTo>
                    <a:pt x="106" y="508"/>
                  </a:lnTo>
                  <a:lnTo>
                    <a:pt x="108" y="507"/>
                  </a:lnTo>
                  <a:lnTo>
                    <a:pt x="109" y="506"/>
                  </a:lnTo>
                  <a:lnTo>
                    <a:pt x="113" y="504"/>
                  </a:lnTo>
                  <a:lnTo>
                    <a:pt x="115" y="503"/>
                  </a:lnTo>
                  <a:lnTo>
                    <a:pt x="116" y="502"/>
                  </a:lnTo>
                  <a:lnTo>
                    <a:pt x="117" y="501"/>
                  </a:lnTo>
                  <a:lnTo>
                    <a:pt x="120" y="500"/>
                  </a:lnTo>
                  <a:lnTo>
                    <a:pt x="120" y="501"/>
                  </a:lnTo>
                  <a:lnTo>
                    <a:pt x="120" y="498"/>
                  </a:lnTo>
                  <a:lnTo>
                    <a:pt x="120" y="494"/>
                  </a:lnTo>
                  <a:lnTo>
                    <a:pt x="120" y="491"/>
                  </a:lnTo>
                  <a:lnTo>
                    <a:pt x="120" y="490"/>
                  </a:lnTo>
                  <a:lnTo>
                    <a:pt x="121" y="485"/>
                  </a:lnTo>
                  <a:lnTo>
                    <a:pt x="122" y="482"/>
                  </a:lnTo>
                  <a:lnTo>
                    <a:pt x="123" y="480"/>
                  </a:lnTo>
                  <a:lnTo>
                    <a:pt x="125" y="479"/>
                  </a:lnTo>
                  <a:lnTo>
                    <a:pt x="126" y="478"/>
                  </a:lnTo>
                  <a:lnTo>
                    <a:pt x="127" y="477"/>
                  </a:lnTo>
                  <a:lnTo>
                    <a:pt x="128" y="476"/>
                  </a:lnTo>
                  <a:lnTo>
                    <a:pt x="129" y="475"/>
                  </a:lnTo>
                  <a:lnTo>
                    <a:pt x="130" y="474"/>
                  </a:lnTo>
                  <a:lnTo>
                    <a:pt x="131" y="474"/>
                  </a:lnTo>
                  <a:lnTo>
                    <a:pt x="135" y="474"/>
                  </a:lnTo>
                  <a:lnTo>
                    <a:pt x="139" y="474"/>
                  </a:lnTo>
                  <a:lnTo>
                    <a:pt x="140" y="474"/>
                  </a:lnTo>
                  <a:lnTo>
                    <a:pt x="142" y="474"/>
                  </a:lnTo>
                  <a:lnTo>
                    <a:pt x="151" y="474"/>
                  </a:lnTo>
                  <a:lnTo>
                    <a:pt x="158" y="474"/>
                  </a:lnTo>
                  <a:lnTo>
                    <a:pt x="159" y="474"/>
                  </a:lnTo>
                  <a:lnTo>
                    <a:pt x="164" y="474"/>
                  </a:lnTo>
                  <a:lnTo>
                    <a:pt x="180" y="474"/>
                  </a:lnTo>
                  <a:lnTo>
                    <a:pt x="192" y="474"/>
                  </a:lnTo>
                  <a:lnTo>
                    <a:pt x="194" y="474"/>
                  </a:lnTo>
                  <a:lnTo>
                    <a:pt x="199" y="474"/>
                  </a:lnTo>
                  <a:lnTo>
                    <a:pt x="218" y="474"/>
                  </a:lnTo>
                  <a:lnTo>
                    <a:pt x="232" y="474"/>
                  </a:lnTo>
                  <a:lnTo>
                    <a:pt x="233" y="474"/>
                  </a:lnTo>
                  <a:lnTo>
                    <a:pt x="236" y="474"/>
                  </a:lnTo>
                  <a:lnTo>
                    <a:pt x="238" y="474"/>
                  </a:lnTo>
                  <a:lnTo>
                    <a:pt x="239" y="474"/>
                  </a:lnTo>
                  <a:lnTo>
                    <a:pt x="241" y="474"/>
                  </a:lnTo>
                  <a:lnTo>
                    <a:pt x="242" y="474"/>
                  </a:lnTo>
                  <a:lnTo>
                    <a:pt x="243" y="474"/>
                  </a:lnTo>
                  <a:lnTo>
                    <a:pt x="243" y="472"/>
                  </a:lnTo>
                  <a:lnTo>
                    <a:pt x="243" y="471"/>
                  </a:lnTo>
                  <a:lnTo>
                    <a:pt x="243" y="470"/>
                  </a:lnTo>
                  <a:lnTo>
                    <a:pt x="243" y="469"/>
                  </a:lnTo>
                  <a:lnTo>
                    <a:pt x="244" y="463"/>
                  </a:lnTo>
                  <a:lnTo>
                    <a:pt x="245" y="460"/>
                  </a:lnTo>
                  <a:lnTo>
                    <a:pt x="246" y="459"/>
                  </a:lnTo>
                  <a:lnTo>
                    <a:pt x="247" y="455"/>
                  </a:lnTo>
                  <a:lnTo>
                    <a:pt x="253" y="442"/>
                  </a:lnTo>
                  <a:lnTo>
                    <a:pt x="256" y="433"/>
                  </a:lnTo>
                  <a:lnTo>
                    <a:pt x="257" y="432"/>
                  </a:lnTo>
                  <a:lnTo>
                    <a:pt x="258" y="427"/>
                  </a:lnTo>
                  <a:lnTo>
                    <a:pt x="263" y="415"/>
                  </a:lnTo>
                  <a:lnTo>
                    <a:pt x="266" y="404"/>
                  </a:lnTo>
                  <a:lnTo>
                    <a:pt x="268" y="403"/>
                  </a:lnTo>
                  <a:lnTo>
                    <a:pt x="272" y="402"/>
                  </a:lnTo>
                  <a:lnTo>
                    <a:pt x="274" y="401"/>
                  </a:lnTo>
                  <a:lnTo>
                    <a:pt x="275" y="400"/>
                  </a:lnTo>
                  <a:lnTo>
                    <a:pt x="278" y="396"/>
                  </a:lnTo>
                  <a:lnTo>
                    <a:pt x="280" y="394"/>
                  </a:lnTo>
                  <a:lnTo>
                    <a:pt x="281" y="393"/>
                  </a:lnTo>
                  <a:lnTo>
                    <a:pt x="283" y="391"/>
                  </a:lnTo>
                  <a:lnTo>
                    <a:pt x="292" y="386"/>
                  </a:lnTo>
                  <a:lnTo>
                    <a:pt x="298" y="383"/>
                  </a:lnTo>
                  <a:lnTo>
                    <a:pt x="299" y="382"/>
                  </a:lnTo>
                  <a:lnTo>
                    <a:pt x="301" y="380"/>
                  </a:lnTo>
                  <a:lnTo>
                    <a:pt x="308" y="373"/>
                  </a:lnTo>
                  <a:lnTo>
                    <a:pt x="312" y="369"/>
                  </a:lnTo>
                  <a:lnTo>
                    <a:pt x="313" y="368"/>
                  </a:lnTo>
                  <a:lnTo>
                    <a:pt x="315" y="366"/>
                  </a:lnTo>
                  <a:lnTo>
                    <a:pt x="316" y="365"/>
                  </a:lnTo>
                  <a:lnTo>
                    <a:pt x="317" y="364"/>
                  </a:lnTo>
                  <a:lnTo>
                    <a:pt x="320" y="363"/>
                  </a:lnTo>
                  <a:lnTo>
                    <a:pt x="323" y="362"/>
                  </a:lnTo>
                  <a:lnTo>
                    <a:pt x="324" y="361"/>
                  </a:lnTo>
                  <a:lnTo>
                    <a:pt x="325" y="361"/>
                  </a:lnTo>
                  <a:lnTo>
                    <a:pt x="330" y="360"/>
                  </a:lnTo>
                  <a:lnTo>
                    <a:pt x="333" y="359"/>
                  </a:lnTo>
                  <a:lnTo>
                    <a:pt x="334" y="358"/>
                  </a:lnTo>
                  <a:lnTo>
                    <a:pt x="337" y="356"/>
                  </a:lnTo>
                  <a:lnTo>
                    <a:pt x="347" y="351"/>
                  </a:lnTo>
                  <a:lnTo>
                    <a:pt x="354" y="348"/>
                  </a:lnTo>
                  <a:lnTo>
                    <a:pt x="355" y="347"/>
                  </a:lnTo>
                  <a:lnTo>
                    <a:pt x="358" y="345"/>
                  </a:lnTo>
                  <a:lnTo>
                    <a:pt x="368" y="338"/>
                  </a:lnTo>
                  <a:lnTo>
                    <a:pt x="375" y="333"/>
                  </a:lnTo>
                  <a:lnTo>
                    <a:pt x="376" y="332"/>
                  </a:lnTo>
                  <a:lnTo>
                    <a:pt x="378" y="332"/>
                  </a:lnTo>
                  <a:lnTo>
                    <a:pt x="381" y="332"/>
                  </a:lnTo>
                  <a:lnTo>
                    <a:pt x="383" y="332"/>
                  </a:lnTo>
                  <a:lnTo>
                    <a:pt x="384" y="332"/>
                  </a:lnTo>
                  <a:lnTo>
                    <a:pt x="385" y="332"/>
                  </a:lnTo>
                  <a:lnTo>
                    <a:pt x="390" y="331"/>
                  </a:lnTo>
                  <a:lnTo>
                    <a:pt x="393" y="330"/>
                  </a:lnTo>
                  <a:lnTo>
                    <a:pt x="394" y="329"/>
                  </a:lnTo>
                  <a:lnTo>
                    <a:pt x="397" y="329"/>
                  </a:lnTo>
                  <a:lnTo>
                    <a:pt x="403" y="328"/>
                  </a:lnTo>
                  <a:lnTo>
                    <a:pt x="407" y="327"/>
                  </a:lnTo>
                  <a:lnTo>
                    <a:pt x="408" y="326"/>
                  </a:lnTo>
                  <a:lnTo>
                    <a:pt x="410" y="325"/>
                  </a:lnTo>
                  <a:lnTo>
                    <a:pt x="417" y="322"/>
                  </a:lnTo>
                  <a:lnTo>
                    <a:pt x="422" y="319"/>
                  </a:lnTo>
                  <a:lnTo>
                    <a:pt x="423" y="318"/>
                  </a:lnTo>
                  <a:lnTo>
                    <a:pt x="426" y="318"/>
                  </a:lnTo>
                  <a:lnTo>
                    <a:pt x="428" y="318"/>
                  </a:lnTo>
                  <a:lnTo>
                    <a:pt x="429" y="318"/>
                  </a:lnTo>
                  <a:lnTo>
                    <a:pt x="431" y="317"/>
                  </a:lnTo>
                  <a:lnTo>
                    <a:pt x="432" y="316"/>
                  </a:lnTo>
                  <a:lnTo>
                    <a:pt x="434" y="315"/>
                  </a:lnTo>
                  <a:lnTo>
                    <a:pt x="434" y="314"/>
                  </a:lnTo>
                  <a:lnTo>
                    <a:pt x="434" y="311"/>
                  </a:lnTo>
                  <a:lnTo>
                    <a:pt x="434" y="309"/>
                  </a:lnTo>
                  <a:lnTo>
                    <a:pt x="434" y="308"/>
                  </a:lnTo>
                  <a:lnTo>
                    <a:pt x="434" y="307"/>
                  </a:lnTo>
                  <a:lnTo>
                    <a:pt x="434" y="301"/>
                  </a:lnTo>
                  <a:lnTo>
                    <a:pt x="434" y="298"/>
                  </a:lnTo>
                  <a:lnTo>
                    <a:pt x="434" y="297"/>
                  </a:lnTo>
                  <a:lnTo>
                    <a:pt x="434" y="295"/>
                  </a:lnTo>
                  <a:lnTo>
                    <a:pt x="434" y="287"/>
                  </a:lnTo>
                  <a:lnTo>
                    <a:pt x="434" y="280"/>
                  </a:lnTo>
                  <a:lnTo>
                    <a:pt x="434" y="279"/>
                  </a:lnTo>
                  <a:lnTo>
                    <a:pt x="432" y="277"/>
                  </a:lnTo>
                  <a:lnTo>
                    <a:pt x="431" y="267"/>
                  </a:lnTo>
                  <a:lnTo>
                    <a:pt x="430" y="260"/>
                  </a:lnTo>
                  <a:lnTo>
                    <a:pt x="430" y="259"/>
                  </a:lnTo>
                  <a:lnTo>
                    <a:pt x="429" y="255"/>
                  </a:lnTo>
                  <a:lnTo>
                    <a:pt x="429" y="253"/>
                  </a:lnTo>
                  <a:lnTo>
                    <a:pt x="429" y="252"/>
                  </a:lnTo>
                  <a:lnTo>
                    <a:pt x="425" y="249"/>
                  </a:lnTo>
                  <a:lnTo>
                    <a:pt x="423" y="248"/>
                  </a:lnTo>
                  <a:lnTo>
                    <a:pt x="423" y="247"/>
                  </a:lnTo>
                  <a:lnTo>
                    <a:pt x="422" y="247"/>
                  </a:lnTo>
                  <a:lnTo>
                    <a:pt x="420" y="247"/>
                  </a:lnTo>
                  <a:lnTo>
                    <a:pt x="419" y="247"/>
                  </a:lnTo>
                  <a:lnTo>
                    <a:pt x="419" y="247"/>
                  </a:lnTo>
                  <a:lnTo>
                    <a:pt x="418" y="247"/>
                  </a:lnTo>
                  <a:lnTo>
                    <a:pt x="417" y="247"/>
                  </a:lnTo>
                  <a:lnTo>
                    <a:pt x="411" y="247"/>
                  </a:lnTo>
                  <a:lnTo>
                    <a:pt x="408" y="247"/>
                  </a:lnTo>
                  <a:lnTo>
                    <a:pt x="408" y="247"/>
                  </a:lnTo>
                  <a:lnTo>
                    <a:pt x="403" y="246"/>
                  </a:lnTo>
                  <a:lnTo>
                    <a:pt x="400" y="245"/>
                  </a:lnTo>
                  <a:lnTo>
                    <a:pt x="400" y="244"/>
                  </a:lnTo>
                  <a:lnTo>
                    <a:pt x="399" y="244"/>
                  </a:lnTo>
                  <a:lnTo>
                    <a:pt x="395" y="243"/>
                  </a:lnTo>
                  <a:lnTo>
                    <a:pt x="394" y="243"/>
                  </a:lnTo>
                  <a:lnTo>
                    <a:pt x="394" y="242"/>
                  </a:lnTo>
                  <a:lnTo>
                    <a:pt x="392" y="241"/>
                  </a:lnTo>
                  <a:lnTo>
                    <a:pt x="391" y="240"/>
                  </a:lnTo>
                  <a:lnTo>
                    <a:pt x="391" y="239"/>
                  </a:lnTo>
                  <a:lnTo>
                    <a:pt x="390" y="239"/>
                  </a:lnTo>
                  <a:lnTo>
                    <a:pt x="389" y="239"/>
                  </a:lnTo>
                  <a:lnTo>
                    <a:pt x="386" y="238"/>
                  </a:lnTo>
                  <a:lnTo>
                    <a:pt x="384" y="238"/>
                  </a:lnTo>
                  <a:lnTo>
                    <a:pt x="384" y="237"/>
                  </a:lnTo>
                  <a:lnTo>
                    <a:pt x="374" y="234"/>
                  </a:lnTo>
                  <a:lnTo>
                    <a:pt x="370" y="231"/>
                  </a:lnTo>
                  <a:lnTo>
                    <a:pt x="370" y="230"/>
                  </a:lnTo>
                  <a:lnTo>
                    <a:pt x="369" y="230"/>
                  </a:lnTo>
                  <a:lnTo>
                    <a:pt x="367" y="229"/>
                  </a:lnTo>
                  <a:lnTo>
                    <a:pt x="358" y="226"/>
                  </a:lnTo>
                  <a:lnTo>
                    <a:pt x="352" y="224"/>
                  </a:lnTo>
                  <a:lnTo>
                    <a:pt x="352" y="223"/>
                  </a:lnTo>
                  <a:lnTo>
                    <a:pt x="351" y="223"/>
                  </a:lnTo>
                  <a:lnTo>
                    <a:pt x="350" y="223"/>
                  </a:lnTo>
                  <a:lnTo>
                    <a:pt x="350" y="223"/>
                  </a:lnTo>
                  <a:lnTo>
                    <a:pt x="349" y="222"/>
                  </a:lnTo>
                  <a:lnTo>
                    <a:pt x="349" y="221"/>
                  </a:lnTo>
                  <a:lnTo>
                    <a:pt x="347" y="218"/>
                  </a:lnTo>
                  <a:lnTo>
                    <a:pt x="347" y="216"/>
                  </a:lnTo>
                  <a:lnTo>
                    <a:pt x="347" y="215"/>
                  </a:lnTo>
                  <a:lnTo>
                    <a:pt x="346" y="212"/>
                  </a:lnTo>
                  <a:lnTo>
                    <a:pt x="345" y="211"/>
                  </a:lnTo>
                  <a:lnTo>
                    <a:pt x="345" y="210"/>
                  </a:lnTo>
                  <a:lnTo>
                    <a:pt x="345" y="208"/>
                  </a:lnTo>
                  <a:lnTo>
                    <a:pt x="345" y="206"/>
                  </a:lnTo>
                  <a:lnTo>
                    <a:pt x="345" y="205"/>
                  </a:lnTo>
                  <a:lnTo>
                    <a:pt x="344" y="203"/>
                  </a:lnTo>
                  <a:lnTo>
                    <a:pt x="344" y="201"/>
                  </a:lnTo>
                  <a:lnTo>
                    <a:pt x="344" y="199"/>
                  </a:lnTo>
                  <a:lnTo>
                    <a:pt x="344" y="198"/>
                  </a:lnTo>
                  <a:lnTo>
                    <a:pt x="343" y="193"/>
                  </a:lnTo>
                  <a:lnTo>
                    <a:pt x="343" y="190"/>
                  </a:lnTo>
                  <a:lnTo>
                    <a:pt x="343" y="189"/>
                  </a:lnTo>
                  <a:lnTo>
                    <a:pt x="342" y="186"/>
                  </a:lnTo>
                  <a:lnTo>
                    <a:pt x="342" y="183"/>
                  </a:lnTo>
                  <a:lnTo>
                    <a:pt x="343" y="182"/>
                  </a:lnTo>
                  <a:lnTo>
                    <a:pt x="342" y="178"/>
                  </a:lnTo>
                  <a:lnTo>
                    <a:pt x="342" y="174"/>
                  </a:lnTo>
                  <a:lnTo>
                    <a:pt x="342" y="173"/>
                  </a:lnTo>
                  <a:lnTo>
                    <a:pt x="340" y="171"/>
                  </a:lnTo>
                  <a:lnTo>
                    <a:pt x="340" y="168"/>
                  </a:lnTo>
                  <a:lnTo>
                    <a:pt x="339" y="165"/>
                  </a:lnTo>
                  <a:lnTo>
                    <a:pt x="339" y="164"/>
                  </a:lnTo>
                  <a:lnTo>
                    <a:pt x="342" y="163"/>
                  </a:lnTo>
                  <a:lnTo>
                    <a:pt x="344" y="162"/>
                  </a:lnTo>
                  <a:lnTo>
                    <a:pt x="345" y="160"/>
                  </a:lnTo>
                  <a:lnTo>
                    <a:pt x="348" y="159"/>
                  </a:lnTo>
                  <a:lnTo>
                    <a:pt x="350" y="159"/>
                  </a:lnTo>
                  <a:lnTo>
                    <a:pt x="351" y="158"/>
                  </a:lnTo>
                  <a:lnTo>
                    <a:pt x="353" y="158"/>
                  </a:lnTo>
                  <a:lnTo>
                    <a:pt x="356" y="158"/>
                  </a:lnTo>
                  <a:lnTo>
                    <a:pt x="357" y="157"/>
                  </a:lnTo>
                  <a:lnTo>
                    <a:pt x="360" y="157"/>
                  </a:lnTo>
                  <a:lnTo>
                    <a:pt x="363" y="157"/>
                  </a:lnTo>
                  <a:lnTo>
                    <a:pt x="364" y="156"/>
                  </a:lnTo>
                  <a:lnTo>
                    <a:pt x="365" y="156"/>
                  </a:lnTo>
                  <a:lnTo>
                    <a:pt x="367" y="155"/>
                  </a:lnTo>
                  <a:lnTo>
                    <a:pt x="369" y="154"/>
                  </a:lnTo>
                  <a:lnTo>
                    <a:pt x="370" y="154"/>
                  </a:lnTo>
                  <a:lnTo>
                    <a:pt x="374" y="153"/>
                  </a:lnTo>
                  <a:lnTo>
                    <a:pt x="378" y="153"/>
                  </a:lnTo>
                  <a:lnTo>
                    <a:pt x="379" y="152"/>
                  </a:lnTo>
                  <a:lnTo>
                    <a:pt x="380" y="152"/>
                  </a:lnTo>
                  <a:lnTo>
                    <a:pt x="384" y="151"/>
                  </a:lnTo>
                  <a:lnTo>
                    <a:pt x="387" y="151"/>
                  </a:lnTo>
                  <a:lnTo>
                    <a:pt x="388" y="150"/>
                  </a:lnTo>
                  <a:lnTo>
                    <a:pt x="389" y="150"/>
                  </a:lnTo>
                  <a:lnTo>
                    <a:pt x="391" y="150"/>
                  </a:lnTo>
                  <a:lnTo>
                    <a:pt x="394" y="149"/>
                  </a:lnTo>
                  <a:lnTo>
                    <a:pt x="397" y="148"/>
                  </a:lnTo>
                  <a:lnTo>
                    <a:pt x="400" y="148"/>
                  </a:lnTo>
                  <a:lnTo>
                    <a:pt x="402" y="148"/>
                  </a:lnTo>
                  <a:lnTo>
                    <a:pt x="403" y="147"/>
                  </a:lnTo>
                  <a:lnTo>
                    <a:pt x="406" y="146"/>
                  </a:lnTo>
                  <a:lnTo>
                    <a:pt x="408" y="146"/>
                  </a:lnTo>
                  <a:lnTo>
                    <a:pt x="409" y="145"/>
                  </a:lnTo>
                  <a:lnTo>
                    <a:pt x="410" y="145"/>
                  </a:lnTo>
                  <a:lnTo>
                    <a:pt x="415" y="144"/>
                  </a:lnTo>
                  <a:lnTo>
                    <a:pt x="418" y="144"/>
                  </a:lnTo>
                  <a:lnTo>
                    <a:pt x="419" y="142"/>
                  </a:lnTo>
                  <a:lnTo>
                    <a:pt x="423" y="139"/>
                  </a:lnTo>
                  <a:lnTo>
                    <a:pt x="426" y="138"/>
                  </a:lnTo>
                  <a:lnTo>
                    <a:pt x="427" y="137"/>
                  </a:lnTo>
                  <a:lnTo>
                    <a:pt x="427" y="136"/>
                  </a:lnTo>
                  <a:lnTo>
                    <a:pt x="428" y="130"/>
                  </a:lnTo>
                  <a:lnTo>
                    <a:pt x="429" y="124"/>
                  </a:lnTo>
                  <a:lnTo>
                    <a:pt x="430" y="123"/>
                  </a:lnTo>
                  <a:lnTo>
                    <a:pt x="430" y="122"/>
                  </a:lnTo>
                  <a:lnTo>
                    <a:pt x="431" y="118"/>
                  </a:lnTo>
                  <a:lnTo>
                    <a:pt x="431" y="115"/>
                  </a:lnTo>
                  <a:lnTo>
                    <a:pt x="432" y="114"/>
                  </a:lnTo>
                  <a:lnTo>
                    <a:pt x="432" y="113"/>
                  </a:lnTo>
                  <a:lnTo>
                    <a:pt x="432" y="110"/>
                  </a:lnTo>
                  <a:lnTo>
                    <a:pt x="432" y="107"/>
                  </a:lnTo>
                  <a:lnTo>
                    <a:pt x="434" y="106"/>
                  </a:lnTo>
                  <a:lnTo>
                    <a:pt x="434" y="103"/>
                  </a:lnTo>
                  <a:lnTo>
                    <a:pt x="435" y="99"/>
                  </a:lnTo>
                  <a:lnTo>
                    <a:pt x="436" y="98"/>
                  </a:lnTo>
                  <a:lnTo>
                    <a:pt x="436" y="97"/>
                  </a:lnTo>
                  <a:lnTo>
                    <a:pt x="436" y="93"/>
                  </a:lnTo>
                  <a:lnTo>
                    <a:pt x="436" y="89"/>
                  </a:lnTo>
                  <a:lnTo>
                    <a:pt x="437" y="88"/>
                  </a:lnTo>
                  <a:lnTo>
                    <a:pt x="437" y="85"/>
                  </a:lnTo>
                  <a:lnTo>
                    <a:pt x="439" y="73"/>
                  </a:lnTo>
                  <a:lnTo>
                    <a:pt x="440" y="62"/>
                  </a:lnTo>
                  <a:lnTo>
                    <a:pt x="441" y="61"/>
                  </a:lnTo>
                  <a:lnTo>
                    <a:pt x="441" y="57"/>
                  </a:lnTo>
                  <a:lnTo>
                    <a:pt x="444" y="43"/>
                  </a:lnTo>
                  <a:lnTo>
                    <a:pt x="445" y="31"/>
                  </a:lnTo>
                  <a:lnTo>
                    <a:pt x="446" y="29"/>
                  </a:lnTo>
                  <a:lnTo>
                    <a:pt x="446" y="27"/>
                  </a:lnTo>
                  <a:lnTo>
                    <a:pt x="447" y="20"/>
                  </a:lnTo>
                  <a:lnTo>
                    <a:pt x="448" y="13"/>
                  </a:lnTo>
                  <a:lnTo>
                    <a:pt x="449" y="12"/>
                  </a:lnTo>
                  <a:lnTo>
                    <a:pt x="449" y="11"/>
                  </a:lnTo>
                  <a:lnTo>
                    <a:pt x="449" y="8"/>
                  </a:lnTo>
                  <a:lnTo>
                    <a:pt x="449" y="5"/>
                  </a:lnTo>
                  <a:lnTo>
                    <a:pt x="450" y="4"/>
                  </a:lnTo>
                  <a:lnTo>
                    <a:pt x="453" y="4"/>
                  </a:lnTo>
                  <a:lnTo>
                    <a:pt x="454" y="4"/>
                  </a:lnTo>
                  <a:lnTo>
                    <a:pt x="455" y="4"/>
                  </a:lnTo>
                  <a:lnTo>
                    <a:pt x="458" y="4"/>
                  </a:lnTo>
                  <a:lnTo>
                    <a:pt x="460" y="4"/>
                  </a:lnTo>
                  <a:lnTo>
                    <a:pt x="461" y="4"/>
                  </a:lnTo>
                  <a:lnTo>
                    <a:pt x="463" y="4"/>
                  </a:lnTo>
                  <a:lnTo>
                    <a:pt x="469" y="3"/>
                  </a:lnTo>
                  <a:lnTo>
                    <a:pt x="475" y="2"/>
                  </a:lnTo>
                  <a:lnTo>
                    <a:pt x="476" y="0"/>
                  </a:lnTo>
                  <a:lnTo>
                    <a:pt x="480" y="0"/>
                  </a:lnTo>
                  <a:lnTo>
                    <a:pt x="493" y="0"/>
                  </a:lnTo>
                  <a:lnTo>
                    <a:pt x="502" y="0"/>
                  </a:lnTo>
                  <a:lnTo>
                    <a:pt x="503" y="0"/>
                  </a:lnTo>
                  <a:lnTo>
                    <a:pt x="504" y="0"/>
                  </a:lnTo>
                  <a:lnTo>
                    <a:pt x="510" y="0"/>
                  </a:lnTo>
                  <a:lnTo>
                    <a:pt x="513" y="0"/>
                  </a:lnTo>
                  <a:lnTo>
                    <a:pt x="514" y="0"/>
                  </a:lnTo>
                  <a:lnTo>
                    <a:pt x="516" y="3"/>
                  </a:lnTo>
                  <a:lnTo>
                    <a:pt x="517" y="4"/>
                  </a:lnTo>
                  <a:lnTo>
                    <a:pt x="518" y="4"/>
                  </a:lnTo>
                  <a:lnTo>
                    <a:pt x="519" y="7"/>
                  </a:lnTo>
                  <a:lnTo>
                    <a:pt x="520" y="8"/>
                  </a:lnTo>
                  <a:lnTo>
                    <a:pt x="521" y="8"/>
                  </a:lnTo>
                  <a:lnTo>
                    <a:pt x="522" y="10"/>
                  </a:lnTo>
                  <a:lnTo>
                    <a:pt x="523" y="11"/>
                  </a:lnTo>
                  <a:lnTo>
                    <a:pt x="524" y="11"/>
                  </a:lnTo>
                  <a:lnTo>
                    <a:pt x="524" y="11"/>
                  </a:lnTo>
                  <a:lnTo>
                    <a:pt x="527" y="11"/>
                  </a:lnTo>
                  <a:lnTo>
                    <a:pt x="528" y="11"/>
                  </a:lnTo>
                  <a:lnTo>
                    <a:pt x="529" y="11"/>
                  </a:lnTo>
                  <a:lnTo>
                    <a:pt x="532" y="11"/>
                  </a:lnTo>
                  <a:lnTo>
                    <a:pt x="534" y="11"/>
                  </a:lnTo>
                  <a:lnTo>
                    <a:pt x="535" y="11"/>
                  </a:lnTo>
                  <a:lnTo>
                    <a:pt x="541" y="13"/>
                  </a:lnTo>
                  <a:lnTo>
                    <a:pt x="545" y="14"/>
                  </a:lnTo>
                  <a:lnTo>
                    <a:pt x="546" y="14"/>
                  </a:lnTo>
                  <a:lnTo>
                    <a:pt x="547" y="14"/>
                  </a:lnTo>
                  <a:lnTo>
                    <a:pt x="550" y="14"/>
                  </a:lnTo>
                  <a:lnTo>
                    <a:pt x="553" y="14"/>
                  </a:lnTo>
                  <a:lnTo>
                    <a:pt x="554" y="14"/>
                  </a:lnTo>
                  <a:lnTo>
                    <a:pt x="553" y="16"/>
                  </a:lnTo>
                  <a:lnTo>
                    <a:pt x="553" y="17"/>
                  </a:lnTo>
                  <a:lnTo>
                    <a:pt x="554" y="17"/>
                  </a:lnTo>
                  <a:lnTo>
                    <a:pt x="554" y="18"/>
                  </a:lnTo>
                  <a:lnTo>
                    <a:pt x="554" y="21"/>
                  </a:lnTo>
                  <a:lnTo>
                    <a:pt x="555" y="23"/>
                  </a:lnTo>
                  <a:lnTo>
                    <a:pt x="556" y="23"/>
                  </a:lnTo>
                  <a:lnTo>
                    <a:pt x="557" y="27"/>
                  </a:lnTo>
                  <a:lnTo>
                    <a:pt x="558" y="29"/>
                  </a:lnTo>
                  <a:lnTo>
                    <a:pt x="559" y="29"/>
                  </a:lnTo>
                  <a:lnTo>
                    <a:pt x="559" y="30"/>
                  </a:lnTo>
                  <a:lnTo>
                    <a:pt x="560" y="32"/>
                  </a:lnTo>
                  <a:lnTo>
                    <a:pt x="561" y="32"/>
                  </a:lnTo>
                  <a:lnTo>
                    <a:pt x="563" y="34"/>
                  </a:lnTo>
                  <a:lnTo>
                    <a:pt x="564" y="35"/>
                  </a:lnTo>
                  <a:lnTo>
                    <a:pt x="564" y="37"/>
                  </a:lnTo>
                  <a:lnTo>
                    <a:pt x="564" y="39"/>
                  </a:lnTo>
                  <a:lnTo>
                    <a:pt x="564" y="40"/>
                  </a:lnTo>
                  <a:lnTo>
                    <a:pt x="565" y="40"/>
                  </a:lnTo>
                  <a:lnTo>
                    <a:pt x="567" y="41"/>
                  </a:lnTo>
                  <a:lnTo>
                    <a:pt x="574" y="44"/>
                  </a:lnTo>
                  <a:lnTo>
                    <a:pt x="580" y="46"/>
                  </a:lnTo>
                  <a:lnTo>
                    <a:pt x="582" y="46"/>
                  </a:lnTo>
                  <a:lnTo>
                    <a:pt x="585" y="49"/>
                  </a:lnTo>
                  <a:lnTo>
                    <a:pt x="596" y="56"/>
                  </a:lnTo>
                  <a:lnTo>
                    <a:pt x="605" y="61"/>
                  </a:lnTo>
                  <a:lnTo>
                    <a:pt x="606" y="61"/>
                  </a:lnTo>
                  <a:lnTo>
                    <a:pt x="610" y="64"/>
                  </a:lnTo>
                  <a:lnTo>
                    <a:pt x="623" y="70"/>
                  </a:lnTo>
                  <a:lnTo>
                    <a:pt x="633" y="75"/>
                  </a:lnTo>
                  <a:lnTo>
                    <a:pt x="634" y="75"/>
                  </a:lnTo>
                  <a:lnTo>
                    <a:pt x="637" y="77"/>
                  </a:lnTo>
                  <a:lnTo>
                    <a:pt x="644" y="80"/>
                  </a:lnTo>
                  <a:lnTo>
                    <a:pt x="650" y="82"/>
                  </a:lnTo>
                  <a:lnTo>
                    <a:pt x="651" y="82"/>
                  </a:lnTo>
                  <a:lnTo>
                    <a:pt x="655" y="82"/>
                  </a:lnTo>
                  <a:lnTo>
                    <a:pt x="657" y="82"/>
                  </a:lnTo>
                  <a:lnTo>
                    <a:pt x="658" y="82"/>
                  </a:lnTo>
                  <a:lnTo>
                    <a:pt x="658" y="81"/>
                  </a:lnTo>
                  <a:lnTo>
                    <a:pt x="658" y="80"/>
                  </a:lnTo>
                  <a:lnTo>
                    <a:pt x="658" y="79"/>
                  </a:lnTo>
                  <a:lnTo>
                    <a:pt x="659" y="78"/>
                  </a:lnTo>
                  <a:lnTo>
                    <a:pt x="660" y="76"/>
                  </a:lnTo>
                  <a:lnTo>
                    <a:pt x="661" y="74"/>
                  </a:lnTo>
                  <a:lnTo>
                    <a:pt x="661" y="73"/>
                  </a:lnTo>
                  <a:lnTo>
                    <a:pt x="661" y="71"/>
                  </a:lnTo>
                  <a:lnTo>
                    <a:pt x="662" y="70"/>
                  </a:lnTo>
                  <a:lnTo>
                    <a:pt x="662" y="67"/>
                  </a:lnTo>
                  <a:lnTo>
                    <a:pt x="662" y="65"/>
                  </a:lnTo>
                  <a:lnTo>
                    <a:pt x="662" y="64"/>
                  </a:lnTo>
                  <a:lnTo>
                    <a:pt x="664" y="63"/>
                  </a:lnTo>
                  <a:lnTo>
                    <a:pt x="665" y="62"/>
                  </a:lnTo>
                  <a:lnTo>
                    <a:pt x="666" y="61"/>
                  </a:lnTo>
                  <a:lnTo>
                    <a:pt x="668" y="61"/>
                  </a:lnTo>
                  <a:lnTo>
                    <a:pt x="675" y="61"/>
                  </a:lnTo>
                  <a:lnTo>
                    <a:pt x="679" y="61"/>
                  </a:lnTo>
                  <a:lnTo>
                    <a:pt x="680" y="61"/>
                  </a:lnTo>
                  <a:lnTo>
                    <a:pt x="684" y="61"/>
                  </a:lnTo>
                  <a:lnTo>
                    <a:pt x="699" y="61"/>
                  </a:lnTo>
                  <a:lnTo>
                    <a:pt x="711" y="61"/>
                  </a:lnTo>
                  <a:lnTo>
                    <a:pt x="712" y="61"/>
                  </a:lnTo>
                  <a:lnTo>
                    <a:pt x="716" y="61"/>
                  </a:lnTo>
                  <a:lnTo>
                    <a:pt x="729" y="61"/>
                  </a:lnTo>
                  <a:lnTo>
                    <a:pt x="739" y="61"/>
                  </a:lnTo>
                  <a:lnTo>
                    <a:pt x="740" y="61"/>
                  </a:lnTo>
                  <a:lnTo>
                    <a:pt x="742" y="63"/>
                  </a:lnTo>
                  <a:lnTo>
                    <a:pt x="743" y="64"/>
                  </a:lnTo>
                  <a:lnTo>
                    <a:pt x="744" y="64"/>
                  </a:lnTo>
                  <a:lnTo>
                    <a:pt x="745" y="66"/>
                  </a:lnTo>
                  <a:lnTo>
                    <a:pt x="746" y="67"/>
                  </a:lnTo>
                  <a:lnTo>
                    <a:pt x="749" y="73"/>
                  </a:lnTo>
                  <a:lnTo>
                    <a:pt x="750" y="75"/>
                  </a:lnTo>
                  <a:lnTo>
                    <a:pt x="751" y="75"/>
                  </a:lnTo>
                  <a:lnTo>
                    <a:pt x="751" y="76"/>
                  </a:lnTo>
                  <a:lnTo>
                    <a:pt x="751" y="78"/>
                  </a:lnTo>
                  <a:lnTo>
                    <a:pt x="752" y="86"/>
                  </a:lnTo>
                  <a:lnTo>
                    <a:pt x="753" y="93"/>
                  </a:lnTo>
                  <a:lnTo>
                    <a:pt x="754" y="93"/>
                  </a:lnTo>
                  <a:lnTo>
                    <a:pt x="754" y="94"/>
                  </a:lnTo>
                  <a:lnTo>
                    <a:pt x="754" y="96"/>
                  </a:lnTo>
                  <a:lnTo>
                    <a:pt x="755" y="103"/>
                  </a:lnTo>
                  <a:lnTo>
                    <a:pt x="756" y="110"/>
                  </a:lnTo>
                  <a:lnTo>
                    <a:pt x="757" y="110"/>
                  </a:lnTo>
                  <a:lnTo>
                    <a:pt x="757" y="111"/>
                  </a:lnTo>
                  <a:lnTo>
                    <a:pt x="757" y="112"/>
                  </a:lnTo>
                  <a:lnTo>
                    <a:pt x="757" y="115"/>
                  </a:lnTo>
                  <a:lnTo>
                    <a:pt x="757" y="117"/>
                  </a:lnTo>
                  <a:lnTo>
                    <a:pt x="757" y="117"/>
                  </a:lnTo>
                  <a:lnTo>
                    <a:pt x="756" y="117"/>
                  </a:lnTo>
                  <a:lnTo>
                    <a:pt x="755" y="117"/>
                  </a:lnTo>
                  <a:lnTo>
                    <a:pt x="754" y="117"/>
                  </a:lnTo>
                  <a:lnTo>
                    <a:pt x="754" y="117"/>
                  </a:lnTo>
                  <a:lnTo>
                    <a:pt x="753" y="117"/>
                  </a:lnTo>
                  <a:lnTo>
                    <a:pt x="752" y="117"/>
                  </a:lnTo>
                  <a:lnTo>
                    <a:pt x="751" y="117"/>
                  </a:lnTo>
                  <a:lnTo>
                    <a:pt x="751" y="117"/>
                  </a:lnTo>
                  <a:lnTo>
                    <a:pt x="750" y="117"/>
                  </a:lnTo>
                  <a:lnTo>
                    <a:pt x="749" y="117"/>
                  </a:lnTo>
                  <a:lnTo>
                    <a:pt x="745" y="117"/>
                  </a:lnTo>
                  <a:lnTo>
                    <a:pt x="743" y="117"/>
                  </a:lnTo>
                  <a:lnTo>
                    <a:pt x="743" y="117"/>
                  </a:lnTo>
                  <a:lnTo>
                    <a:pt x="742" y="117"/>
                  </a:lnTo>
                  <a:lnTo>
                    <a:pt x="741" y="117"/>
                  </a:lnTo>
                  <a:lnTo>
                    <a:pt x="738" y="117"/>
                  </a:lnTo>
                  <a:lnTo>
                    <a:pt x="736" y="117"/>
                  </a:lnTo>
                  <a:lnTo>
                    <a:pt x="736" y="117"/>
                  </a:lnTo>
                  <a:lnTo>
                    <a:pt x="736" y="117"/>
                  </a:lnTo>
                  <a:lnTo>
                    <a:pt x="736" y="118"/>
                  </a:lnTo>
                  <a:lnTo>
                    <a:pt x="736" y="119"/>
                  </a:lnTo>
                  <a:lnTo>
                    <a:pt x="736" y="120"/>
                  </a:lnTo>
                  <a:lnTo>
                    <a:pt x="736" y="120"/>
                  </a:lnTo>
                  <a:lnTo>
                    <a:pt x="736" y="121"/>
                  </a:lnTo>
                  <a:lnTo>
                    <a:pt x="736" y="123"/>
                  </a:lnTo>
                  <a:lnTo>
                    <a:pt x="736" y="124"/>
                  </a:lnTo>
                  <a:lnTo>
                    <a:pt x="736" y="124"/>
                  </a:lnTo>
                  <a:lnTo>
                    <a:pt x="736" y="126"/>
                  </a:lnTo>
                  <a:lnTo>
                    <a:pt x="736" y="127"/>
                  </a:lnTo>
                  <a:lnTo>
                    <a:pt x="736" y="132"/>
                  </a:lnTo>
                  <a:lnTo>
                    <a:pt x="736" y="135"/>
                  </a:lnTo>
                  <a:lnTo>
                    <a:pt x="736" y="135"/>
                  </a:lnTo>
                  <a:lnTo>
                    <a:pt x="736" y="136"/>
                  </a:lnTo>
                  <a:lnTo>
                    <a:pt x="736" y="137"/>
                  </a:lnTo>
                  <a:lnTo>
                    <a:pt x="736" y="142"/>
                  </a:lnTo>
                  <a:lnTo>
                    <a:pt x="736" y="146"/>
                  </a:lnTo>
                  <a:lnTo>
                    <a:pt x="736" y="146"/>
                  </a:lnTo>
                  <a:lnTo>
                    <a:pt x="736" y="147"/>
                  </a:lnTo>
                  <a:lnTo>
                    <a:pt x="736" y="148"/>
                  </a:lnTo>
                  <a:lnTo>
                    <a:pt x="736" y="149"/>
                  </a:lnTo>
                  <a:lnTo>
                    <a:pt x="736" y="149"/>
                  </a:lnTo>
                  <a:lnTo>
                    <a:pt x="735" y="150"/>
                  </a:lnTo>
                  <a:lnTo>
                    <a:pt x="732" y="151"/>
                  </a:lnTo>
                  <a:lnTo>
                    <a:pt x="730" y="152"/>
                  </a:lnTo>
                  <a:lnTo>
                    <a:pt x="730" y="152"/>
                  </a:lnTo>
                  <a:lnTo>
                    <a:pt x="729" y="152"/>
                  </a:lnTo>
                  <a:lnTo>
                    <a:pt x="727" y="152"/>
                  </a:lnTo>
                  <a:lnTo>
                    <a:pt x="724" y="152"/>
                  </a:lnTo>
                  <a:lnTo>
                    <a:pt x="722" y="152"/>
                  </a:lnTo>
                  <a:lnTo>
                    <a:pt x="722" y="152"/>
                  </a:lnTo>
                  <a:lnTo>
                    <a:pt x="721" y="153"/>
                  </a:lnTo>
                  <a:lnTo>
                    <a:pt x="717" y="155"/>
                  </a:lnTo>
                  <a:lnTo>
                    <a:pt x="715" y="156"/>
                  </a:lnTo>
                  <a:lnTo>
                    <a:pt x="715" y="156"/>
                  </a:lnTo>
                  <a:lnTo>
                    <a:pt x="714" y="157"/>
                  </a:lnTo>
                  <a:lnTo>
                    <a:pt x="711" y="158"/>
                  </a:lnTo>
                  <a:lnTo>
                    <a:pt x="708" y="159"/>
                  </a:lnTo>
                  <a:lnTo>
                    <a:pt x="708" y="159"/>
                  </a:lnTo>
                  <a:lnTo>
                    <a:pt x="708" y="159"/>
                  </a:lnTo>
                  <a:lnTo>
                    <a:pt x="708" y="160"/>
                  </a:lnTo>
                  <a:lnTo>
                    <a:pt x="708" y="162"/>
                  </a:lnTo>
                  <a:lnTo>
                    <a:pt x="708" y="163"/>
                  </a:lnTo>
                  <a:lnTo>
                    <a:pt x="708" y="163"/>
                  </a:lnTo>
                  <a:lnTo>
                    <a:pt x="708" y="164"/>
                  </a:lnTo>
                  <a:lnTo>
                    <a:pt x="708" y="166"/>
                  </a:lnTo>
                  <a:lnTo>
                    <a:pt x="708" y="167"/>
                  </a:lnTo>
                  <a:lnTo>
                    <a:pt x="708" y="167"/>
                  </a:lnTo>
                  <a:lnTo>
                    <a:pt x="708" y="168"/>
                  </a:lnTo>
                  <a:lnTo>
                    <a:pt x="708" y="171"/>
                  </a:lnTo>
                  <a:lnTo>
                    <a:pt x="708" y="173"/>
                  </a:lnTo>
                  <a:lnTo>
                    <a:pt x="708" y="173"/>
                  </a:lnTo>
                  <a:lnTo>
                    <a:pt x="708" y="174"/>
                  </a:lnTo>
                  <a:lnTo>
                    <a:pt x="708" y="175"/>
                  </a:lnTo>
                  <a:lnTo>
                    <a:pt x="708" y="178"/>
                  </a:lnTo>
                  <a:lnTo>
                    <a:pt x="708" y="181"/>
                  </a:lnTo>
                  <a:lnTo>
                    <a:pt x="708" y="181"/>
                  </a:lnTo>
                  <a:lnTo>
                    <a:pt x="708" y="181"/>
                  </a:lnTo>
                  <a:lnTo>
                    <a:pt x="709" y="186"/>
                  </a:lnTo>
                  <a:lnTo>
                    <a:pt x="711" y="188"/>
                  </a:lnTo>
                  <a:lnTo>
                    <a:pt x="712" y="188"/>
                  </a:lnTo>
                  <a:lnTo>
                    <a:pt x="713" y="189"/>
                  </a:lnTo>
                  <a:lnTo>
                    <a:pt x="716" y="190"/>
                  </a:lnTo>
                  <a:lnTo>
                    <a:pt x="718" y="191"/>
                  </a:lnTo>
                  <a:lnTo>
                    <a:pt x="719" y="191"/>
                  </a:lnTo>
                  <a:lnTo>
                    <a:pt x="722" y="192"/>
                  </a:lnTo>
                  <a:lnTo>
                    <a:pt x="732" y="193"/>
                  </a:lnTo>
                  <a:lnTo>
                    <a:pt x="739" y="194"/>
                  </a:lnTo>
                  <a:lnTo>
                    <a:pt x="740" y="194"/>
                  </a:lnTo>
                  <a:lnTo>
                    <a:pt x="743" y="198"/>
                  </a:lnTo>
                  <a:lnTo>
                    <a:pt x="745" y="199"/>
                  </a:lnTo>
                  <a:lnTo>
                    <a:pt x="746" y="199"/>
                  </a:lnTo>
                  <a:lnTo>
                    <a:pt x="749" y="201"/>
                  </a:lnTo>
                  <a:lnTo>
                    <a:pt x="750" y="202"/>
                  </a:lnTo>
                  <a:lnTo>
                    <a:pt x="751" y="202"/>
                  </a:lnTo>
                  <a:lnTo>
                    <a:pt x="752" y="204"/>
                  </a:lnTo>
                  <a:lnTo>
                    <a:pt x="753" y="205"/>
                  </a:lnTo>
                  <a:lnTo>
                    <a:pt x="754" y="205"/>
                  </a:lnTo>
                  <a:lnTo>
                    <a:pt x="755" y="207"/>
                  </a:lnTo>
                  <a:lnTo>
                    <a:pt x="758" y="210"/>
                  </a:lnTo>
                  <a:lnTo>
                    <a:pt x="760" y="212"/>
                  </a:lnTo>
                  <a:lnTo>
                    <a:pt x="761" y="212"/>
                  </a:lnTo>
                  <a:lnTo>
                    <a:pt x="762" y="215"/>
                  </a:lnTo>
                  <a:lnTo>
                    <a:pt x="768" y="220"/>
                  </a:lnTo>
                  <a:lnTo>
                    <a:pt x="771" y="223"/>
                  </a:lnTo>
                  <a:lnTo>
                    <a:pt x="772" y="223"/>
                  </a:lnTo>
                  <a:lnTo>
                    <a:pt x="773" y="225"/>
                  </a:lnTo>
                  <a:lnTo>
                    <a:pt x="774" y="226"/>
                  </a:lnTo>
                  <a:lnTo>
                    <a:pt x="775" y="226"/>
                  </a:lnTo>
                  <a:lnTo>
                    <a:pt x="775" y="227"/>
                  </a:lnTo>
                  <a:lnTo>
                    <a:pt x="775" y="229"/>
                  </a:lnTo>
                  <a:lnTo>
                    <a:pt x="775" y="230"/>
                  </a:lnTo>
                  <a:lnTo>
                    <a:pt x="775" y="230"/>
                  </a:lnTo>
                  <a:lnTo>
                    <a:pt x="775" y="231"/>
                  </a:lnTo>
                  <a:lnTo>
                    <a:pt x="775" y="233"/>
                  </a:lnTo>
                  <a:lnTo>
                    <a:pt x="775" y="234"/>
                  </a:lnTo>
                  <a:lnTo>
                    <a:pt x="775" y="234"/>
                  </a:lnTo>
                  <a:lnTo>
                    <a:pt x="775" y="235"/>
                  </a:lnTo>
                  <a:lnTo>
                    <a:pt x="775" y="236"/>
                  </a:lnTo>
                  <a:lnTo>
                    <a:pt x="775" y="241"/>
                  </a:lnTo>
                  <a:lnTo>
                    <a:pt x="775" y="244"/>
                  </a:lnTo>
                  <a:lnTo>
                    <a:pt x="775" y="244"/>
                  </a:lnTo>
                  <a:lnTo>
                    <a:pt x="775" y="245"/>
                  </a:lnTo>
                  <a:lnTo>
                    <a:pt x="775" y="247"/>
                  </a:lnTo>
                  <a:lnTo>
                    <a:pt x="776" y="254"/>
                  </a:lnTo>
                  <a:lnTo>
                    <a:pt x="777" y="258"/>
                  </a:lnTo>
                  <a:lnTo>
                    <a:pt x="778" y="258"/>
                  </a:lnTo>
                  <a:lnTo>
                    <a:pt x="778" y="258"/>
                  </a:lnTo>
                  <a:lnTo>
                    <a:pt x="777" y="258"/>
                  </a:lnTo>
                  <a:lnTo>
                    <a:pt x="776" y="258"/>
                  </a:lnTo>
                  <a:lnTo>
                    <a:pt x="775" y="258"/>
                  </a:lnTo>
                  <a:lnTo>
                    <a:pt x="775" y="258"/>
                  </a:lnTo>
                  <a:lnTo>
                    <a:pt x="774" y="258"/>
                  </a:lnTo>
                  <a:lnTo>
                    <a:pt x="773" y="258"/>
                  </a:lnTo>
                  <a:lnTo>
                    <a:pt x="770" y="258"/>
                  </a:lnTo>
                  <a:lnTo>
                    <a:pt x="768" y="258"/>
                  </a:lnTo>
                  <a:lnTo>
                    <a:pt x="768" y="258"/>
                  </a:lnTo>
                  <a:lnTo>
                    <a:pt x="767" y="258"/>
                  </a:lnTo>
                  <a:lnTo>
                    <a:pt x="764" y="258"/>
                  </a:lnTo>
                  <a:lnTo>
                    <a:pt x="758" y="258"/>
                  </a:lnTo>
                  <a:lnTo>
                    <a:pt x="754" y="258"/>
                  </a:lnTo>
                  <a:lnTo>
                    <a:pt x="754" y="258"/>
                  </a:lnTo>
                  <a:lnTo>
                    <a:pt x="753" y="258"/>
                  </a:lnTo>
                  <a:lnTo>
                    <a:pt x="751" y="258"/>
                  </a:lnTo>
                  <a:lnTo>
                    <a:pt x="744" y="258"/>
                  </a:lnTo>
                  <a:lnTo>
                    <a:pt x="740" y="258"/>
                  </a:lnTo>
                  <a:lnTo>
                    <a:pt x="740" y="258"/>
                  </a:lnTo>
                  <a:lnTo>
                    <a:pt x="739" y="258"/>
                  </a:lnTo>
                  <a:lnTo>
                    <a:pt x="737" y="258"/>
                  </a:lnTo>
                  <a:lnTo>
                    <a:pt x="736" y="258"/>
                  </a:lnTo>
                  <a:lnTo>
                    <a:pt x="736" y="258"/>
                  </a:lnTo>
                  <a:lnTo>
                    <a:pt x="736" y="259"/>
                  </a:lnTo>
                  <a:lnTo>
                    <a:pt x="736" y="260"/>
                  </a:lnTo>
                  <a:lnTo>
                    <a:pt x="736" y="263"/>
                  </a:lnTo>
                  <a:lnTo>
                    <a:pt x="736" y="265"/>
                  </a:lnTo>
                  <a:lnTo>
                    <a:pt x="736" y="265"/>
                  </a:lnTo>
                  <a:lnTo>
                    <a:pt x="736" y="266"/>
                  </a:lnTo>
                  <a:lnTo>
                    <a:pt x="736" y="267"/>
                  </a:lnTo>
                  <a:lnTo>
                    <a:pt x="736" y="269"/>
                  </a:lnTo>
                  <a:lnTo>
                    <a:pt x="736" y="269"/>
                  </a:lnTo>
                  <a:lnTo>
                    <a:pt x="736" y="270"/>
                  </a:lnTo>
                  <a:lnTo>
                    <a:pt x="736" y="272"/>
                  </a:lnTo>
                  <a:lnTo>
                    <a:pt x="736" y="280"/>
                  </a:lnTo>
                  <a:lnTo>
                    <a:pt x="736" y="287"/>
                  </a:lnTo>
                  <a:lnTo>
                    <a:pt x="736" y="287"/>
                  </a:lnTo>
                  <a:lnTo>
                    <a:pt x="736" y="288"/>
                  </a:lnTo>
                  <a:lnTo>
                    <a:pt x="736" y="290"/>
                  </a:lnTo>
                  <a:lnTo>
                    <a:pt x="736" y="296"/>
                  </a:lnTo>
                  <a:lnTo>
                    <a:pt x="736" y="300"/>
                  </a:lnTo>
                  <a:lnTo>
                    <a:pt x="736" y="300"/>
                  </a:lnTo>
                  <a:lnTo>
                    <a:pt x="736" y="301"/>
                  </a:lnTo>
                  <a:lnTo>
                    <a:pt x="736" y="304"/>
                  </a:lnTo>
                  <a:lnTo>
                    <a:pt x="736" y="305"/>
                  </a:lnTo>
                  <a:lnTo>
                    <a:pt x="736" y="305"/>
                  </a:lnTo>
                  <a:lnTo>
                    <a:pt x="735" y="305"/>
                  </a:lnTo>
                  <a:lnTo>
                    <a:pt x="734" y="305"/>
                  </a:lnTo>
                  <a:lnTo>
                    <a:pt x="733" y="305"/>
                  </a:lnTo>
                  <a:lnTo>
                    <a:pt x="733" y="305"/>
                  </a:lnTo>
                  <a:lnTo>
                    <a:pt x="732" y="305"/>
                  </a:lnTo>
                  <a:lnTo>
                    <a:pt x="731" y="305"/>
                  </a:lnTo>
                  <a:lnTo>
                    <a:pt x="730" y="305"/>
                  </a:lnTo>
                  <a:lnTo>
                    <a:pt x="730" y="305"/>
                  </a:lnTo>
                  <a:lnTo>
                    <a:pt x="729" y="305"/>
                  </a:lnTo>
                  <a:lnTo>
                    <a:pt x="727" y="305"/>
                  </a:lnTo>
                  <a:lnTo>
                    <a:pt x="724" y="305"/>
                  </a:lnTo>
                  <a:lnTo>
                    <a:pt x="722" y="305"/>
                  </a:lnTo>
                  <a:lnTo>
                    <a:pt x="722" y="305"/>
                  </a:lnTo>
                  <a:lnTo>
                    <a:pt x="721" y="305"/>
                  </a:lnTo>
                  <a:lnTo>
                    <a:pt x="720" y="305"/>
                  </a:lnTo>
                  <a:lnTo>
                    <a:pt x="717" y="305"/>
                  </a:lnTo>
                  <a:lnTo>
                    <a:pt x="715" y="305"/>
                  </a:lnTo>
                  <a:lnTo>
                    <a:pt x="715" y="305"/>
                  </a:lnTo>
                  <a:lnTo>
                    <a:pt x="715" y="305"/>
                  </a:lnTo>
                  <a:lnTo>
                    <a:pt x="715" y="306"/>
                  </a:lnTo>
                  <a:lnTo>
                    <a:pt x="715" y="308"/>
                  </a:lnTo>
                  <a:lnTo>
                    <a:pt x="715" y="314"/>
                  </a:lnTo>
                  <a:lnTo>
                    <a:pt x="715" y="318"/>
                  </a:lnTo>
                  <a:lnTo>
                    <a:pt x="715" y="318"/>
                  </a:lnTo>
                  <a:lnTo>
                    <a:pt x="715" y="319"/>
                  </a:lnTo>
                  <a:lnTo>
                    <a:pt x="715" y="324"/>
                  </a:lnTo>
                  <a:lnTo>
                    <a:pt x="715" y="336"/>
                  </a:lnTo>
                  <a:lnTo>
                    <a:pt x="715" y="347"/>
                  </a:lnTo>
                  <a:lnTo>
                    <a:pt x="715" y="347"/>
                  </a:lnTo>
                  <a:lnTo>
                    <a:pt x="715" y="349"/>
                  </a:lnTo>
                  <a:lnTo>
                    <a:pt x="715" y="356"/>
                  </a:lnTo>
                  <a:lnTo>
                    <a:pt x="715" y="384"/>
                  </a:lnTo>
                  <a:lnTo>
                    <a:pt x="715" y="405"/>
                  </a:lnTo>
                  <a:lnTo>
                    <a:pt x="715" y="406"/>
                  </a:lnTo>
                  <a:lnTo>
                    <a:pt x="715" y="408"/>
                  </a:lnTo>
                  <a:lnTo>
                    <a:pt x="715" y="416"/>
                  </a:lnTo>
                  <a:lnTo>
                    <a:pt x="717" y="444"/>
                  </a:lnTo>
                  <a:lnTo>
                    <a:pt x="718" y="466"/>
                  </a:lnTo>
                  <a:lnTo>
                    <a:pt x="719" y="467"/>
                  </a:lnTo>
                  <a:lnTo>
                    <a:pt x="719" y="468"/>
                  </a:lnTo>
                  <a:lnTo>
                    <a:pt x="719" y="470"/>
                  </a:lnTo>
                  <a:lnTo>
                    <a:pt x="719" y="476"/>
                  </a:lnTo>
                  <a:lnTo>
                    <a:pt x="719" y="480"/>
                  </a:lnTo>
                  <a:lnTo>
                    <a:pt x="719" y="480"/>
                  </a:lnTo>
                  <a:lnTo>
                    <a:pt x="720" y="484"/>
                  </a:lnTo>
                  <a:lnTo>
                    <a:pt x="721" y="485"/>
                  </a:lnTo>
                  <a:lnTo>
                    <a:pt x="722" y="485"/>
                  </a:lnTo>
                  <a:lnTo>
                    <a:pt x="722" y="485"/>
                  </a:lnTo>
                  <a:lnTo>
                    <a:pt x="723" y="485"/>
                  </a:lnTo>
                  <a:lnTo>
                    <a:pt x="724" y="485"/>
                  </a:lnTo>
                  <a:lnTo>
                    <a:pt x="725" y="485"/>
                  </a:lnTo>
                  <a:lnTo>
                    <a:pt x="727" y="485"/>
                  </a:lnTo>
                  <a:lnTo>
                    <a:pt x="729" y="485"/>
                  </a:lnTo>
                  <a:lnTo>
                    <a:pt x="730" y="485"/>
                  </a:lnTo>
                  <a:lnTo>
                    <a:pt x="733" y="485"/>
                  </a:lnTo>
                  <a:lnTo>
                    <a:pt x="735" y="485"/>
                  </a:lnTo>
                  <a:lnTo>
                    <a:pt x="736" y="485"/>
                  </a:lnTo>
                  <a:lnTo>
                    <a:pt x="738" y="485"/>
                  </a:lnTo>
                  <a:lnTo>
                    <a:pt x="746" y="485"/>
                  </a:lnTo>
                  <a:lnTo>
                    <a:pt x="753" y="485"/>
                  </a:lnTo>
                  <a:lnTo>
                    <a:pt x="754" y="485"/>
                  </a:lnTo>
                  <a:lnTo>
                    <a:pt x="757" y="485"/>
                  </a:lnTo>
                  <a:lnTo>
                    <a:pt x="767" y="485"/>
                  </a:lnTo>
                  <a:lnTo>
                    <a:pt x="774" y="485"/>
                  </a:lnTo>
                  <a:lnTo>
                    <a:pt x="775" y="485"/>
                  </a:lnTo>
                  <a:lnTo>
                    <a:pt x="776" y="485"/>
                  </a:lnTo>
                  <a:lnTo>
                    <a:pt x="777" y="485"/>
                  </a:lnTo>
                  <a:lnTo>
                    <a:pt x="778" y="485"/>
                  </a:lnTo>
                  <a:lnTo>
                    <a:pt x="780" y="487"/>
                  </a:lnTo>
                  <a:lnTo>
                    <a:pt x="781" y="488"/>
                  </a:lnTo>
                  <a:lnTo>
                    <a:pt x="782" y="488"/>
                  </a:lnTo>
                  <a:lnTo>
                    <a:pt x="783" y="493"/>
                  </a:lnTo>
                  <a:lnTo>
                    <a:pt x="785" y="495"/>
                  </a:lnTo>
                  <a:lnTo>
                    <a:pt x="786" y="495"/>
                  </a:lnTo>
                  <a:lnTo>
                    <a:pt x="787" y="497"/>
                  </a:lnTo>
                  <a:lnTo>
                    <a:pt x="790" y="503"/>
                  </a:lnTo>
                  <a:lnTo>
                    <a:pt x="792" y="506"/>
                  </a:lnTo>
                  <a:lnTo>
                    <a:pt x="793" y="506"/>
                  </a:lnTo>
                  <a:lnTo>
                    <a:pt x="796" y="513"/>
                  </a:lnTo>
                  <a:lnTo>
                    <a:pt x="798" y="516"/>
                  </a:lnTo>
                  <a:lnTo>
                    <a:pt x="799" y="516"/>
                  </a:lnTo>
                  <a:lnTo>
                    <a:pt x="801" y="516"/>
                  </a:lnTo>
                  <a:lnTo>
                    <a:pt x="803" y="516"/>
                  </a:lnTo>
                  <a:lnTo>
                    <a:pt x="804" y="516"/>
                  </a:lnTo>
                  <a:lnTo>
                    <a:pt x="805" y="519"/>
                  </a:lnTo>
                  <a:lnTo>
                    <a:pt x="806" y="520"/>
                  </a:lnTo>
                  <a:lnTo>
                    <a:pt x="807" y="520"/>
                  </a:lnTo>
                  <a:lnTo>
                    <a:pt x="808" y="521"/>
                  </a:lnTo>
                  <a:lnTo>
                    <a:pt x="811" y="522"/>
                  </a:lnTo>
                  <a:lnTo>
                    <a:pt x="813" y="523"/>
                  </a:lnTo>
                  <a:lnTo>
                    <a:pt x="814" y="523"/>
                  </a:lnTo>
                  <a:lnTo>
                    <a:pt x="817" y="523"/>
                  </a:lnTo>
                  <a:lnTo>
                    <a:pt x="819" y="523"/>
                  </a:lnTo>
                  <a:lnTo>
                    <a:pt x="820" y="523"/>
                  </a:lnTo>
                  <a:lnTo>
                    <a:pt x="823" y="523"/>
                  </a:lnTo>
                  <a:lnTo>
                    <a:pt x="824" y="523"/>
                  </a:lnTo>
                  <a:lnTo>
                    <a:pt x="825" y="523"/>
                  </a:lnTo>
                  <a:lnTo>
                    <a:pt x="825" y="524"/>
                  </a:lnTo>
                  <a:lnTo>
                    <a:pt x="825" y="525"/>
                  </a:lnTo>
                  <a:lnTo>
                    <a:pt x="825" y="528"/>
                  </a:lnTo>
                  <a:lnTo>
                    <a:pt x="825" y="530"/>
                  </a:lnTo>
                  <a:lnTo>
                    <a:pt x="825" y="530"/>
                  </a:lnTo>
                  <a:lnTo>
                    <a:pt x="825" y="531"/>
                  </a:lnTo>
                  <a:lnTo>
                    <a:pt x="825" y="533"/>
                  </a:lnTo>
                  <a:lnTo>
                    <a:pt x="825" y="542"/>
                  </a:lnTo>
                  <a:lnTo>
                    <a:pt x="825" y="548"/>
                  </a:lnTo>
                  <a:lnTo>
                    <a:pt x="825" y="548"/>
                  </a:lnTo>
                  <a:lnTo>
                    <a:pt x="825" y="549"/>
                  </a:lnTo>
                  <a:lnTo>
                    <a:pt x="825" y="554"/>
                  </a:lnTo>
                  <a:lnTo>
                    <a:pt x="825" y="566"/>
                  </a:lnTo>
                  <a:lnTo>
                    <a:pt x="825" y="576"/>
                  </a:lnTo>
                  <a:lnTo>
                    <a:pt x="825" y="576"/>
                  </a:lnTo>
                  <a:lnTo>
                    <a:pt x="825" y="577"/>
                  </a:lnTo>
                  <a:lnTo>
                    <a:pt x="825" y="581"/>
                  </a:lnTo>
                  <a:lnTo>
                    <a:pt x="825" y="594"/>
                  </a:lnTo>
                  <a:lnTo>
                    <a:pt x="825" y="604"/>
                  </a:lnTo>
                  <a:lnTo>
                    <a:pt x="825" y="604"/>
                  </a:lnTo>
                  <a:lnTo>
                    <a:pt x="825" y="605"/>
                  </a:lnTo>
                  <a:lnTo>
                    <a:pt x="825" y="607"/>
                  </a:lnTo>
                  <a:lnTo>
                    <a:pt x="825" y="610"/>
                  </a:lnTo>
                  <a:lnTo>
                    <a:pt x="825" y="612"/>
                  </a:lnTo>
                  <a:lnTo>
                    <a:pt x="825" y="612"/>
                  </a:lnTo>
                  <a:lnTo>
                    <a:pt x="824" y="613"/>
                  </a:lnTo>
                  <a:lnTo>
                    <a:pt x="822" y="614"/>
                  </a:lnTo>
                  <a:lnTo>
                    <a:pt x="820" y="615"/>
                  </a:lnTo>
                  <a:lnTo>
                    <a:pt x="820" y="615"/>
                  </a:lnTo>
                  <a:lnTo>
                    <a:pt x="819" y="615"/>
                  </a:lnTo>
                  <a:lnTo>
                    <a:pt x="818" y="615"/>
                  </a:lnTo>
                  <a:lnTo>
                    <a:pt x="817" y="615"/>
                  </a:lnTo>
                  <a:lnTo>
                    <a:pt x="817" y="615"/>
                  </a:lnTo>
                  <a:lnTo>
                    <a:pt x="816" y="615"/>
                  </a:lnTo>
                  <a:lnTo>
                    <a:pt x="815" y="615"/>
                  </a:lnTo>
                  <a:lnTo>
                    <a:pt x="812" y="615"/>
                  </a:lnTo>
                  <a:lnTo>
                    <a:pt x="810" y="615"/>
                  </a:lnTo>
                  <a:lnTo>
                    <a:pt x="810" y="615"/>
                  </a:lnTo>
                  <a:lnTo>
                    <a:pt x="809" y="616"/>
                  </a:lnTo>
                  <a:lnTo>
                    <a:pt x="806" y="617"/>
                  </a:lnTo>
                  <a:lnTo>
                    <a:pt x="804" y="618"/>
                  </a:lnTo>
                  <a:lnTo>
                    <a:pt x="804" y="618"/>
                  </a:lnTo>
                  <a:lnTo>
                    <a:pt x="804" y="618"/>
                  </a:lnTo>
                  <a:lnTo>
                    <a:pt x="803" y="619"/>
                  </a:lnTo>
                  <a:lnTo>
                    <a:pt x="800" y="621"/>
                  </a:lnTo>
                  <a:lnTo>
                    <a:pt x="799" y="622"/>
                  </a:lnTo>
                  <a:lnTo>
                    <a:pt x="799" y="622"/>
                  </a:lnTo>
                  <a:lnTo>
                    <a:pt x="797" y="623"/>
                  </a:lnTo>
                  <a:lnTo>
                    <a:pt x="792" y="625"/>
                  </a:lnTo>
                  <a:lnTo>
                    <a:pt x="789" y="626"/>
                  </a:lnTo>
                  <a:lnTo>
                    <a:pt x="789" y="626"/>
                  </a:lnTo>
                  <a:lnTo>
                    <a:pt x="788" y="627"/>
                  </a:lnTo>
                  <a:lnTo>
                    <a:pt x="786" y="628"/>
                  </a:lnTo>
                  <a:lnTo>
                    <a:pt x="778" y="631"/>
                  </a:lnTo>
                  <a:lnTo>
                    <a:pt x="772" y="633"/>
                  </a:lnTo>
                  <a:lnTo>
                    <a:pt x="772" y="633"/>
                  </a:lnTo>
                  <a:lnTo>
                    <a:pt x="771" y="634"/>
                  </a:lnTo>
                  <a:lnTo>
                    <a:pt x="769" y="635"/>
                  </a:lnTo>
                  <a:lnTo>
                    <a:pt x="760" y="640"/>
                  </a:lnTo>
                  <a:lnTo>
                    <a:pt x="754" y="644"/>
                  </a:lnTo>
                  <a:lnTo>
                    <a:pt x="754" y="644"/>
                  </a:lnTo>
                  <a:lnTo>
                    <a:pt x="754" y="645"/>
                  </a:lnTo>
                  <a:lnTo>
                    <a:pt x="754" y="646"/>
                  </a:lnTo>
                  <a:lnTo>
                    <a:pt x="754" y="647"/>
                  </a:lnTo>
                  <a:lnTo>
                    <a:pt x="754" y="647"/>
                  </a:lnTo>
                  <a:lnTo>
                    <a:pt x="754" y="648"/>
                  </a:lnTo>
                  <a:lnTo>
                    <a:pt x="754" y="649"/>
                  </a:lnTo>
                  <a:lnTo>
                    <a:pt x="754" y="652"/>
                  </a:lnTo>
                  <a:lnTo>
                    <a:pt x="754" y="654"/>
                  </a:lnTo>
                  <a:lnTo>
                    <a:pt x="754" y="654"/>
                  </a:lnTo>
                  <a:lnTo>
                    <a:pt x="754" y="655"/>
                  </a:lnTo>
                  <a:lnTo>
                    <a:pt x="754" y="656"/>
                  </a:lnTo>
                  <a:lnTo>
                    <a:pt x="754" y="662"/>
                  </a:lnTo>
                  <a:lnTo>
                    <a:pt x="754" y="665"/>
                  </a:lnTo>
                  <a:lnTo>
                    <a:pt x="754" y="665"/>
                  </a:lnTo>
                  <a:lnTo>
                    <a:pt x="754" y="666"/>
                  </a:lnTo>
                  <a:lnTo>
                    <a:pt x="754" y="668"/>
                  </a:lnTo>
                  <a:lnTo>
                    <a:pt x="754" y="675"/>
                  </a:lnTo>
                  <a:lnTo>
                    <a:pt x="754" y="682"/>
                  </a:lnTo>
                  <a:lnTo>
                    <a:pt x="754" y="682"/>
                  </a:lnTo>
                  <a:lnTo>
                    <a:pt x="754" y="683"/>
                  </a:lnTo>
                  <a:lnTo>
                    <a:pt x="754" y="685"/>
                  </a:lnTo>
                  <a:lnTo>
                    <a:pt x="754" y="691"/>
                  </a:lnTo>
                  <a:lnTo>
                    <a:pt x="754" y="697"/>
                  </a:lnTo>
                  <a:lnTo>
                    <a:pt x="754" y="697"/>
                  </a:lnTo>
                  <a:lnTo>
                    <a:pt x="755" y="699"/>
                  </a:lnTo>
                  <a:lnTo>
                    <a:pt x="756" y="700"/>
                  </a:lnTo>
                  <a:lnTo>
                    <a:pt x="757" y="700"/>
                  </a:lnTo>
                  <a:lnTo>
                    <a:pt x="759" y="700"/>
                  </a:lnTo>
                  <a:lnTo>
                    <a:pt x="760" y="700"/>
                  </a:lnTo>
                  <a:lnTo>
                    <a:pt x="761" y="700"/>
                  </a:lnTo>
                  <a:lnTo>
                    <a:pt x="762" y="700"/>
                  </a:lnTo>
                  <a:lnTo>
                    <a:pt x="763" y="700"/>
                  </a:lnTo>
                  <a:lnTo>
                    <a:pt x="764" y="700"/>
                  </a:lnTo>
                  <a:lnTo>
                    <a:pt x="766" y="700"/>
                  </a:lnTo>
                  <a:lnTo>
                    <a:pt x="771" y="700"/>
                  </a:lnTo>
                  <a:lnTo>
                    <a:pt x="774" y="700"/>
                  </a:lnTo>
                  <a:lnTo>
                    <a:pt x="775" y="700"/>
                  </a:lnTo>
                  <a:lnTo>
                    <a:pt x="776" y="700"/>
                  </a:lnTo>
                  <a:lnTo>
                    <a:pt x="781" y="700"/>
                  </a:lnTo>
                  <a:lnTo>
                    <a:pt x="785" y="700"/>
                  </a:lnTo>
                  <a:lnTo>
                    <a:pt x="786" y="700"/>
                  </a:lnTo>
                  <a:lnTo>
                    <a:pt x="787" y="700"/>
                  </a:lnTo>
                  <a:lnTo>
                    <a:pt x="788" y="700"/>
                  </a:lnTo>
                  <a:lnTo>
                    <a:pt x="789" y="700"/>
                  </a:lnTo>
                  <a:lnTo>
                    <a:pt x="791" y="705"/>
                  </a:lnTo>
                  <a:lnTo>
                    <a:pt x="792" y="707"/>
                  </a:lnTo>
                  <a:lnTo>
                    <a:pt x="793" y="707"/>
                  </a:lnTo>
                  <a:lnTo>
                    <a:pt x="793" y="708"/>
                  </a:lnTo>
                  <a:lnTo>
                    <a:pt x="793" y="711"/>
                  </a:lnTo>
                  <a:lnTo>
                    <a:pt x="793" y="714"/>
                  </a:lnTo>
                  <a:lnTo>
                    <a:pt x="793" y="714"/>
                  </a:lnTo>
                  <a:lnTo>
                    <a:pt x="794" y="719"/>
                  </a:lnTo>
                  <a:lnTo>
                    <a:pt x="795" y="721"/>
                  </a:lnTo>
                  <a:lnTo>
                    <a:pt x="796" y="721"/>
                  </a:lnTo>
                  <a:lnTo>
                    <a:pt x="797" y="726"/>
                  </a:lnTo>
                  <a:lnTo>
                    <a:pt x="798" y="728"/>
                  </a:lnTo>
                  <a:lnTo>
                    <a:pt x="799" y="728"/>
                  </a:lnTo>
                  <a:lnTo>
                    <a:pt x="801" y="728"/>
                  </a:lnTo>
                  <a:lnTo>
                    <a:pt x="803" y="728"/>
                  </a:lnTo>
                  <a:lnTo>
                    <a:pt x="804" y="728"/>
                  </a:lnTo>
                  <a:lnTo>
                    <a:pt x="807" y="728"/>
                  </a:lnTo>
                  <a:lnTo>
                    <a:pt x="809" y="728"/>
                  </a:lnTo>
                  <a:lnTo>
                    <a:pt x="810" y="728"/>
                  </a:lnTo>
                  <a:lnTo>
                    <a:pt x="811" y="728"/>
                  </a:lnTo>
                  <a:lnTo>
                    <a:pt x="816" y="728"/>
                  </a:lnTo>
                  <a:lnTo>
                    <a:pt x="819" y="728"/>
                  </a:lnTo>
                  <a:lnTo>
                    <a:pt x="820" y="728"/>
                  </a:lnTo>
                  <a:lnTo>
                    <a:pt x="823" y="728"/>
                  </a:lnTo>
                  <a:lnTo>
                    <a:pt x="831" y="728"/>
                  </a:lnTo>
                  <a:lnTo>
                    <a:pt x="837" y="728"/>
                  </a:lnTo>
                  <a:lnTo>
                    <a:pt x="838" y="728"/>
                  </a:lnTo>
                  <a:lnTo>
                    <a:pt x="842" y="728"/>
                  </a:lnTo>
                  <a:lnTo>
                    <a:pt x="851" y="726"/>
                  </a:lnTo>
                  <a:lnTo>
                    <a:pt x="859" y="725"/>
                  </a:lnTo>
                  <a:lnTo>
                    <a:pt x="860" y="724"/>
                  </a:lnTo>
                  <a:lnTo>
                    <a:pt x="864" y="723"/>
                  </a:lnTo>
                  <a:lnTo>
                    <a:pt x="866" y="722"/>
                  </a:lnTo>
                  <a:lnTo>
                    <a:pt x="867" y="721"/>
                  </a:lnTo>
                  <a:lnTo>
                    <a:pt x="867" y="722"/>
                  </a:lnTo>
                  <a:lnTo>
                    <a:pt x="867" y="723"/>
                  </a:lnTo>
                  <a:lnTo>
                    <a:pt x="867" y="726"/>
                  </a:lnTo>
                  <a:lnTo>
                    <a:pt x="867" y="728"/>
                  </a:lnTo>
                  <a:lnTo>
                    <a:pt x="867" y="728"/>
                  </a:lnTo>
                  <a:lnTo>
                    <a:pt x="867" y="729"/>
                  </a:lnTo>
                  <a:lnTo>
                    <a:pt x="867" y="733"/>
                  </a:lnTo>
                  <a:lnTo>
                    <a:pt x="867" y="735"/>
                  </a:lnTo>
                  <a:lnTo>
                    <a:pt x="867" y="735"/>
                  </a:lnTo>
                  <a:lnTo>
                    <a:pt x="867" y="736"/>
                  </a:lnTo>
                  <a:lnTo>
                    <a:pt x="867" y="739"/>
                  </a:lnTo>
                  <a:lnTo>
                    <a:pt x="867" y="749"/>
                  </a:lnTo>
                  <a:lnTo>
                    <a:pt x="867" y="756"/>
                  </a:lnTo>
                  <a:lnTo>
                    <a:pt x="867" y="756"/>
                  </a:lnTo>
                  <a:lnTo>
                    <a:pt x="867" y="757"/>
                  </a:lnTo>
                  <a:lnTo>
                    <a:pt x="867" y="759"/>
                  </a:lnTo>
                  <a:lnTo>
                    <a:pt x="867" y="768"/>
                  </a:lnTo>
                  <a:lnTo>
                    <a:pt x="867" y="774"/>
                  </a:lnTo>
                  <a:lnTo>
                    <a:pt x="867" y="774"/>
                  </a:lnTo>
                  <a:lnTo>
                    <a:pt x="867" y="775"/>
                  </a:lnTo>
                  <a:lnTo>
                    <a:pt x="867" y="776"/>
                  </a:lnTo>
                  <a:lnTo>
                    <a:pt x="867" y="777"/>
                  </a:lnTo>
                  <a:lnTo>
                    <a:pt x="867" y="777"/>
                  </a:lnTo>
                  <a:lnTo>
                    <a:pt x="868" y="777"/>
                  </a:lnTo>
                  <a:lnTo>
                    <a:pt x="873" y="777"/>
                  </a:lnTo>
                  <a:lnTo>
                    <a:pt x="877" y="777"/>
                  </a:lnTo>
                  <a:lnTo>
                    <a:pt x="878" y="777"/>
                  </a:lnTo>
                  <a:lnTo>
                    <a:pt x="880" y="777"/>
                  </a:lnTo>
                  <a:lnTo>
                    <a:pt x="886" y="776"/>
                  </a:lnTo>
                  <a:lnTo>
                    <a:pt x="890" y="775"/>
                  </a:lnTo>
                  <a:lnTo>
                    <a:pt x="891" y="774"/>
                  </a:lnTo>
                  <a:lnTo>
                    <a:pt x="895" y="774"/>
                  </a:lnTo>
                  <a:lnTo>
                    <a:pt x="906" y="774"/>
                  </a:lnTo>
                  <a:lnTo>
                    <a:pt x="915" y="774"/>
                  </a:lnTo>
                  <a:lnTo>
                    <a:pt x="916" y="774"/>
                  </a:lnTo>
                  <a:lnTo>
                    <a:pt x="920" y="774"/>
                  </a:lnTo>
                  <a:lnTo>
                    <a:pt x="933" y="774"/>
                  </a:lnTo>
                  <a:lnTo>
                    <a:pt x="943" y="774"/>
                  </a:lnTo>
                  <a:lnTo>
                    <a:pt x="944" y="774"/>
                  </a:lnTo>
                  <a:lnTo>
                    <a:pt x="946" y="774"/>
                  </a:lnTo>
                  <a:lnTo>
                    <a:pt x="953" y="774"/>
                  </a:lnTo>
                  <a:lnTo>
                    <a:pt x="957" y="774"/>
                  </a:lnTo>
                  <a:lnTo>
                    <a:pt x="958" y="774"/>
                  </a:lnTo>
                  <a:lnTo>
                    <a:pt x="958" y="774"/>
                  </a:lnTo>
                  <a:lnTo>
                    <a:pt x="958" y="775"/>
                  </a:lnTo>
                  <a:lnTo>
                    <a:pt x="958" y="776"/>
                  </a:lnTo>
                  <a:lnTo>
                    <a:pt x="958" y="779"/>
                  </a:lnTo>
                  <a:lnTo>
                    <a:pt x="958" y="781"/>
                  </a:lnTo>
                  <a:lnTo>
                    <a:pt x="958" y="781"/>
                  </a:lnTo>
                  <a:lnTo>
                    <a:pt x="959" y="782"/>
                  </a:lnTo>
                  <a:lnTo>
                    <a:pt x="962" y="786"/>
                  </a:lnTo>
                  <a:lnTo>
                    <a:pt x="964" y="788"/>
                  </a:lnTo>
                  <a:lnTo>
                    <a:pt x="965" y="788"/>
                  </a:lnTo>
                  <a:lnTo>
                    <a:pt x="965" y="789"/>
                  </a:lnTo>
                  <a:lnTo>
                    <a:pt x="965" y="790"/>
                  </a:lnTo>
                  <a:lnTo>
                    <a:pt x="966" y="795"/>
                  </a:lnTo>
                  <a:lnTo>
                    <a:pt x="967" y="798"/>
                  </a:lnTo>
                  <a:lnTo>
                    <a:pt x="969" y="798"/>
                  </a:lnTo>
                  <a:lnTo>
                    <a:pt x="971" y="798"/>
                  </a:lnTo>
                  <a:lnTo>
                    <a:pt x="972" y="798"/>
                  </a:lnTo>
                  <a:lnTo>
                    <a:pt x="973" y="798"/>
                  </a:lnTo>
                  <a:lnTo>
                    <a:pt x="974" y="801"/>
                  </a:lnTo>
                  <a:lnTo>
                    <a:pt x="975" y="803"/>
                  </a:lnTo>
                  <a:lnTo>
                    <a:pt x="976" y="803"/>
                  </a:lnTo>
                  <a:lnTo>
                    <a:pt x="977" y="805"/>
                  </a:lnTo>
                  <a:lnTo>
                    <a:pt x="978" y="806"/>
                  </a:lnTo>
                  <a:lnTo>
                    <a:pt x="979" y="806"/>
                  </a:lnTo>
                  <a:lnTo>
                    <a:pt x="980" y="807"/>
                  </a:lnTo>
                  <a:lnTo>
                    <a:pt x="983" y="808"/>
                  </a:lnTo>
                  <a:lnTo>
                    <a:pt x="985" y="809"/>
                  </a:lnTo>
                  <a:lnTo>
                    <a:pt x="986" y="809"/>
                  </a:lnTo>
                  <a:lnTo>
                    <a:pt x="993" y="814"/>
                  </a:lnTo>
                  <a:lnTo>
                    <a:pt x="996" y="816"/>
                  </a:lnTo>
                  <a:lnTo>
                    <a:pt x="997" y="816"/>
                  </a:lnTo>
                  <a:lnTo>
                    <a:pt x="998" y="816"/>
                  </a:lnTo>
                  <a:lnTo>
                    <a:pt x="999" y="816"/>
                  </a:lnTo>
                  <a:lnTo>
                    <a:pt x="1000" y="816"/>
                  </a:lnTo>
                  <a:lnTo>
                    <a:pt x="1002" y="816"/>
                  </a:lnTo>
                  <a:lnTo>
                    <a:pt x="1003" y="816"/>
                  </a:lnTo>
                  <a:lnTo>
                    <a:pt x="1004" y="816"/>
                  </a:lnTo>
                  <a:lnTo>
                    <a:pt x="1007" y="817"/>
                  </a:lnTo>
                  <a:lnTo>
                    <a:pt x="1013" y="818"/>
                  </a:lnTo>
                  <a:lnTo>
                    <a:pt x="1017" y="819"/>
                  </a:lnTo>
                  <a:lnTo>
                    <a:pt x="1018" y="819"/>
                  </a:lnTo>
                  <a:lnTo>
                    <a:pt x="1021" y="822"/>
                  </a:lnTo>
                  <a:lnTo>
                    <a:pt x="1033" y="825"/>
                  </a:lnTo>
                  <a:lnTo>
                    <a:pt x="1041" y="827"/>
                  </a:lnTo>
                  <a:lnTo>
                    <a:pt x="1043" y="827"/>
                  </a:lnTo>
                  <a:lnTo>
                    <a:pt x="1047" y="828"/>
                  </a:lnTo>
                  <a:lnTo>
                    <a:pt x="1059" y="829"/>
                  </a:lnTo>
                  <a:lnTo>
                    <a:pt x="1070" y="830"/>
                  </a:lnTo>
                  <a:lnTo>
                    <a:pt x="1071" y="830"/>
                  </a:lnTo>
                  <a:lnTo>
                    <a:pt x="1072" y="831"/>
                  </a:lnTo>
                  <a:lnTo>
                    <a:pt x="1075" y="833"/>
                  </a:lnTo>
                  <a:lnTo>
                    <a:pt x="1077" y="834"/>
                  </a:lnTo>
                  <a:lnTo>
                    <a:pt x="1078" y="834"/>
                  </a:lnTo>
                  <a:lnTo>
                    <a:pt x="1078" y="834"/>
                  </a:lnTo>
                  <a:lnTo>
                    <a:pt x="1078" y="835"/>
                  </a:lnTo>
                  <a:lnTo>
                    <a:pt x="1078" y="839"/>
                  </a:lnTo>
                  <a:lnTo>
                    <a:pt x="1078" y="841"/>
                  </a:lnTo>
                  <a:lnTo>
                    <a:pt x="1078" y="841"/>
                  </a:lnTo>
                  <a:lnTo>
                    <a:pt x="1078" y="842"/>
                  </a:lnTo>
                  <a:lnTo>
                    <a:pt x="1078" y="843"/>
                  </a:lnTo>
                  <a:lnTo>
                    <a:pt x="1078" y="846"/>
                  </a:lnTo>
                  <a:lnTo>
                    <a:pt x="1078" y="848"/>
                  </a:lnTo>
                  <a:lnTo>
                    <a:pt x="1078" y="848"/>
                  </a:lnTo>
                  <a:lnTo>
                    <a:pt x="1080" y="853"/>
                  </a:lnTo>
                  <a:lnTo>
                    <a:pt x="1081" y="856"/>
                  </a:lnTo>
                  <a:lnTo>
                    <a:pt x="1082" y="856"/>
                  </a:lnTo>
                  <a:lnTo>
                    <a:pt x="1082" y="856"/>
                  </a:lnTo>
                  <a:lnTo>
                    <a:pt x="1083" y="858"/>
                  </a:lnTo>
                  <a:lnTo>
                    <a:pt x="1084" y="859"/>
                  </a:lnTo>
                  <a:lnTo>
                    <a:pt x="1085" y="859"/>
                  </a:lnTo>
                  <a:lnTo>
                    <a:pt x="1087" y="859"/>
                  </a:lnTo>
                  <a:lnTo>
                    <a:pt x="1088" y="859"/>
                  </a:lnTo>
                  <a:lnTo>
                    <a:pt x="1089" y="859"/>
                  </a:lnTo>
                  <a:lnTo>
                    <a:pt x="1092" y="864"/>
                  </a:lnTo>
                  <a:lnTo>
                    <a:pt x="1094" y="866"/>
                  </a:lnTo>
                  <a:lnTo>
                    <a:pt x="1095" y="866"/>
                  </a:lnTo>
                  <a:lnTo>
                    <a:pt x="1102" y="868"/>
                  </a:lnTo>
                  <a:lnTo>
                    <a:pt x="1105" y="869"/>
                  </a:lnTo>
                  <a:lnTo>
                    <a:pt x="1106" y="869"/>
                  </a:lnTo>
                  <a:lnTo>
                    <a:pt x="1108" y="869"/>
                  </a:lnTo>
                  <a:lnTo>
                    <a:pt x="1109" y="869"/>
                  </a:lnTo>
                  <a:lnTo>
                    <a:pt x="1110" y="869"/>
                  </a:lnTo>
                  <a:lnTo>
                    <a:pt x="1110" y="870"/>
                  </a:lnTo>
                  <a:lnTo>
                    <a:pt x="1110" y="871"/>
                  </a:lnTo>
                  <a:lnTo>
                    <a:pt x="1110" y="872"/>
                  </a:lnTo>
                  <a:lnTo>
                    <a:pt x="1110" y="872"/>
                  </a:lnTo>
                  <a:lnTo>
                    <a:pt x="1113" y="878"/>
                  </a:lnTo>
                  <a:lnTo>
                    <a:pt x="1115" y="880"/>
                  </a:lnTo>
                  <a:lnTo>
                    <a:pt x="1117" y="880"/>
                  </a:lnTo>
                  <a:lnTo>
                    <a:pt x="1118" y="882"/>
                  </a:lnTo>
                  <a:lnTo>
                    <a:pt x="1121" y="887"/>
                  </a:lnTo>
                  <a:lnTo>
                    <a:pt x="1123" y="890"/>
                  </a:lnTo>
                  <a:lnTo>
                    <a:pt x="1124" y="890"/>
                  </a:lnTo>
                  <a:lnTo>
                    <a:pt x="1125" y="893"/>
                  </a:lnTo>
                  <a:lnTo>
                    <a:pt x="1128" y="898"/>
                  </a:lnTo>
                  <a:lnTo>
                    <a:pt x="1130" y="901"/>
                  </a:lnTo>
                  <a:lnTo>
                    <a:pt x="1131" y="901"/>
                  </a:lnTo>
                  <a:lnTo>
                    <a:pt x="1131" y="902"/>
                  </a:lnTo>
                  <a:lnTo>
                    <a:pt x="1131" y="903"/>
                  </a:lnTo>
                  <a:lnTo>
                    <a:pt x="1131" y="904"/>
                  </a:lnTo>
                  <a:lnTo>
                    <a:pt x="1131" y="904"/>
                  </a:lnTo>
                  <a:lnTo>
                    <a:pt x="1132" y="904"/>
                  </a:lnTo>
                  <a:lnTo>
                    <a:pt x="1133" y="904"/>
                  </a:lnTo>
                  <a:lnTo>
                    <a:pt x="1134" y="904"/>
                  </a:lnTo>
                  <a:lnTo>
                    <a:pt x="1136" y="904"/>
                  </a:lnTo>
                  <a:lnTo>
                    <a:pt x="1139" y="904"/>
                  </a:lnTo>
                  <a:lnTo>
                    <a:pt x="1141" y="904"/>
                  </a:lnTo>
                  <a:lnTo>
                    <a:pt x="1142" y="904"/>
                  </a:lnTo>
                  <a:lnTo>
                    <a:pt x="1144" y="905"/>
                  </a:lnTo>
                  <a:lnTo>
                    <a:pt x="1150" y="907"/>
                  </a:lnTo>
                  <a:lnTo>
                    <a:pt x="1155" y="908"/>
                  </a:lnTo>
                  <a:lnTo>
                    <a:pt x="1156" y="908"/>
                  </a:lnTo>
                  <a:lnTo>
                    <a:pt x="1158" y="910"/>
                  </a:lnTo>
                  <a:lnTo>
                    <a:pt x="1166" y="911"/>
                  </a:lnTo>
                  <a:lnTo>
                    <a:pt x="1173" y="912"/>
                  </a:lnTo>
                  <a:lnTo>
                    <a:pt x="1174" y="912"/>
                  </a:lnTo>
                  <a:lnTo>
                    <a:pt x="1175" y="912"/>
                  </a:lnTo>
                  <a:lnTo>
                    <a:pt x="1176" y="912"/>
                  </a:lnTo>
                  <a:lnTo>
                    <a:pt x="1177" y="912"/>
                  </a:lnTo>
                  <a:lnTo>
                    <a:pt x="1177" y="911"/>
                  </a:lnTo>
                  <a:lnTo>
                    <a:pt x="1177" y="910"/>
                  </a:lnTo>
                  <a:lnTo>
                    <a:pt x="1177" y="908"/>
                  </a:lnTo>
                  <a:lnTo>
                    <a:pt x="1177" y="906"/>
                  </a:lnTo>
                  <a:lnTo>
                    <a:pt x="1177" y="905"/>
                  </a:lnTo>
                  <a:lnTo>
                    <a:pt x="1177" y="904"/>
                  </a:lnTo>
                  <a:lnTo>
                    <a:pt x="1177" y="901"/>
                  </a:lnTo>
                  <a:lnTo>
                    <a:pt x="1177" y="899"/>
                  </a:lnTo>
                  <a:lnTo>
                    <a:pt x="1177" y="898"/>
                  </a:lnTo>
                  <a:lnTo>
                    <a:pt x="1177" y="897"/>
                  </a:lnTo>
                  <a:lnTo>
                    <a:pt x="1177" y="894"/>
                  </a:lnTo>
                  <a:lnTo>
                    <a:pt x="1177" y="892"/>
                  </a:lnTo>
                  <a:lnTo>
                    <a:pt x="1177" y="890"/>
                  </a:lnTo>
                  <a:lnTo>
                    <a:pt x="1177" y="889"/>
                  </a:lnTo>
                  <a:lnTo>
                    <a:pt x="1177" y="888"/>
                  </a:lnTo>
                  <a:lnTo>
                    <a:pt x="1177" y="887"/>
                  </a:lnTo>
                  <a:lnTo>
                    <a:pt x="1177" y="887"/>
                  </a:lnTo>
                  <a:lnTo>
                    <a:pt x="1178" y="887"/>
                  </a:lnTo>
                  <a:lnTo>
                    <a:pt x="1181" y="887"/>
                  </a:lnTo>
                  <a:lnTo>
                    <a:pt x="1183" y="887"/>
                  </a:lnTo>
                  <a:lnTo>
                    <a:pt x="1184" y="887"/>
                  </a:lnTo>
                  <a:lnTo>
                    <a:pt x="1185" y="887"/>
                  </a:lnTo>
                  <a:lnTo>
                    <a:pt x="1191" y="887"/>
                  </a:lnTo>
                  <a:lnTo>
                    <a:pt x="1194" y="887"/>
                  </a:lnTo>
                  <a:lnTo>
                    <a:pt x="1195" y="887"/>
                  </a:lnTo>
                  <a:lnTo>
                    <a:pt x="1196" y="887"/>
                  </a:lnTo>
                  <a:lnTo>
                    <a:pt x="1201" y="887"/>
                  </a:lnTo>
                  <a:lnTo>
                    <a:pt x="1204" y="887"/>
                  </a:lnTo>
                  <a:lnTo>
                    <a:pt x="1205" y="887"/>
                  </a:lnTo>
                  <a:lnTo>
                    <a:pt x="1206" y="887"/>
                  </a:lnTo>
                  <a:lnTo>
                    <a:pt x="1207" y="887"/>
                  </a:lnTo>
                  <a:lnTo>
                    <a:pt x="1209" y="887"/>
                  </a:lnTo>
                  <a:lnTo>
                    <a:pt x="1209" y="888"/>
                  </a:lnTo>
                  <a:lnTo>
                    <a:pt x="1209" y="889"/>
                  </a:lnTo>
                  <a:lnTo>
                    <a:pt x="1209" y="890"/>
                  </a:lnTo>
                  <a:lnTo>
                    <a:pt x="1209" y="890"/>
                  </a:lnTo>
                  <a:lnTo>
                    <a:pt x="1209" y="892"/>
                  </a:lnTo>
                  <a:lnTo>
                    <a:pt x="1209" y="893"/>
                  </a:lnTo>
                  <a:lnTo>
                    <a:pt x="1209" y="894"/>
                  </a:lnTo>
                  <a:lnTo>
                    <a:pt x="1209" y="894"/>
                  </a:lnTo>
                  <a:lnTo>
                    <a:pt x="1210" y="899"/>
                  </a:lnTo>
                  <a:lnTo>
                    <a:pt x="1211" y="901"/>
                  </a:lnTo>
                  <a:lnTo>
                    <a:pt x="1212" y="901"/>
                  </a:lnTo>
                  <a:lnTo>
                    <a:pt x="1212" y="902"/>
                  </a:lnTo>
                  <a:lnTo>
                    <a:pt x="1212" y="903"/>
                  </a:lnTo>
                  <a:lnTo>
                    <a:pt x="1212" y="906"/>
                  </a:lnTo>
                  <a:lnTo>
                    <a:pt x="1212" y="908"/>
                  </a:lnTo>
                  <a:lnTo>
                    <a:pt x="1212" y="908"/>
                  </a:lnTo>
                  <a:lnTo>
                    <a:pt x="1214" y="911"/>
                  </a:lnTo>
                  <a:lnTo>
                    <a:pt x="1215" y="912"/>
                  </a:lnTo>
                  <a:lnTo>
                    <a:pt x="1216" y="912"/>
                  </a:lnTo>
                  <a:lnTo>
                    <a:pt x="1217" y="914"/>
                  </a:lnTo>
                  <a:lnTo>
                    <a:pt x="1218" y="915"/>
                  </a:lnTo>
                  <a:lnTo>
                    <a:pt x="1219" y="915"/>
                  </a:lnTo>
                  <a:lnTo>
                    <a:pt x="1225" y="920"/>
                  </a:lnTo>
                  <a:lnTo>
                    <a:pt x="1229" y="922"/>
                  </a:lnTo>
                  <a:lnTo>
                    <a:pt x="1230" y="922"/>
                  </a:lnTo>
                  <a:lnTo>
                    <a:pt x="1232" y="923"/>
                  </a:lnTo>
                  <a:lnTo>
                    <a:pt x="1238" y="924"/>
                  </a:lnTo>
                  <a:lnTo>
                    <a:pt x="1242" y="925"/>
                  </a:lnTo>
                  <a:lnTo>
                    <a:pt x="1243" y="925"/>
                  </a:lnTo>
                  <a:lnTo>
                    <a:pt x="1246" y="928"/>
                  </a:lnTo>
                  <a:lnTo>
                    <a:pt x="1252" y="931"/>
                  </a:lnTo>
                  <a:lnTo>
                    <a:pt x="1257" y="933"/>
                  </a:lnTo>
                  <a:lnTo>
                    <a:pt x="1258" y="933"/>
                  </a:lnTo>
                  <a:lnTo>
                    <a:pt x="1261" y="933"/>
                  </a:lnTo>
                  <a:lnTo>
                    <a:pt x="1263" y="933"/>
                  </a:lnTo>
                  <a:lnTo>
                    <a:pt x="1265" y="933"/>
                  </a:lnTo>
                  <a:lnTo>
                    <a:pt x="1265" y="933"/>
                  </a:lnTo>
                  <a:lnTo>
                    <a:pt x="1265" y="934"/>
                  </a:lnTo>
                  <a:lnTo>
                    <a:pt x="1265" y="935"/>
                  </a:lnTo>
                  <a:lnTo>
                    <a:pt x="1265" y="938"/>
                  </a:lnTo>
                  <a:lnTo>
                    <a:pt x="1265" y="940"/>
                  </a:lnTo>
                  <a:lnTo>
                    <a:pt x="1265" y="940"/>
                  </a:lnTo>
                  <a:lnTo>
                    <a:pt x="1265" y="941"/>
                  </a:lnTo>
                  <a:lnTo>
                    <a:pt x="1265" y="945"/>
                  </a:lnTo>
                  <a:lnTo>
                    <a:pt x="1265" y="947"/>
                  </a:lnTo>
                  <a:lnTo>
                    <a:pt x="1265" y="947"/>
                  </a:lnTo>
                  <a:lnTo>
                    <a:pt x="1265" y="948"/>
                  </a:lnTo>
                  <a:lnTo>
                    <a:pt x="1265" y="949"/>
                  </a:lnTo>
                  <a:lnTo>
                    <a:pt x="1265" y="952"/>
                  </a:lnTo>
                  <a:lnTo>
                    <a:pt x="1265" y="954"/>
                  </a:lnTo>
                  <a:lnTo>
                    <a:pt x="1265" y="954"/>
                  </a:lnTo>
                  <a:lnTo>
                    <a:pt x="1265" y="954"/>
                  </a:lnTo>
                  <a:lnTo>
                    <a:pt x="1267" y="954"/>
                  </a:lnTo>
                  <a:lnTo>
                    <a:pt x="1268" y="954"/>
                  </a:lnTo>
                  <a:lnTo>
                    <a:pt x="1269" y="954"/>
                  </a:lnTo>
                  <a:lnTo>
                    <a:pt x="1272" y="956"/>
                  </a:lnTo>
                  <a:lnTo>
                    <a:pt x="1274" y="957"/>
                  </a:lnTo>
                  <a:lnTo>
                    <a:pt x="1275" y="957"/>
                  </a:lnTo>
                  <a:lnTo>
                    <a:pt x="1276" y="958"/>
                  </a:lnTo>
                  <a:lnTo>
                    <a:pt x="1279" y="960"/>
                  </a:lnTo>
                  <a:lnTo>
                    <a:pt x="1281" y="961"/>
                  </a:lnTo>
                  <a:lnTo>
                    <a:pt x="1283" y="961"/>
                  </a:lnTo>
                  <a:lnTo>
                    <a:pt x="1284" y="961"/>
                  </a:lnTo>
                  <a:lnTo>
                    <a:pt x="1285" y="961"/>
                  </a:lnTo>
                  <a:lnTo>
                    <a:pt x="1286" y="961"/>
                  </a:lnTo>
                  <a:lnTo>
                    <a:pt x="1286" y="961"/>
                  </a:lnTo>
                  <a:lnTo>
                    <a:pt x="1288" y="964"/>
                  </a:lnTo>
                  <a:lnTo>
                    <a:pt x="1289" y="965"/>
                  </a:lnTo>
                  <a:lnTo>
                    <a:pt x="1290" y="965"/>
                  </a:lnTo>
                  <a:lnTo>
                    <a:pt x="1291" y="967"/>
                  </a:lnTo>
                  <a:lnTo>
                    <a:pt x="1292" y="968"/>
                  </a:lnTo>
                  <a:lnTo>
                    <a:pt x="1293" y="968"/>
                  </a:lnTo>
                  <a:lnTo>
                    <a:pt x="1294" y="970"/>
                  </a:lnTo>
                  <a:lnTo>
                    <a:pt x="1297" y="973"/>
                  </a:lnTo>
                  <a:lnTo>
                    <a:pt x="1299" y="975"/>
                  </a:lnTo>
                  <a:lnTo>
                    <a:pt x="1300" y="975"/>
                  </a:lnTo>
                  <a:lnTo>
                    <a:pt x="1302" y="975"/>
                  </a:lnTo>
                  <a:lnTo>
                    <a:pt x="1303" y="975"/>
                  </a:lnTo>
                  <a:lnTo>
                    <a:pt x="1304" y="975"/>
                  </a:lnTo>
                  <a:lnTo>
                    <a:pt x="1304" y="976"/>
                  </a:lnTo>
                  <a:lnTo>
                    <a:pt x="1304" y="977"/>
                  </a:lnTo>
                  <a:lnTo>
                    <a:pt x="1304" y="978"/>
                  </a:lnTo>
                  <a:lnTo>
                    <a:pt x="1304" y="978"/>
                  </a:lnTo>
                  <a:lnTo>
                    <a:pt x="1304" y="979"/>
                  </a:lnTo>
                  <a:lnTo>
                    <a:pt x="1304" y="982"/>
                  </a:lnTo>
                  <a:lnTo>
                    <a:pt x="1304" y="983"/>
                  </a:lnTo>
                  <a:lnTo>
                    <a:pt x="1304" y="983"/>
                  </a:lnTo>
                  <a:lnTo>
                    <a:pt x="1304" y="984"/>
                  </a:lnTo>
                  <a:lnTo>
                    <a:pt x="1304" y="987"/>
                  </a:lnTo>
                  <a:lnTo>
                    <a:pt x="1304" y="989"/>
                  </a:lnTo>
                  <a:lnTo>
                    <a:pt x="1304" y="989"/>
                  </a:lnTo>
                  <a:lnTo>
                    <a:pt x="1305" y="994"/>
                  </a:lnTo>
                  <a:lnTo>
                    <a:pt x="1306" y="996"/>
                  </a:lnTo>
                  <a:lnTo>
                    <a:pt x="1307" y="996"/>
                  </a:lnTo>
                  <a:lnTo>
                    <a:pt x="1307" y="997"/>
                  </a:lnTo>
                  <a:lnTo>
                    <a:pt x="1307" y="999"/>
                  </a:lnTo>
                  <a:lnTo>
                    <a:pt x="1307" y="1000"/>
                  </a:lnTo>
                  <a:lnTo>
                    <a:pt x="1307" y="1000"/>
                  </a:lnTo>
                  <a:lnTo>
                    <a:pt x="1308" y="1000"/>
                  </a:lnTo>
                  <a:lnTo>
                    <a:pt x="1313" y="1000"/>
                  </a:lnTo>
                  <a:lnTo>
                    <a:pt x="1316" y="1000"/>
                  </a:lnTo>
                  <a:lnTo>
                    <a:pt x="1317" y="1000"/>
                  </a:lnTo>
                  <a:lnTo>
                    <a:pt x="1321" y="1000"/>
                  </a:lnTo>
                  <a:lnTo>
                    <a:pt x="1330" y="1000"/>
                  </a:lnTo>
                  <a:lnTo>
                    <a:pt x="1337" y="1000"/>
                  </a:lnTo>
                  <a:lnTo>
                    <a:pt x="1339" y="1000"/>
                  </a:lnTo>
                  <a:lnTo>
                    <a:pt x="1344" y="1000"/>
                  </a:lnTo>
                  <a:lnTo>
                    <a:pt x="1363" y="999"/>
                  </a:lnTo>
                  <a:lnTo>
                    <a:pt x="1377" y="997"/>
                  </a:lnTo>
                  <a:lnTo>
                    <a:pt x="1378" y="996"/>
                  </a:lnTo>
                  <a:lnTo>
                    <a:pt x="1384" y="996"/>
                  </a:lnTo>
                  <a:lnTo>
                    <a:pt x="1403" y="995"/>
                  </a:lnTo>
                  <a:lnTo>
                    <a:pt x="1419" y="994"/>
                  </a:lnTo>
                  <a:lnTo>
                    <a:pt x="1420" y="993"/>
                  </a:lnTo>
                  <a:lnTo>
                    <a:pt x="1421" y="993"/>
                  </a:lnTo>
                  <a:lnTo>
                    <a:pt x="1426" y="993"/>
                  </a:lnTo>
                  <a:lnTo>
                    <a:pt x="1429" y="993"/>
                  </a:lnTo>
                  <a:lnTo>
                    <a:pt x="1431" y="993"/>
                  </a:lnTo>
                  <a:lnTo>
                    <a:pt x="1431" y="993"/>
                  </a:lnTo>
                  <a:lnTo>
                    <a:pt x="1432" y="995"/>
                  </a:lnTo>
                  <a:lnTo>
                    <a:pt x="1433" y="996"/>
                  </a:lnTo>
                  <a:lnTo>
                    <a:pt x="1434" y="996"/>
                  </a:lnTo>
                  <a:lnTo>
                    <a:pt x="1436" y="1002"/>
                  </a:lnTo>
                  <a:lnTo>
                    <a:pt x="1437" y="1004"/>
                  </a:lnTo>
                  <a:lnTo>
                    <a:pt x="1438" y="1004"/>
                  </a:lnTo>
                  <a:lnTo>
                    <a:pt x="1441" y="1006"/>
                  </a:lnTo>
                  <a:lnTo>
                    <a:pt x="1443" y="1007"/>
                  </a:lnTo>
                  <a:lnTo>
                    <a:pt x="1444" y="1007"/>
                  </a:lnTo>
                  <a:lnTo>
                    <a:pt x="1444" y="1008"/>
                  </a:lnTo>
                  <a:lnTo>
                    <a:pt x="1444" y="1009"/>
                  </a:lnTo>
                  <a:lnTo>
                    <a:pt x="1444" y="1010"/>
                  </a:lnTo>
                  <a:lnTo>
                    <a:pt x="1444" y="1010"/>
                  </a:lnTo>
                  <a:lnTo>
                    <a:pt x="1444" y="1011"/>
                  </a:lnTo>
                  <a:lnTo>
                    <a:pt x="1444" y="1012"/>
                  </a:lnTo>
                  <a:lnTo>
                    <a:pt x="1444" y="1016"/>
                  </a:lnTo>
                  <a:lnTo>
                    <a:pt x="1444" y="1018"/>
                  </a:lnTo>
                  <a:lnTo>
                    <a:pt x="1444" y="1018"/>
                  </a:lnTo>
                  <a:lnTo>
                    <a:pt x="1444" y="1019"/>
                  </a:lnTo>
                  <a:lnTo>
                    <a:pt x="1444" y="1020"/>
                  </a:lnTo>
                  <a:lnTo>
                    <a:pt x="1444" y="1025"/>
                  </a:lnTo>
                  <a:lnTo>
                    <a:pt x="1444" y="1028"/>
                  </a:lnTo>
                  <a:lnTo>
                    <a:pt x="1444" y="1028"/>
                  </a:lnTo>
                  <a:lnTo>
                    <a:pt x="1444" y="1029"/>
                  </a:lnTo>
                  <a:lnTo>
                    <a:pt x="1444" y="1034"/>
                  </a:lnTo>
                  <a:lnTo>
                    <a:pt x="1446" y="1046"/>
                  </a:lnTo>
                  <a:lnTo>
                    <a:pt x="1447" y="1057"/>
                  </a:lnTo>
                  <a:lnTo>
                    <a:pt x="1449" y="1057"/>
                  </a:lnTo>
                  <a:lnTo>
                    <a:pt x="1449" y="1058"/>
                  </a:lnTo>
                  <a:lnTo>
                    <a:pt x="1449" y="1061"/>
                  </a:lnTo>
                  <a:lnTo>
                    <a:pt x="1450" y="1073"/>
                  </a:lnTo>
                  <a:lnTo>
                    <a:pt x="1451" y="1081"/>
                  </a:lnTo>
                  <a:lnTo>
                    <a:pt x="1452" y="1081"/>
                  </a:lnTo>
                  <a:lnTo>
                    <a:pt x="1452" y="1082"/>
                  </a:lnTo>
                  <a:lnTo>
                    <a:pt x="1452" y="1083"/>
                  </a:lnTo>
                  <a:lnTo>
                    <a:pt x="1452" y="1086"/>
                  </a:lnTo>
                  <a:lnTo>
                    <a:pt x="1452" y="1089"/>
                  </a:lnTo>
                  <a:lnTo>
                    <a:pt x="1452" y="1089"/>
                  </a:lnTo>
                  <a:lnTo>
                    <a:pt x="1452" y="1089"/>
                  </a:lnTo>
                  <a:lnTo>
                    <a:pt x="1453" y="1089"/>
                  </a:lnTo>
                  <a:lnTo>
                    <a:pt x="1454" y="1089"/>
                  </a:lnTo>
                  <a:lnTo>
                    <a:pt x="1455" y="1089"/>
                  </a:lnTo>
                  <a:lnTo>
                    <a:pt x="1456" y="1089"/>
                  </a:lnTo>
                  <a:lnTo>
                    <a:pt x="1459" y="1089"/>
                  </a:lnTo>
                  <a:lnTo>
                    <a:pt x="1461" y="1089"/>
                  </a:lnTo>
                  <a:lnTo>
                    <a:pt x="1462" y="1089"/>
                  </a:lnTo>
                  <a:lnTo>
                    <a:pt x="1463" y="1089"/>
                  </a:lnTo>
                  <a:lnTo>
                    <a:pt x="1469" y="1089"/>
                  </a:lnTo>
                  <a:lnTo>
                    <a:pt x="1472" y="1089"/>
                  </a:lnTo>
                  <a:lnTo>
                    <a:pt x="1473" y="1089"/>
                  </a:lnTo>
                  <a:lnTo>
                    <a:pt x="1473" y="1089"/>
                  </a:lnTo>
                  <a:lnTo>
                    <a:pt x="1473" y="1090"/>
                  </a:lnTo>
                  <a:lnTo>
                    <a:pt x="1473" y="1091"/>
                  </a:lnTo>
                  <a:lnTo>
                    <a:pt x="1473" y="1092"/>
                  </a:lnTo>
                  <a:lnTo>
                    <a:pt x="1473" y="1092"/>
                  </a:lnTo>
                  <a:lnTo>
                    <a:pt x="1473" y="1093"/>
                  </a:lnTo>
                  <a:lnTo>
                    <a:pt x="1473" y="1094"/>
                  </a:lnTo>
                  <a:lnTo>
                    <a:pt x="1473" y="1097"/>
                  </a:lnTo>
                  <a:lnTo>
                    <a:pt x="1473" y="1099"/>
                  </a:lnTo>
                  <a:lnTo>
                    <a:pt x="1473" y="1099"/>
                  </a:lnTo>
                  <a:lnTo>
                    <a:pt x="1473" y="1100"/>
                  </a:lnTo>
                  <a:lnTo>
                    <a:pt x="1473" y="1103"/>
                  </a:lnTo>
                  <a:lnTo>
                    <a:pt x="1473" y="1113"/>
                  </a:lnTo>
                  <a:lnTo>
                    <a:pt x="1473" y="1120"/>
                  </a:lnTo>
                  <a:lnTo>
                    <a:pt x="1473" y="1120"/>
                  </a:lnTo>
                  <a:lnTo>
                    <a:pt x="1473" y="1121"/>
                  </a:lnTo>
                  <a:lnTo>
                    <a:pt x="1473" y="1124"/>
                  </a:lnTo>
                  <a:lnTo>
                    <a:pt x="1473" y="1131"/>
                  </a:lnTo>
                  <a:lnTo>
                    <a:pt x="1473" y="1137"/>
                  </a:lnTo>
                  <a:lnTo>
                    <a:pt x="1473" y="1137"/>
                  </a:lnTo>
                  <a:lnTo>
                    <a:pt x="1473" y="1138"/>
                  </a:lnTo>
                  <a:lnTo>
                    <a:pt x="1473" y="1141"/>
                  </a:lnTo>
                  <a:lnTo>
                    <a:pt x="1473" y="1142"/>
                  </a:lnTo>
                  <a:lnTo>
                    <a:pt x="1473" y="1142"/>
                  </a:lnTo>
                  <a:lnTo>
                    <a:pt x="1472" y="1142"/>
                  </a:lnTo>
                  <a:lnTo>
                    <a:pt x="1471" y="1142"/>
                  </a:lnTo>
                  <a:lnTo>
                    <a:pt x="1468" y="1142"/>
                  </a:lnTo>
                  <a:lnTo>
                    <a:pt x="1465" y="1142"/>
                  </a:lnTo>
                  <a:lnTo>
                    <a:pt x="1465" y="1142"/>
                  </a:lnTo>
                  <a:lnTo>
                    <a:pt x="1464" y="1142"/>
                  </a:lnTo>
                  <a:lnTo>
                    <a:pt x="1462" y="1142"/>
                  </a:lnTo>
                  <a:lnTo>
                    <a:pt x="1456" y="1142"/>
                  </a:lnTo>
                  <a:lnTo>
                    <a:pt x="1452" y="1142"/>
                  </a:lnTo>
                  <a:lnTo>
                    <a:pt x="1452" y="1142"/>
                  </a:lnTo>
                  <a:lnTo>
                    <a:pt x="1451" y="1142"/>
                  </a:lnTo>
                  <a:lnTo>
                    <a:pt x="1447" y="1142"/>
                  </a:lnTo>
                  <a:lnTo>
                    <a:pt x="1436" y="1142"/>
                  </a:lnTo>
                  <a:lnTo>
                    <a:pt x="1427" y="1142"/>
                  </a:lnTo>
                  <a:lnTo>
                    <a:pt x="1427" y="1142"/>
                  </a:lnTo>
                  <a:lnTo>
                    <a:pt x="1426" y="1142"/>
                  </a:lnTo>
                  <a:lnTo>
                    <a:pt x="1423" y="1142"/>
                  </a:lnTo>
                  <a:lnTo>
                    <a:pt x="1412" y="1142"/>
                  </a:lnTo>
                  <a:lnTo>
                    <a:pt x="1402" y="1142"/>
                  </a:lnTo>
                  <a:lnTo>
                    <a:pt x="1402" y="1142"/>
                  </a:lnTo>
                  <a:lnTo>
                    <a:pt x="1401" y="1142"/>
                  </a:lnTo>
                  <a:lnTo>
                    <a:pt x="1398" y="1142"/>
                  </a:lnTo>
                  <a:lnTo>
                    <a:pt x="1396" y="1142"/>
                  </a:lnTo>
                  <a:lnTo>
                    <a:pt x="1396" y="1142"/>
                  </a:lnTo>
                  <a:lnTo>
                    <a:pt x="1396" y="1143"/>
                  </a:lnTo>
                  <a:lnTo>
                    <a:pt x="1396" y="1146"/>
                  </a:lnTo>
                  <a:lnTo>
                    <a:pt x="1396" y="1148"/>
                  </a:lnTo>
                  <a:lnTo>
                    <a:pt x="1396" y="1148"/>
                  </a:lnTo>
                  <a:lnTo>
                    <a:pt x="1396" y="1149"/>
                  </a:lnTo>
                  <a:lnTo>
                    <a:pt x="1396" y="1150"/>
                  </a:lnTo>
                  <a:lnTo>
                    <a:pt x="1397" y="1155"/>
                  </a:lnTo>
                  <a:lnTo>
                    <a:pt x="1398" y="1159"/>
                  </a:lnTo>
                  <a:lnTo>
                    <a:pt x="1399" y="1159"/>
                  </a:lnTo>
                  <a:lnTo>
                    <a:pt x="1399" y="1160"/>
                  </a:lnTo>
                  <a:lnTo>
                    <a:pt x="1399" y="1163"/>
                  </a:lnTo>
                  <a:lnTo>
                    <a:pt x="1400" y="1172"/>
                  </a:lnTo>
                  <a:lnTo>
                    <a:pt x="1401" y="1180"/>
                  </a:lnTo>
                  <a:lnTo>
                    <a:pt x="1402" y="1180"/>
                  </a:lnTo>
                  <a:lnTo>
                    <a:pt x="1402" y="1181"/>
                  </a:lnTo>
                  <a:lnTo>
                    <a:pt x="1402" y="1184"/>
                  </a:lnTo>
                  <a:lnTo>
                    <a:pt x="1404" y="1194"/>
                  </a:lnTo>
                  <a:lnTo>
                    <a:pt x="1405" y="1201"/>
                  </a:lnTo>
                  <a:lnTo>
                    <a:pt x="1406" y="1201"/>
                  </a:lnTo>
                  <a:lnTo>
                    <a:pt x="1406" y="1202"/>
                  </a:lnTo>
                  <a:lnTo>
                    <a:pt x="1406" y="1203"/>
                  </a:lnTo>
                  <a:lnTo>
                    <a:pt x="1406" y="1206"/>
                  </a:lnTo>
                  <a:lnTo>
                    <a:pt x="1406" y="1208"/>
                  </a:lnTo>
                  <a:lnTo>
                    <a:pt x="1406" y="1208"/>
                  </a:lnTo>
                  <a:lnTo>
                    <a:pt x="1405" y="1208"/>
                  </a:lnTo>
                  <a:lnTo>
                    <a:pt x="1404" y="1208"/>
                  </a:lnTo>
                  <a:lnTo>
                    <a:pt x="1401" y="1208"/>
                  </a:lnTo>
                  <a:lnTo>
                    <a:pt x="1399" y="1208"/>
                  </a:lnTo>
                  <a:lnTo>
                    <a:pt x="1399" y="1208"/>
                  </a:lnTo>
                  <a:lnTo>
                    <a:pt x="1398" y="1208"/>
                  </a:lnTo>
                  <a:lnTo>
                    <a:pt x="1396" y="1208"/>
                  </a:lnTo>
                  <a:lnTo>
                    <a:pt x="1387" y="1208"/>
                  </a:lnTo>
                  <a:lnTo>
                    <a:pt x="1381" y="1208"/>
                  </a:lnTo>
                  <a:lnTo>
                    <a:pt x="1381" y="1208"/>
                  </a:lnTo>
                  <a:lnTo>
                    <a:pt x="1380" y="1208"/>
                  </a:lnTo>
                  <a:lnTo>
                    <a:pt x="1376" y="1208"/>
                  </a:lnTo>
                  <a:lnTo>
                    <a:pt x="1361" y="1207"/>
                  </a:lnTo>
                  <a:lnTo>
                    <a:pt x="1349" y="1206"/>
                  </a:lnTo>
                  <a:lnTo>
                    <a:pt x="1349" y="1205"/>
                  </a:lnTo>
                  <a:lnTo>
                    <a:pt x="1348" y="1205"/>
                  </a:lnTo>
                  <a:lnTo>
                    <a:pt x="1343" y="1205"/>
                  </a:lnTo>
                  <a:lnTo>
                    <a:pt x="1327" y="1205"/>
                  </a:lnTo>
                  <a:lnTo>
                    <a:pt x="1314" y="1205"/>
                  </a:lnTo>
                  <a:lnTo>
                    <a:pt x="1314" y="1205"/>
                  </a:lnTo>
                  <a:lnTo>
                    <a:pt x="1309" y="1203"/>
                  </a:lnTo>
                  <a:lnTo>
                    <a:pt x="1307" y="1202"/>
                  </a:lnTo>
                  <a:lnTo>
                    <a:pt x="1307" y="1201"/>
                  </a:lnTo>
                  <a:lnTo>
                    <a:pt x="1307" y="1202"/>
                  </a:lnTo>
                  <a:lnTo>
                    <a:pt x="1307" y="1204"/>
                  </a:lnTo>
                  <a:lnTo>
                    <a:pt x="1307" y="1205"/>
                  </a:lnTo>
                  <a:lnTo>
                    <a:pt x="1307" y="1205"/>
                  </a:lnTo>
                  <a:lnTo>
                    <a:pt x="1306" y="1205"/>
                  </a:lnTo>
                  <a:lnTo>
                    <a:pt x="1305" y="1205"/>
                  </a:lnTo>
                  <a:lnTo>
                    <a:pt x="1304" y="1205"/>
                  </a:lnTo>
                  <a:lnTo>
                    <a:pt x="1304" y="1205"/>
                  </a:lnTo>
                  <a:lnTo>
                    <a:pt x="1304" y="1206"/>
                  </a:lnTo>
                  <a:lnTo>
                    <a:pt x="1304" y="1207"/>
                  </a:lnTo>
                  <a:lnTo>
                    <a:pt x="1304" y="1208"/>
                  </a:lnTo>
                  <a:lnTo>
                    <a:pt x="1304" y="1208"/>
                  </a:lnTo>
                  <a:lnTo>
                    <a:pt x="1304" y="1209"/>
                  </a:lnTo>
                  <a:lnTo>
                    <a:pt x="1304" y="1210"/>
                  </a:lnTo>
                  <a:lnTo>
                    <a:pt x="1304" y="1212"/>
                  </a:lnTo>
                  <a:lnTo>
                    <a:pt x="1304" y="1212"/>
                  </a:lnTo>
                  <a:lnTo>
                    <a:pt x="1304" y="1213"/>
                  </a:lnTo>
                  <a:lnTo>
                    <a:pt x="1304" y="1214"/>
                  </a:lnTo>
                  <a:lnTo>
                    <a:pt x="1304" y="1215"/>
                  </a:lnTo>
                  <a:lnTo>
                    <a:pt x="1304" y="1215"/>
                  </a:lnTo>
                  <a:lnTo>
                    <a:pt x="1304" y="1216"/>
                  </a:lnTo>
                  <a:lnTo>
                    <a:pt x="1304" y="1218"/>
                  </a:lnTo>
                  <a:lnTo>
                    <a:pt x="1304" y="1224"/>
                  </a:lnTo>
                  <a:lnTo>
                    <a:pt x="1304" y="1230"/>
                  </a:lnTo>
                  <a:lnTo>
                    <a:pt x="1304" y="1230"/>
                  </a:lnTo>
                  <a:lnTo>
                    <a:pt x="1304" y="1231"/>
                  </a:lnTo>
                  <a:lnTo>
                    <a:pt x="1304" y="1232"/>
                  </a:lnTo>
                  <a:lnTo>
                    <a:pt x="1304" y="1236"/>
                  </a:lnTo>
                  <a:lnTo>
                    <a:pt x="1304" y="1239"/>
                  </a:lnTo>
                  <a:lnTo>
                    <a:pt x="1304" y="1239"/>
                  </a:lnTo>
                  <a:lnTo>
                    <a:pt x="1304" y="1239"/>
                  </a:lnTo>
                  <a:lnTo>
                    <a:pt x="1304" y="1240"/>
                  </a:lnTo>
                  <a:lnTo>
                    <a:pt x="1304" y="1241"/>
                  </a:lnTo>
                  <a:lnTo>
                    <a:pt x="1304" y="1242"/>
                  </a:lnTo>
                  <a:lnTo>
                    <a:pt x="1304" y="1242"/>
                  </a:lnTo>
                  <a:lnTo>
                    <a:pt x="1305" y="1244"/>
                  </a:lnTo>
                  <a:lnTo>
                    <a:pt x="1306" y="1245"/>
                  </a:lnTo>
                  <a:lnTo>
                    <a:pt x="1307" y="1245"/>
                  </a:lnTo>
                  <a:lnTo>
                    <a:pt x="1308" y="1246"/>
                  </a:lnTo>
                  <a:lnTo>
                    <a:pt x="1311" y="1249"/>
                  </a:lnTo>
                  <a:lnTo>
                    <a:pt x="1313" y="1250"/>
                  </a:lnTo>
                  <a:lnTo>
                    <a:pt x="1314" y="1250"/>
                  </a:lnTo>
                  <a:lnTo>
                    <a:pt x="1314" y="1250"/>
                  </a:lnTo>
                  <a:lnTo>
                    <a:pt x="1314" y="1251"/>
                  </a:lnTo>
                  <a:lnTo>
                    <a:pt x="1314" y="1252"/>
                  </a:lnTo>
                  <a:lnTo>
                    <a:pt x="1314" y="1257"/>
                  </a:lnTo>
                  <a:lnTo>
                    <a:pt x="1314" y="1260"/>
                  </a:lnTo>
                  <a:lnTo>
                    <a:pt x="1314" y="1260"/>
                  </a:lnTo>
                  <a:lnTo>
                    <a:pt x="1314" y="1261"/>
                  </a:lnTo>
                  <a:lnTo>
                    <a:pt x="1314" y="1263"/>
                  </a:lnTo>
                  <a:lnTo>
                    <a:pt x="1314" y="1271"/>
                  </a:lnTo>
                  <a:lnTo>
                    <a:pt x="1314" y="1277"/>
                  </a:lnTo>
                  <a:lnTo>
                    <a:pt x="1314" y="1277"/>
                  </a:lnTo>
                  <a:lnTo>
                    <a:pt x="1314" y="1278"/>
                  </a:lnTo>
                  <a:lnTo>
                    <a:pt x="1314" y="1284"/>
                  </a:lnTo>
                  <a:lnTo>
                    <a:pt x="1314" y="1303"/>
                  </a:lnTo>
                  <a:lnTo>
                    <a:pt x="1314" y="1316"/>
                  </a:lnTo>
                  <a:lnTo>
                    <a:pt x="1314" y="1316"/>
                  </a:lnTo>
                  <a:lnTo>
                    <a:pt x="1314" y="1317"/>
                  </a:lnTo>
                  <a:lnTo>
                    <a:pt x="1314" y="1323"/>
                  </a:lnTo>
                  <a:lnTo>
                    <a:pt x="1315" y="1339"/>
                  </a:lnTo>
                  <a:lnTo>
                    <a:pt x="1316" y="1351"/>
                  </a:lnTo>
                  <a:lnTo>
                    <a:pt x="1317" y="1351"/>
                  </a:lnTo>
                  <a:lnTo>
                    <a:pt x="1317" y="1352"/>
                  </a:lnTo>
                  <a:lnTo>
                    <a:pt x="1317" y="1353"/>
                  </a:lnTo>
                  <a:lnTo>
                    <a:pt x="1317" y="1359"/>
                  </a:lnTo>
                  <a:lnTo>
                    <a:pt x="1317" y="1362"/>
                  </a:lnTo>
                  <a:lnTo>
                    <a:pt x="1317" y="1362"/>
                  </a:lnTo>
                  <a:lnTo>
                    <a:pt x="1313" y="1361"/>
                  </a:lnTo>
                  <a:lnTo>
                    <a:pt x="1311" y="1360"/>
                  </a:lnTo>
                  <a:lnTo>
                    <a:pt x="1311" y="1359"/>
                  </a:lnTo>
                  <a:lnTo>
                    <a:pt x="1310" y="1359"/>
                  </a:lnTo>
                  <a:lnTo>
                    <a:pt x="1309" y="1359"/>
                  </a:lnTo>
                  <a:lnTo>
                    <a:pt x="1304" y="1359"/>
                  </a:lnTo>
                  <a:lnTo>
                    <a:pt x="1300" y="1359"/>
                  </a:lnTo>
                  <a:lnTo>
                    <a:pt x="1300" y="1359"/>
                  </a:lnTo>
                  <a:lnTo>
                    <a:pt x="1299" y="1359"/>
                  </a:lnTo>
                  <a:lnTo>
                    <a:pt x="1296" y="1359"/>
                  </a:lnTo>
                  <a:lnTo>
                    <a:pt x="1285" y="1358"/>
                  </a:lnTo>
                  <a:lnTo>
                    <a:pt x="1275" y="1357"/>
                  </a:lnTo>
                  <a:lnTo>
                    <a:pt x="1275" y="1356"/>
                  </a:lnTo>
                  <a:lnTo>
                    <a:pt x="1274" y="1356"/>
                  </a:lnTo>
                  <a:lnTo>
                    <a:pt x="1270" y="1356"/>
                  </a:lnTo>
                  <a:lnTo>
                    <a:pt x="1255" y="1356"/>
                  </a:lnTo>
                  <a:lnTo>
                    <a:pt x="1243" y="1356"/>
                  </a:lnTo>
                  <a:lnTo>
                    <a:pt x="1243" y="1356"/>
                  </a:lnTo>
                  <a:lnTo>
                    <a:pt x="1242" y="1356"/>
                  </a:lnTo>
                  <a:lnTo>
                    <a:pt x="1240" y="1356"/>
                  </a:lnTo>
                  <a:lnTo>
                    <a:pt x="1234" y="1356"/>
                  </a:lnTo>
                  <a:lnTo>
                    <a:pt x="1230" y="1356"/>
                  </a:lnTo>
                  <a:lnTo>
                    <a:pt x="1230" y="1356"/>
                  </a:lnTo>
                  <a:lnTo>
                    <a:pt x="1230" y="1357"/>
                  </a:lnTo>
                  <a:lnTo>
                    <a:pt x="1230" y="1358"/>
                  </a:lnTo>
                  <a:lnTo>
                    <a:pt x="1230" y="1359"/>
                  </a:lnTo>
                  <a:lnTo>
                    <a:pt x="1230" y="1359"/>
                  </a:lnTo>
                  <a:lnTo>
                    <a:pt x="1229" y="1359"/>
                  </a:lnTo>
                  <a:lnTo>
                    <a:pt x="1228" y="1359"/>
                  </a:lnTo>
                  <a:lnTo>
                    <a:pt x="1226" y="1359"/>
                  </a:lnTo>
                  <a:lnTo>
                    <a:pt x="1226" y="1359"/>
                  </a:lnTo>
                  <a:lnTo>
                    <a:pt x="1225" y="1361"/>
                  </a:lnTo>
                  <a:lnTo>
                    <a:pt x="1223" y="1366"/>
                  </a:lnTo>
                  <a:lnTo>
                    <a:pt x="1222" y="1369"/>
                  </a:lnTo>
                  <a:lnTo>
                    <a:pt x="1222" y="1369"/>
                  </a:lnTo>
                  <a:lnTo>
                    <a:pt x="1221" y="1373"/>
                  </a:lnTo>
                  <a:lnTo>
                    <a:pt x="1218" y="1381"/>
                  </a:lnTo>
                  <a:lnTo>
                    <a:pt x="1216" y="1387"/>
                  </a:lnTo>
                  <a:lnTo>
                    <a:pt x="1216" y="1387"/>
                  </a:lnTo>
                  <a:lnTo>
                    <a:pt x="1216" y="1388"/>
                  </a:lnTo>
                  <a:lnTo>
                    <a:pt x="1216" y="1392"/>
                  </a:lnTo>
                  <a:lnTo>
                    <a:pt x="1216" y="1394"/>
                  </a:lnTo>
                  <a:lnTo>
                    <a:pt x="1216" y="1394"/>
                  </a:lnTo>
                  <a:lnTo>
                    <a:pt x="1215" y="1397"/>
                  </a:lnTo>
                  <a:lnTo>
                    <a:pt x="1213" y="1405"/>
                  </a:lnTo>
                  <a:lnTo>
                    <a:pt x="1212" y="1412"/>
                  </a:lnTo>
                  <a:lnTo>
                    <a:pt x="1212" y="1412"/>
                  </a:lnTo>
                  <a:lnTo>
                    <a:pt x="1212" y="1413"/>
                  </a:lnTo>
                  <a:lnTo>
                    <a:pt x="1212" y="1417"/>
                  </a:lnTo>
                  <a:lnTo>
                    <a:pt x="1212" y="1432"/>
                  </a:lnTo>
                  <a:lnTo>
                    <a:pt x="1212" y="1444"/>
                  </a:lnTo>
                  <a:lnTo>
                    <a:pt x="1212" y="1444"/>
                  </a:lnTo>
                  <a:lnTo>
                    <a:pt x="1212" y="1446"/>
                  </a:lnTo>
                  <a:lnTo>
                    <a:pt x="1212" y="1454"/>
                  </a:lnTo>
                  <a:lnTo>
                    <a:pt x="1212" y="1486"/>
                  </a:lnTo>
                  <a:lnTo>
                    <a:pt x="1212" y="1509"/>
                  </a:lnTo>
                  <a:lnTo>
                    <a:pt x="1212" y="1510"/>
                  </a:lnTo>
                  <a:lnTo>
                    <a:pt x="1211" y="1521"/>
                  </a:lnTo>
                  <a:lnTo>
                    <a:pt x="1210" y="1553"/>
                  </a:lnTo>
                  <a:lnTo>
                    <a:pt x="1209" y="1577"/>
                  </a:lnTo>
                  <a:lnTo>
                    <a:pt x="1209" y="1578"/>
                  </a:lnTo>
                  <a:lnTo>
                    <a:pt x="1209" y="1579"/>
                  </a:lnTo>
                  <a:lnTo>
                    <a:pt x="1209" y="1581"/>
                  </a:lnTo>
                  <a:lnTo>
                    <a:pt x="1209" y="1588"/>
                  </a:lnTo>
                  <a:lnTo>
                    <a:pt x="1209" y="1592"/>
                  </a:lnTo>
                  <a:lnTo>
                    <a:pt x="1209" y="1592"/>
                  </a:lnTo>
                  <a:lnTo>
                    <a:pt x="1207" y="1592"/>
                  </a:lnTo>
                  <a:lnTo>
                    <a:pt x="1206" y="1592"/>
                  </a:lnTo>
                  <a:lnTo>
                    <a:pt x="1203" y="1592"/>
                  </a:lnTo>
                  <a:lnTo>
                    <a:pt x="1201" y="1592"/>
                  </a:lnTo>
                  <a:lnTo>
                    <a:pt x="1201" y="1592"/>
                  </a:lnTo>
                  <a:lnTo>
                    <a:pt x="1200" y="1592"/>
                  </a:lnTo>
                  <a:lnTo>
                    <a:pt x="1198" y="1592"/>
                  </a:lnTo>
                  <a:lnTo>
                    <a:pt x="1192" y="1592"/>
                  </a:lnTo>
                  <a:lnTo>
                    <a:pt x="1187" y="1592"/>
                  </a:lnTo>
                  <a:lnTo>
                    <a:pt x="1187" y="1592"/>
                  </a:lnTo>
                  <a:lnTo>
                    <a:pt x="1186" y="1592"/>
                  </a:lnTo>
                  <a:lnTo>
                    <a:pt x="1183" y="1592"/>
                  </a:lnTo>
                  <a:lnTo>
                    <a:pt x="1172" y="1591"/>
                  </a:lnTo>
                  <a:lnTo>
                    <a:pt x="1163" y="1590"/>
                  </a:lnTo>
                  <a:lnTo>
                    <a:pt x="1163" y="1589"/>
                  </a:lnTo>
                  <a:lnTo>
                    <a:pt x="1162" y="1589"/>
                  </a:lnTo>
                  <a:lnTo>
                    <a:pt x="1159" y="1588"/>
                  </a:lnTo>
                  <a:lnTo>
                    <a:pt x="1147" y="1584"/>
                  </a:lnTo>
                  <a:lnTo>
                    <a:pt x="1138" y="1582"/>
                  </a:lnTo>
                  <a:lnTo>
                    <a:pt x="1138" y="1581"/>
                  </a:lnTo>
                  <a:lnTo>
                    <a:pt x="1137" y="1581"/>
                  </a:lnTo>
                  <a:lnTo>
                    <a:pt x="1133" y="1581"/>
                  </a:lnTo>
                  <a:lnTo>
                    <a:pt x="1131" y="1581"/>
                  </a:lnTo>
                  <a:lnTo>
                    <a:pt x="1131" y="1581"/>
                  </a:lnTo>
                  <a:lnTo>
                    <a:pt x="1131" y="1582"/>
                  </a:lnTo>
                  <a:lnTo>
                    <a:pt x="1131" y="1583"/>
                  </a:lnTo>
                  <a:lnTo>
                    <a:pt x="1131" y="1587"/>
                  </a:lnTo>
                  <a:lnTo>
                    <a:pt x="1131" y="1589"/>
                  </a:lnTo>
                  <a:lnTo>
                    <a:pt x="1131" y="1589"/>
                  </a:lnTo>
                  <a:lnTo>
                    <a:pt x="1130" y="1592"/>
                  </a:lnTo>
                  <a:lnTo>
                    <a:pt x="1128" y="1598"/>
                  </a:lnTo>
                  <a:lnTo>
                    <a:pt x="1127" y="1602"/>
                  </a:lnTo>
                  <a:lnTo>
                    <a:pt x="1127" y="1602"/>
                  </a:lnTo>
                  <a:lnTo>
                    <a:pt x="1126" y="1605"/>
                  </a:lnTo>
                  <a:lnTo>
                    <a:pt x="1125" y="1610"/>
                  </a:lnTo>
                  <a:lnTo>
                    <a:pt x="1124" y="1613"/>
                  </a:lnTo>
                  <a:lnTo>
                    <a:pt x="1124" y="1613"/>
                  </a:lnTo>
                  <a:lnTo>
                    <a:pt x="1124" y="1614"/>
                  </a:lnTo>
                  <a:lnTo>
                    <a:pt x="1124" y="1615"/>
                  </a:lnTo>
                  <a:lnTo>
                    <a:pt x="1124" y="1618"/>
                  </a:lnTo>
                  <a:lnTo>
                    <a:pt x="1124" y="1620"/>
                  </a:lnTo>
                  <a:lnTo>
                    <a:pt x="1124" y="1620"/>
                  </a:lnTo>
                  <a:lnTo>
                    <a:pt x="1123" y="1620"/>
                  </a:lnTo>
                  <a:lnTo>
                    <a:pt x="1122" y="1620"/>
                  </a:lnTo>
                  <a:lnTo>
                    <a:pt x="1121" y="1620"/>
                  </a:lnTo>
                  <a:lnTo>
                    <a:pt x="1121" y="1620"/>
                  </a:lnTo>
                  <a:lnTo>
                    <a:pt x="1120" y="1622"/>
                  </a:lnTo>
                  <a:lnTo>
                    <a:pt x="1115" y="1623"/>
                  </a:lnTo>
                  <a:lnTo>
                    <a:pt x="1113" y="1624"/>
                  </a:lnTo>
                  <a:lnTo>
                    <a:pt x="1113" y="1624"/>
                  </a:lnTo>
                  <a:lnTo>
                    <a:pt x="1111" y="1625"/>
                  </a:lnTo>
                  <a:lnTo>
                    <a:pt x="1106" y="1626"/>
                  </a:lnTo>
                  <a:lnTo>
                    <a:pt x="1103" y="1627"/>
                  </a:lnTo>
                  <a:lnTo>
                    <a:pt x="1103" y="1627"/>
                  </a:lnTo>
                  <a:lnTo>
                    <a:pt x="1102" y="1628"/>
                  </a:lnTo>
                  <a:lnTo>
                    <a:pt x="1100" y="1629"/>
                  </a:lnTo>
                  <a:lnTo>
                    <a:pt x="1093" y="1632"/>
                  </a:lnTo>
                  <a:lnTo>
                    <a:pt x="1089" y="1634"/>
                  </a:lnTo>
                  <a:lnTo>
                    <a:pt x="1089" y="1634"/>
                  </a:lnTo>
                  <a:lnTo>
                    <a:pt x="1088" y="1635"/>
                  </a:lnTo>
                  <a:lnTo>
                    <a:pt x="1084" y="1636"/>
                  </a:lnTo>
                  <a:lnTo>
                    <a:pt x="1082" y="1637"/>
                  </a:lnTo>
                  <a:lnTo>
                    <a:pt x="1082" y="1637"/>
                  </a:lnTo>
                  <a:lnTo>
                    <a:pt x="1082" y="1637"/>
                  </a:lnTo>
                  <a:lnTo>
                    <a:pt x="1082" y="1639"/>
                  </a:lnTo>
                  <a:lnTo>
                    <a:pt x="1082" y="1641"/>
                  </a:lnTo>
                  <a:lnTo>
                    <a:pt x="1082" y="1642"/>
                  </a:lnTo>
                  <a:lnTo>
                    <a:pt x="1082" y="1642"/>
                  </a:lnTo>
                  <a:lnTo>
                    <a:pt x="1082" y="1643"/>
                  </a:lnTo>
                  <a:lnTo>
                    <a:pt x="1082" y="1646"/>
                  </a:lnTo>
                  <a:lnTo>
                    <a:pt x="1082" y="1648"/>
                  </a:lnTo>
                  <a:lnTo>
                    <a:pt x="1082" y="1648"/>
                  </a:lnTo>
                  <a:lnTo>
                    <a:pt x="1082" y="1649"/>
                  </a:lnTo>
                  <a:lnTo>
                    <a:pt x="1082" y="1651"/>
                  </a:lnTo>
                  <a:lnTo>
                    <a:pt x="1082" y="1658"/>
                  </a:lnTo>
                  <a:lnTo>
                    <a:pt x="1082" y="1663"/>
                  </a:lnTo>
                  <a:lnTo>
                    <a:pt x="1082" y="1663"/>
                  </a:lnTo>
                  <a:lnTo>
                    <a:pt x="1082" y="1664"/>
                  </a:lnTo>
                  <a:lnTo>
                    <a:pt x="1082" y="1666"/>
                  </a:lnTo>
                  <a:lnTo>
                    <a:pt x="1082" y="1672"/>
                  </a:lnTo>
                  <a:lnTo>
                    <a:pt x="1082" y="1677"/>
                  </a:lnTo>
                  <a:lnTo>
                    <a:pt x="1082" y="1677"/>
                  </a:lnTo>
                  <a:lnTo>
                    <a:pt x="1082" y="1678"/>
                  </a:lnTo>
                  <a:lnTo>
                    <a:pt x="1082" y="1679"/>
                  </a:lnTo>
                  <a:lnTo>
                    <a:pt x="1082" y="1680"/>
                  </a:lnTo>
                  <a:lnTo>
                    <a:pt x="1082" y="1680"/>
                  </a:lnTo>
                  <a:lnTo>
                    <a:pt x="1083" y="1683"/>
                  </a:lnTo>
                  <a:lnTo>
                    <a:pt x="1084" y="1684"/>
                  </a:lnTo>
                  <a:lnTo>
                    <a:pt x="1085" y="1684"/>
                  </a:lnTo>
                  <a:lnTo>
                    <a:pt x="1087" y="1686"/>
                  </a:lnTo>
                  <a:lnTo>
                    <a:pt x="1088" y="1687"/>
                  </a:lnTo>
                  <a:lnTo>
                    <a:pt x="1089" y="1687"/>
                  </a:lnTo>
                  <a:lnTo>
                    <a:pt x="1090" y="1693"/>
                  </a:lnTo>
                  <a:lnTo>
                    <a:pt x="1091" y="1695"/>
                  </a:lnTo>
                  <a:lnTo>
                    <a:pt x="1092" y="1695"/>
                  </a:lnTo>
                  <a:lnTo>
                    <a:pt x="1092" y="1695"/>
                  </a:lnTo>
                  <a:lnTo>
                    <a:pt x="1092" y="1696"/>
                  </a:lnTo>
                  <a:lnTo>
                    <a:pt x="1092" y="1699"/>
                  </a:lnTo>
                  <a:lnTo>
                    <a:pt x="1092" y="1701"/>
                  </a:lnTo>
                  <a:lnTo>
                    <a:pt x="1092" y="1701"/>
                  </a:lnTo>
                  <a:lnTo>
                    <a:pt x="1092" y="1702"/>
                  </a:lnTo>
                  <a:lnTo>
                    <a:pt x="1092" y="1704"/>
                  </a:lnTo>
                  <a:lnTo>
                    <a:pt x="1092" y="1713"/>
                  </a:lnTo>
                  <a:lnTo>
                    <a:pt x="1092" y="1719"/>
                  </a:lnTo>
                  <a:lnTo>
                    <a:pt x="1092" y="1719"/>
                  </a:lnTo>
                  <a:lnTo>
                    <a:pt x="1092" y="1720"/>
                  </a:lnTo>
                  <a:lnTo>
                    <a:pt x="1092" y="1724"/>
                  </a:lnTo>
                  <a:lnTo>
                    <a:pt x="1093" y="1739"/>
                  </a:lnTo>
                  <a:lnTo>
                    <a:pt x="1094" y="1751"/>
                  </a:lnTo>
                  <a:lnTo>
                    <a:pt x="1095" y="1751"/>
                  </a:lnTo>
                  <a:lnTo>
                    <a:pt x="1095" y="1752"/>
                  </a:lnTo>
                  <a:lnTo>
                    <a:pt x="1095" y="1756"/>
                  </a:lnTo>
                  <a:lnTo>
                    <a:pt x="1097" y="1771"/>
                  </a:lnTo>
                  <a:lnTo>
                    <a:pt x="1099" y="1783"/>
                  </a:lnTo>
                  <a:lnTo>
                    <a:pt x="1100" y="1783"/>
                  </a:lnTo>
                  <a:lnTo>
                    <a:pt x="1100" y="1784"/>
                  </a:lnTo>
                  <a:lnTo>
                    <a:pt x="1100" y="1785"/>
                  </a:lnTo>
                  <a:lnTo>
                    <a:pt x="1100" y="1790"/>
                  </a:lnTo>
                  <a:lnTo>
                    <a:pt x="1100" y="1793"/>
                  </a:lnTo>
                  <a:lnTo>
                    <a:pt x="1100" y="1793"/>
                  </a:lnTo>
                  <a:lnTo>
                    <a:pt x="1099" y="1793"/>
                  </a:lnTo>
                  <a:lnTo>
                    <a:pt x="1096" y="1793"/>
                  </a:lnTo>
                  <a:lnTo>
                    <a:pt x="1095" y="1793"/>
                  </a:lnTo>
                  <a:lnTo>
                    <a:pt x="1095" y="1793"/>
                  </a:lnTo>
                  <a:lnTo>
                    <a:pt x="1094" y="1793"/>
                  </a:lnTo>
                  <a:lnTo>
                    <a:pt x="1093" y="1793"/>
                  </a:lnTo>
                  <a:lnTo>
                    <a:pt x="1092" y="1793"/>
                  </a:lnTo>
                  <a:lnTo>
                    <a:pt x="1092" y="1793"/>
                  </a:lnTo>
                  <a:lnTo>
                    <a:pt x="1091" y="1793"/>
                  </a:lnTo>
                  <a:lnTo>
                    <a:pt x="1090" y="1793"/>
                  </a:lnTo>
                  <a:lnTo>
                    <a:pt x="1087" y="1793"/>
                  </a:lnTo>
                  <a:lnTo>
                    <a:pt x="1085" y="1793"/>
                  </a:lnTo>
                  <a:lnTo>
                    <a:pt x="1085" y="1793"/>
                  </a:lnTo>
                  <a:lnTo>
                    <a:pt x="1084" y="1793"/>
                  </a:lnTo>
                  <a:lnTo>
                    <a:pt x="1081" y="1793"/>
                  </a:lnTo>
                  <a:lnTo>
                    <a:pt x="1078" y="1793"/>
                  </a:lnTo>
                  <a:lnTo>
                    <a:pt x="1078" y="1793"/>
                  </a:lnTo>
                  <a:lnTo>
                    <a:pt x="1078" y="1793"/>
                  </a:lnTo>
                  <a:lnTo>
                    <a:pt x="1078" y="1793"/>
                  </a:lnTo>
                  <a:lnTo>
                    <a:pt x="1078" y="1794"/>
                  </a:lnTo>
                  <a:lnTo>
                    <a:pt x="1078" y="1795"/>
                  </a:lnTo>
                  <a:lnTo>
                    <a:pt x="1078" y="1796"/>
                  </a:lnTo>
                  <a:lnTo>
                    <a:pt x="1078" y="1796"/>
                  </a:lnTo>
                  <a:lnTo>
                    <a:pt x="1078" y="1797"/>
                  </a:lnTo>
                  <a:lnTo>
                    <a:pt x="1078" y="1798"/>
                  </a:lnTo>
                  <a:lnTo>
                    <a:pt x="1078" y="1802"/>
                  </a:lnTo>
                  <a:lnTo>
                    <a:pt x="1078" y="1804"/>
                  </a:lnTo>
                  <a:lnTo>
                    <a:pt x="1078" y="1804"/>
                  </a:lnTo>
                  <a:lnTo>
                    <a:pt x="1078" y="1805"/>
                  </a:lnTo>
                  <a:lnTo>
                    <a:pt x="1078" y="1806"/>
                  </a:lnTo>
                  <a:lnTo>
                    <a:pt x="1078" y="1811"/>
                  </a:lnTo>
                  <a:lnTo>
                    <a:pt x="1078" y="1814"/>
                  </a:lnTo>
                  <a:lnTo>
                    <a:pt x="1078" y="1814"/>
                  </a:lnTo>
                  <a:lnTo>
                    <a:pt x="1078" y="1814"/>
                  </a:lnTo>
                  <a:lnTo>
                    <a:pt x="1077" y="1814"/>
                  </a:lnTo>
                  <a:lnTo>
                    <a:pt x="1075" y="1814"/>
                  </a:lnTo>
                  <a:lnTo>
                    <a:pt x="1074" y="1814"/>
                  </a:lnTo>
                  <a:lnTo>
                    <a:pt x="1074" y="1814"/>
                  </a:lnTo>
                  <a:lnTo>
                    <a:pt x="1073" y="1814"/>
                  </a:lnTo>
                  <a:lnTo>
                    <a:pt x="1072" y="1814"/>
                  </a:lnTo>
                  <a:lnTo>
                    <a:pt x="1071" y="1814"/>
                  </a:lnTo>
                  <a:lnTo>
                    <a:pt x="1071" y="1814"/>
                  </a:lnTo>
                  <a:lnTo>
                    <a:pt x="1070" y="1815"/>
                  </a:lnTo>
                  <a:lnTo>
                    <a:pt x="1066" y="1817"/>
                  </a:lnTo>
                  <a:lnTo>
                    <a:pt x="1064" y="1818"/>
                  </a:lnTo>
                  <a:lnTo>
                    <a:pt x="1064" y="1818"/>
                  </a:lnTo>
                  <a:lnTo>
                    <a:pt x="1063" y="1818"/>
                  </a:lnTo>
                  <a:lnTo>
                    <a:pt x="1059" y="1818"/>
                  </a:lnTo>
                  <a:lnTo>
                    <a:pt x="1057" y="1818"/>
                  </a:lnTo>
                  <a:lnTo>
                    <a:pt x="1057" y="1818"/>
                  </a:lnTo>
                  <a:lnTo>
                    <a:pt x="1056" y="1818"/>
                  </a:lnTo>
                  <a:lnTo>
                    <a:pt x="1054" y="1818"/>
                  </a:lnTo>
                  <a:lnTo>
                    <a:pt x="1053" y="1818"/>
                  </a:lnTo>
                  <a:lnTo>
                    <a:pt x="1053" y="1818"/>
                  </a:lnTo>
                  <a:lnTo>
                    <a:pt x="1053" y="1819"/>
                  </a:lnTo>
                  <a:lnTo>
                    <a:pt x="1053" y="1821"/>
                  </a:lnTo>
                  <a:lnTo>
                    <a:pt x="1053" y="1822"/>
                  </a:lnTo>
                  <a:lnTo>
                    <a:pt x="1053" y="1822"/>
                  </a:lnTo>
                  <a:lnTo>
                    <a:pt x="1052" y="1822"/>
                  </a:lnTo>
                  <a:lnTo>
                    <a:pt x="1051" y="1822"/>
                  </a:lnTo>
                  <a:lnTo>
                    <a:pt x="1050" y="1822"/>
                  </a:lnTo>
                  <a:lnTo>
                    <a:pt x="1050" y="1822"/>
                  </a:lnTo>
                  <a:lnTo>
                    <a:pt x="1050" y="1823"/>
                  </a:lnTo>
                  <a:lnTo>
                    <a:pt x="1050" y="1824"/>
                  </a:lnTo>
                  <a:lnTo>
                    <a:pt x="1050" y="1825"/>
                  </a:lnTo>
                  <a:lnTo>
                    <a:pt x="1050" y="1825"/>
                  </a:lnTo>
                  <a:lnTo>
                    <a:pt x="1049" y="1826"/>
                  </a:lnTo>
                  <a:lnTo>
                    <a:pt x="1048" y="1827"/>
                  </a:lnTo>
                  <a:lnTo>
                    <a:pt x="1045" y="1830"/>
                  </a:lnTo>
                  <a:lnTo>
                    <a:pt x="1043" y="1832"/>
                  </a:lnTo>
                  <a:lnTo>
                    <a:pt x="1043" y="1832"/>
                  </a:lnTo>
                  <a:lnTo>
                    <a:pt x="1041" y="1832"/>
                  </a:lnTo>
                  <a:lnTo>
                    <a:pt x="1040" y="1832"/>
                  </a:lnTo>
                  <a:lnTo>
                    <a:pt x="1039" y="1832"/>
                  </a:lnTo>
                  <a:lnTo>
                    <a:pt x="1039" y="1832"/>
                  </a:lnTo>
                  <a:lnTo>
                    <a:pt x="1038" y="1832"/>
                  </a:lnTo>
                  <a:lnTo>
                    <a:pt x="1037" y="1832"/>
                  </a:lnTo>
                  <a:lnTo>
                    <a:pt x="1036" y="1832"/>
                  </a:lnTo>
                  <a:lnTo>
                    <a:pt x="1036" y="1832"/>
                  </a:lnTo>
                  <a:lnTo>
                    <a:pt x="1035" y="1832"/>
                  </a:lnTo>
                  <a:lnTo>
                    <a:pt x="1034" y="1832"/>
                  </a:lnTo>
                  <a:lnTo>
                    <a:pt x="1029" y="1832"/>
                  </a:lnTo>
                  <a:lnTo>
                    <a:pt x="1026" y="1832"/>
                  </a:lnTo>
                  <a:lnTo>
                    <a:pt x="1026" y="1832"/>
                  </a:lnTo>
                  <a:lnTo>
                    <a:pt x="1023" y="1833"/>
                  </a:lnTo>
                  <a:lnTo>
                    <a:pt x="1018" y="1835"/>
                  </a:lnTo>
                  <a:lnTo>
                    <a:pt x="1015" y="1836"/>
                  </a:lnTo>
                  <a:lnTo>
                    <a:pt x="1015" y="1836"/>
                  </a:lnTo>
                  <a:lnTo>
                    <a:pt x="1014" y="1836"/>
                  </a:lnTo>
                  <a:lnTo>
                    <a:pt x="1012" y="1836"/>
                  </a:lnTo>
                  <a:lnTo>
                    <a:pt x="1011" y="1836"/>
                  </a:lnTo>
                  <a:lnTo>
                    <a:pt x="1011" y="1836"/>
                  </a:lnTo>
                  <a:lnTo>
                    <a:pt x="1011" y="1837"/>
                  </a:lnTo>
                  <a:lnTo>
                    <a:pt x="1011" y="1838"/>
                  </a:lnTo>
                  <a:lnTo>
                    <a:pt x="1011" y="1839"/>
                  </a:lnTo>
                  <a:lnTo>
                    <a:pt x="1011" y="1839"/>
                  </a:lnTo>
                  <a:lnTo>
                    <a:pt x="1011" y="1840"/>
                  </a:lnTo>
                  <a:lnTo>
                    <a:pt x="1011" y="1842"/>
                  </a:lnTo>
                  <a:lnTo>
                    <a:pt x="1011" y="1843"/>
                  </a:lnTo>
                  <a:lnTo>
                    <a:pt x="1011" y="1843"/>
                  </a:lnTo>
                  <a:lnTo>
                    <a:pt x="1011" y="1844"/>
                  </a:lnTo>
                  <a:lnTo>
                    <a:pt x="1011" y="1847"/>
                  </a:lnTo>
                  <a:lnTo>
                    <a:pt x="1011" y="1849"/>
                  </a:lnTo>
                  <a:lnTo>
                    <a:pt x="1011" y="1849"/>
                  </a:lnTo>
                  <a:lnTo>
                    <a:pt x="1011" y="1850"/>
                  </a:lnTo>
                  <a:lnTo>
                    <a:pt x="1011" y="1851"/>
                  </a:lnTo>
                  <a:lnTo>
                    <a:pt x="1011" y="1855"/>
                  </a:lnTo>
                  <a:lnTo>
                    <a:pt x="1011" y="1857"/>
                  </a:lnTo>
                  <a:lnTo>
                    <a:pt x="1011" y="1857"/>
                  </a:lnTo>
                  <a:lnTo>
                    <a:pt x="1011" y="1857"/>
                  </a:lnTo>
                  <a:lnTo>
                    <a:pt x="1010" y="1857"/>
                  </a:lnTo>
                  <a:lnTo>
                    <a:pt x="1007" y="1857"/>
                  </a:lnTo>
                  <a:lnTo>
                    <a:pt x="1004" y="1857"/>
                  </a:lnTo>
                  <a:lnTo>
                    <a:pt x="1004" y="1857"/>
                  </a:lnTo>
                  <a:lnTo>
                    <a:pt x="1003" y="1857"/>
                  </a:lnTo>
                  <a:lnTo>
                    <a:pt x="1002" y="1857"/>
                  </a:lnTo>
                  <a:lnTo>
                    <a:pt x="997" y="1857"/>
                  </a:lnTo>
                  <a:lnTo>
                    <a:pt x="994" y="1857"/>
                  </a:lnTo>
                  <a:lnTo>
                    <a:pt x="994" y="1857"/>
                  </a:lnTo>
                  <a:lnTo>
                    <a:pt x="993" y="1857"/>
                  </a:lnTo>
                  <a:lnTo>
                    <a:pt x="990" y="1857"/>
                  </a:lnTo>
                  <a:lnTo>
                    <a:pt x="980" y="1857"/>
                  </a:lnTo>
                  <a:lnTo>
                    <a:pt x="973" y="1857"/>
                  </a:lnTo>
                  <a:lnTo>
                    <a:pt x="973" y="1857"/>
                  </a:lnTo>
                  <a:lnTo>
                    <a:pt x="972" y="1857"/>
                  </a:lnTo>
                  <a:lnTo>
                    <a:pt x="969" y="1857"/>
                  </a:lnTo>
                  <a:lnTo>
                    <a:pt x="959" y="1857"/>
                  </a:lnTo>
                  <a:lnTo>
                    <a:pt x="952" y="1857"/>
                  </a:lnTo>
                  <a:lnTo>
                    <a:pt x="952" y="1857"/>
                  </a:lnTo>
                  <a:lnTo>
                    <a:pt x="951" y="1857"/>
                  </a:lnTo>
                  <a:lnTo>
                    <a:pt x="949" y="1857"/>
                  </a:lnTo>
                  <a:lnTo>
                    <a:pt x="946" y="1857"/>
                  </a:lnTo>
                  <a:lnTo>
                    <a:pt x="944" y="1857"/>
                  </a:lnTo>
                  <a:lnTo>
                    <a:pt x="944" y="1857"/>
                  </a:lnTo>
                  <a:lnTo>
                    <a:pt x="944" y="1856"/>
                  </a:lnTo>
                  <a:lnTo>
                    <a:pt x="944" y="1855"/>
                  </a:lnTo>
                  <a:lnTo>
                    <a:pt x="944" y="1854"/>
                  </a:lnTo>
                  <a:lnTo>
                    <a:pt x="944" y="1853"/>
                  </a:lnTo>
                  <a:lnTo>
                    <a:pt x="944" y="1849"/>
                  </a:lnTo>
                  <a:lnTo>
                    <a:pt x="944" y="1847"/>
                  </a:lnTo>
                  <a:lnTo>
                    <a:pt x="944" y="1846"/>
                  </a:lnTo>
                  <a:lnTo>
                    <a:pt x="944" y="1844"/>
                  </a:lnTo>
                  <a:lnTo>
                    <a:pt x="944" y="1838"/>
                  </a:lnTo>
                  <a:lnTo>
                    <a:pt x="944" y="1833"/>
                  </a:lnTo>
                  <a:lnTo>
                    <a:pt x="944" y="1832"/>
                  </a:lnTo>
                  <a:lnTo>
                    <a:pt x="944" y="1830"/>
                  </a:lnTo>
                  <a:lnTo>
                    <a:pt x="944" y="1824"/>
                  </a:lnTo>
                  <a:lnTo>
                    <a:pt x="944" y="1819"/>
                  </a:lnTo>
                  <a:lnTo>
                    <a:pt x="944" y="1818"/>
                  </a:lnTo>
                  <a:lnTo>
                    <a:pt x="944" y="1817"/>
                  </a:lnTo>
                  <a:lnTo>
                    <a:pt x="944" y="1815"/>
                  </a:lnTo>
                  <a:lnTo>
                    <a:pt x="944" y="1814"/>
                  </a:lnTo>
                  <a:lnTo>
                    <a:pt x="943" y="1814"/>
                  </a:lnTo>
                  <a:lnTo>
                    <a:pt x="942" y="1814"/>
                  </a:lnTo>
                  <a:lnTo>
                    <a:pt x="939" y="1814"/>
                  </a:lnTo>
                  <a:lnTo>
                    <a:pt x="937" y="1814"/>
                  </a:lnTo>
                  <a:lnTo>
                    <a:pt x="937" y="1814"/>
                  </a:lnTo>
                  <a:lnTo>
                    <a:pt x="936" y="1814"/>
                  </a:lnTo>
                  <a:lnTo>
                    <a:pt x="935" y="1814"/>
                  </a:lnTo>
                  <a:lnTo>
                    <a:pt x="929" y="1814"/>
                  </a:lnTo>
                  <a:lnTo>
                    <a:pt x="926" y="1814"/>
                  </a:lnTo>
                  <a:lnTo>
                    <a:pt x="926" y="1814"/>
                  </a:lnTo>
                  <a:lnTo>
                    <a:pt x="925" y="1814"/>
                  </a:lnTo>
                  <a:lnTo>
                    <a:pt x="922" y="1814"/>
                  </a:lnTo>
                  <a:lnTo>
                    <a:pt x="912" y="1814"/>
                  </a:lnTo>
                  <a:lnTo>
                    <a:pt x="905" y="1814"/>
                  </a:lnTo>
                  <a:lnTo>
                    <a:pt x="905" y="1814"/>
                  </a:lnTo>
                  <a:lnTo>
                    <a:pt x="904" y="1814"/>
                  </a:lnTo>
                  <a:lnTo>
                    <a:pt x="901" y="1814"/>
                  </a:lnTo>
                  <a:lnTo>
                    <a:pt x="891" y="1814"/>
                  </a:lnTo>
                  <a:lnTo>
                    <a:pt x="884" y="1814"/>
                  </a:lnTo>
                  <a:lnTo>
                    <a:pt x="884" y="1814"/>
                  </a:lnTo>
                  <a:lnTo>
                    <a:pt x="884" y="1814"/>
                  </a:lnTo>
                  <a:close/>
                </a:path>
              </a:pathLst>
            </a:custGeom>
            <a:solidFill>
              <a:schemeClr val="accent2">
                <a:lumMod val="40000"/>
                <a:lumOff val="60000"/>
              </a:schemeClr>
            </a:solidFill>
            <a:ln w="28575" cap="flat" cmpd="sng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5" name="Freeform 31">
              <a:extLst>
                <a:ext uri="{FF2B5EF4-FFF2-40B4-BE49-F238E27FC236}">
                  <a16:creationId xmlns:a16="http://schemas.microsoft.com/office/drawing/2014/main" id="{00000000-0008-0000-1A00-000055000000}"/>
                </a:ext>
              </a:extLst>
            </xdr:cNvPr>
            <xdr:cNvSpPr>
              <a:spLocks/>
            </xdr:cNvSpPr>
          </xdr:nvSpPr>
          <xdr:spPr bwMode="auto">
            <a:xfrm>
              <a:off x="5017" y="5767"/>
              <a:ext cx="1710" cy="1500"/>
            </a:xfrm>
            <a:custGeom>
              <a:avLst/>
              <a:gdLst>
                <a:gd name="T0" fmla="*/ 444 w 1183"/>
                <a:gd name="T1" fmla="*/ 963 h 1040"/>
                <a:gd name="T2" fmla="*/ 359 w 1183"/>
                <a:gd name="T3" fmla="*/ 910 h 1040"/>
                <a:gd name="T4" fmla="*/ 306 w 1183"/>
                <a:gd name="T5" fmla="*/ 899 h 1040"/>
                <a:gd name="T6" fmla="*/ 264 w 1183"/>
                <a:gd name="T7" fmla="*/ 881 h 1040"/>
                <a:gd name="T8" fmla="*/ 245 w 1183"/>
                <a:gd name="T9" fmla="*/ 854 h 1040"/>
                <a:gd name="T10" fmla="*/ 221 w 1183"/>
                <a:gd name="T11" fmla="*/ 858 h 1040"/>
                <a:gd name="T12" fmla="*/ 181 w 1183"/>
                <a:gd name="T13" fmla="*/ 864 h 1040"/>
                <a:gd name="T14" fmla="*/ 134 w 1183"/>
                <a:gd name="T15" fmla="*/ 857 h 1040"/>
                <a:gd name="T16" fmla="*/ 84 w 1183"/>
                <a:gd name="T17" fmla="*/ 852 h 1040"/>
                <a:gd name="T18" fmla="*/ 49 w 1183"/>
                <a:gd name="T19" fmla="*/ 828 h 1040"/>
                <a:gd name="T20" fmla="*/ 20 w 1183"/>
                <a:gd name="T21" fmla="*/ 825 h 1040"/>
                <a:gd name="T22" fmla="*/ 10 w 1183"/>
                <a:gd name="T23" fmla="*/ 728 h 1040"/>
                <a:gd name="T24" fmla="*/ 0 w 1183"/>
                <a:gd name="T25" fmla="*/ 682 h 1040"/>
                <a:gd name="T26" fmla="*/ 44 w 1183"/>
                <a:gd name="T27" fmla="*/ 649 h 1040"/>
                <a:gd name="T28" fmla="*/ 69 w 1183"/>
                <a:gd name="T29" fmla="*/ 621 h 1040"/>
                <a:gd name="T30" fmla="*/ 127 w 1183"/>
                <a:gd name="T31" fmla="*/ 573 h 1040"/>
                <a:gd name="T32" fmla="*/ 134 w 1183"/>
                <a:gd name="T33" fmla="*/ 402 h 1040"/>
                <a:gd name="T34" fmla="*/ 216 w 1183"/>
                <a:gd name="T35" fmla="*/ 383 h 1040"/>
                <a:gd name="T36" fmla="*/ 232 w 1183"/>
                <a:gd name="T37" fmla="*/ 299 h 1040"/>
                <a:gd name="T38" fmla="*/ 218 w 1183"/>
                <a:gd name="T39" fmla="*/ 269 h 1040"/>
                <a:gd name="T40" fmla="*/ 278 w 1183"/>
                <a:gd name="T41" fmla="*/ 237 h 1040"/>
                <a:gd name="T42" fmla="*/ 317 w 1183"/>
                <a:gd name="T43" fmla="*/ 188 h 1040"/>
                <a:gd name="T44" fmla="*/ 390 w 1183"/>
                <a:gd name="T45" fmla="*/ 177 h 1040"/>
                <a:gd name="T46" fmla="*/ 383 w 1183"/>
                <a:gd name="T47" fmla="*/ 131 h 1040"/>
                <a:gd name="T48" fmla="*/ 370 w 1183"/>
                <a:gd name="T49" fmla="*/ 81 h 1040"/>
                <a:gd name="T50" fmla="*/ 466 w 1183"/>
                <a:gd name="T51" fmla="*/ 48 h 1040"/>
                <a:gd name="T52" fmla="*/ 488 w 1183"/>
                <a:gd name="T53" fmla="*/ 1 h 1040"/>
                <a:gd name="T54" fmla="*/ 520 w 1183"/>
                <a:gd name="T55" fmla="*/ 5 h 1040"/>
                <a:gd name="T56" fmla="*/ 556 w 1183"/>
                <a:gd name="T57" fmla="*/ 24 h 1040"/>
                <a:gd name="T58" fmla="*/ 638 w 1183"/>
                <a:gd name="T59" fmla="*/ 39 h 1040"/>
                <a:gd name="T60" fmla="*/ 682 w 1183"/>
                <a:gd name="T61" fmla="*/ 74 h 1040"/>
                <a:gd name="T62" fmla="*/ 742 w 1183"/>
                <a:gd name="T63" fmla="*/ 71 h 1040"/>
                <a:gd name="T64" fmla="*/ 795 w 1183"/>
                <a:gd name="T65" fmla="*/ 44 h 1040"/>
                <a:gd name="T66" fmla="*/ 856 w 1183"/>
                <a:gd name="T67" fmla="*/ 24 h 1040"/>
                <a:gd name="T68" fmla="*/ 880 w 1183"/>
                <a:gd name="T69" fmla="*/ 44 h 1040"/>
                <a:gd name="T70" fmla="*/ 918 w 1183"/>
                <a:gd name="T71" fmla="*/ 60 h 1040"/>
                <a:gd name="T72" fmla="*/ 940 w 1183"/>
                <a:gd name="T73" fmla="*/ 124 h 1040"/>
                <a:gd name="T74" fmla="*/ 1019 w 1183"/>
                <a:gd name="T75" fmla="*/ 153 h 1040"/>
                <a:gd name="T76" fmla="*/ 1020 w 1183"/>
                <a:gd name="T77" fmla="*/ 233 h 1040"/>
                <a:gd name="T78" fmla="*/ 1101 w 1183"/>
                <a:gd name="T79" fmla="*/ 239 h 1040"/>
                <a:gd name="T80" fmla="*/ 1141 w 1183"/>
                <a:gd name="T81" fmla="*/ 276 h 1040"/>
                <a:gd name="T82" fmla="*/ 1176 w 1183"/>
                <a:gd name="T83" fmla="*/ 326 h 1040"/>
                <a:gd name="T84" fmla="*/ 1178 w 1183"/>
                <a:gd name="T85" fmla="*/ 383 h 1040"/>
                <a:gd name="T86" fmla="*/ 1074 w 1183"/>
                <a:gd name="T87" fmla="*/ 388 h 1040"/>
                <a:gd name="T88" fmla="*/ 1073 w 1183"/>
                <a:gd name="T89" fmla="*/ 489 h 1040"/>
                <a:gd name="T90" fmla="*/ 1098 w 1183"/>
                <a:gd name="T91" fmla="*/ 568 h 1040"/>
                <a:gd name="T92" fmla="*/ 1083 w 1183"/>
                <a:gd name="T93" fmla="*/ 698 h 1040"/>
                <a:gd name="T94" fmla="*/ 1051 w 1183"/>
                <a:gd name="T95" fmla="*/ 762 h 1040"/>
                <a:gd name="T96" fmla="*/ 961 w 1183"/>
                <a:gd name="T97" fmla="*/ 771 h 1040"/>
                <a:gd name="T98" fmla="*/ 916 w 1183"/>
                <a:gd name="T99" fmla="*/ 798 h 1040"/>
                <a:gd name="T100" fmla="*/ 835 w 1183"/>
                <a:gd name="T101" fmla="*/ 815 h 1040"/>
                <a:gd name="T102" fmla="*/ 837 w 1183"/>
                <a:gd name="T103" fmla="*/ 945 h 1040"/>
                <a:gd name="T104" fmla="*/ 792 w 1183"/>
                <a:gd name="T105" fmla="*/ 950 h 1040"/>
                <a:gd name="T106" fmla="*/ 775 w 1183"/>
                <a:gd name="T107" fmla="*/ 928 h 1040"/>
                <a:gd name="T108" fmla="*/ 743 w 1183"/>
                <a:gd name="T109" fmla="*/ 947 h 1040"/>
                <a:gd name="T110" fmla="*/ 728 w 1183"/>
                <a:gd name="T111" fmla="*/ 960 h 1040"/>
                <a:gd name="T112" fmla="*/ 712 w 1183"/>
                <a:gd name="T113" fmla="*/ 993 h 1040"/>
                <a:gd name="T114" fmla="*/ 685 w 1183"/>
                <a:gd name="T115" fmla="*/ 1030 h 1040"/>
                <a:gd name="T116" fmla="*/ 578 w 1183"/>
                <a:gd name="T117" fmla="*/ 1030 h 1040"/>
                <a:gd name="T118" fmla="*/ 557 w 1183"/>
                <a:gd name="T119" fmla="*/ 1040 h 1040"/>
                <a:gd name="T120" fmla="*/ 526 w 1183"/>
                <a:gd name="T121" fmla="*/ 1036 h 10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183" h="1040">
                  <a:moveTo>
                    <a:pt x="512" y="966"/>
                  </a:moveTo>
                  <a:lnTo>
                    <a:pt x="510" y="963"/>
                  </a:lnTo>
                  <a:lnTo>
                    <a:pt x="509" y="961"/>
                  </a:lnTo>
                  <a:lnTo>
                    <a:pt x="509" y="960"/>
                  </a:lnTo>
                  <a:lnTo>
                    <a:pt x="508" y="960"/>
                  </a:lnTo>
                  <a:lnTo>
                    <a:pt x="507" y="960"/>
                  </a:lnTo>
                  <a:lnTo>
                    <a:pt x="504" y="960"/>
                  </a:lnTo>
                  <a:lnTo>
                    <a:pt x="502" y="960"/>
                  </a:lnTo>
                  <a:lnTo>
                    <a:pt x="502" y="960"/>
                  </a:lnTo>
                  <a:lnTo>
                    <a:pt x="501" y="960"/>
                  </a:lnTo>
                  <a:lnTo>
                    <a:pt x="499" y="960"/>
                  </a:lnTo>
                  <a:lnTo>
                    <a:pt x="492" y="960"/>
                  </a:lnTo>
                  <a:lnTo>
                    <a:pt x="488" y="960"/>
                  </a:lnTo>
                  <a:lnTo>
                    <a:pt x="488" y="960"/>
                  </a:lnTo>
                  <a:lnTo>
                    <a:pt x="485" y="961"/>
                  </a:lnTo>
                  <a:lnTo>
                    <a:pt x="478" y="962"/>
                  </a:lnTo>
                  <a:lnTo>
                    <a:pt x="471" y="963"/>
                  </a:lnTo>
                  <a:lnTo>
                    <a:pt x="471" y="963"/>
                  </a:lnTo>
                  <a:lnTo>
                    <a:pt x="470" y="963"/>
                  </a:lnTo>
                  <a:lnTo>
                    <a:pt x="466" y="963"/>
                  </a:lnTo>
                  <a:lnTo>
                    <a:pt x="453" y="963"/>
                  </a:lnTo>
                  <a:lnTo>
                    <a:pt x="444" y="963"/>
                  </a:lnTo>
                  <a:lnTo>
                    <a:pt x="444" y="963"/>
                  </a:lnTo>
                  <a:lnTo>
                    <a:pt x="443" y="963"/>
                  </a:lnTo>
                  <a:lnTo>
                    <a:pt x="442" y="963"/>
                  </a:lnTo>
                  <a:lnTo>
                    <a:pt x="438" y="963"/>
                  </a:lnTo>
                  <a:lnTo>
                    <a:pt x="436" y="963"/>
                  </a:lnTo>
                  <a:lnTo>
                    <a:pt x="436" y="963"/>
                  </a:lnTo>
                  <a:lnTo>
                    <a:pt x="433" y="962"/>
                  </a:lnTo>
                  <a:lnTo>
                    <a:pt x="427" y="959"/>
                  </a:lnTo>
                  <a:lnTo>
                    <a:pt x="423" y="957"/>
                  </a:lnTo>
                  <a:lnTo>
                    <a:pt x="423" y="956"/>
                  </a:lnTo>
                  <a:lnTo>
                    <a:pt x="419" y="953"/>
                  </a:lnTo>
                  <a:lnTo>
                    <a:pt x="411" y="947"/>
                  </a:lnTo>
                  <a:lnTo>
                    <a:pt x="405" y="943"/>
                  </a:lnTo>
                  <a:lnTo>
                    <a:pt x="405" y="942"/>
                  </a:lnTo>
                  <a:lnTo>
                    <a:pt x="399" y="940"/>
                  </a:lnTo>
                  <a:lnTo>
                    <a:pt x="387" y="931"/>
                  </a:lnTo>
                  <a:lnTo>
                    <a:pt x="377" y="925"/>
                  </a:lnTo>
                  <a:lnTo>
                    <a:pt x="377" y="924"/>
                  </a:lnTo>
                  <a:lnTo>
                    <a:pt x="374" y="922"/>
                  </a:lnTo>
                  <a:lnTo>
                    <a:pt x="365" y="915"/>
                  </a:lnTo>
                  <a:lnTo>
                    <a:pt x="359" y="911"/>
                  </a:lnTo>
                  <a:lnTo>
                    <a:pt x="359" y="910"/>
                  </a:lnTo>
                  <a:lnTo>
                    <a:pt x="359" y="909"/>
                  </a:lnTo>
                  <a:lnTo>
                    <a:pt x="359" y="908"/>
                  </a:lnTo>
                  <a:lnTo>
                    <a:pt x="359" y="907"/>
                  </a:lnTo>
                  <a:lnTo>
                    <a:pt x="358" y="907"/>
                  </a:lnTo>
                  <a:lnTo>
                    <a:pt x="357" y="907"/>
                  </a:lnTo>
                  <a:lnTo>
                    <a:pt x="354" y="907"/>
                  </a:lnTo>
                  <a:lnTo>
                    <a:pt x="352" y="907"/>
                  </a:lnTo>
                  <a:lnTo>
                    <a:pt x="352" y="907"/>
                  </a:lnTo>
                  <a:lnTo>
                    <a:pt x="351" y="907"/>
                  </a:lnTo>
                  <a:lnTo>
                    <a:pt x="347" y="907"/>
                  </a:lnTo>
                  <a:lnTo>
                    <a:pt x="345" y="907"/>
                  </a:lnTo>
                  <a:lnTo>
                    <a:pt x="345" y="907"/>
                  </a:lnTo>
                  <a:lnTo>
                    <a:pt x="344" y="907"/>
                  </a:lnTo>
                  <a:lnTo>
                    <a:pt x="342" y="907"/>
                  </a:lnTo>
                  <a:lnTo>
                    <a:pt x="334" y="905"/>
                  </a:lnTo>
                  <a:lnTo>
                    <a:pt x="327" y="904"/>
                  </a:lnTo>
                  <a:lnTo>
                    <a:pt x="327" y="903"/>
                  </a:lnTo>
                  <a:lnTo>
                    <a:pt x="326" y="903"/>
                  </a:lnTo>
                  <a:lnTo>
                    <a:pt x="323" y="903"/>
                  </a:lnTo>
                  <a:lnTo>
                    <a:pt x="314" y="901"/>
                  </a:lnTo>
                  <a:lnTo>
                    <a:pt x="306" y="900"/>
                  </a:lnTo>
                  <a:lnTo>
                    <a:pt x="306" y="899"/>
                  </a:lnTo>
                  <a:lnTo>
                    <a:pt x="305" y="899"/>
                  </a:lnTo>
                  <a:lnTo>
                    <a:pt x="304" y="899"/>
                  </a:lnTo>
                  <a:lnTo>
                    <a:pt x="303" y="899"/>
                  </a:lnTo>
                  <a:lnTo>
                    <a:pt x="303" y="899"/>
                  </a:lnTo>
                  <a:lnTo>
                    <a:pt x="300" y="898"/>
                  </a:lnTo>
                  <a:lnTo>
                    <a:pt x="299" y="897"/>
                  </a:lnTo>
                  <a:lnTo>
                    <a:pt x="299" y="896"/>
                  </a:lnTo>
                  <a:lnTo>
                    <a:pt x="298" y="896"/>
                  </a:lnTo>
                  <a:lnTo>
                    <a:pt x="295" y="896"/>
                  </a:lnTo>
                  <a:lnTo>
                    <a:pt x="292" y="896"/>
                  </a:lnTo>
                  <a:lnTo>
                    <a:pt x="292" y="896"/>
                  </a:lnTo>
                  <a:lnTo>
                    <a:pt x="290" y="895"/>
                  </a:lnTo>
                  <a:lnTo>
                    <a:pt x="285" y="892"/>
                  </a:lnTo>
                  <a:lnTo>
                    <a:pt x="282" y="890"/>
                  </a:lnTo>
                  <a:lnTo>
                    <a:pt x="282" y="889"/>
                  </a:lnTo>
                  <a:lnTo>
                    <a:pt x="279" y="888"/>
                  </a:lnTo>
                  <a:lnTo>
                    <a:pt x="272" y="885"/>
                  </a:lnTo>
                  <a:lnTo>
                    <a:pt x="267" y="882"/>
                  </a:lnTo>
                  <a:lnTo>
                    <a:pt x="267" y="881"/>
                  </a:lnTo>
                  <a:lnTo>
                    <a:pt x="266" y="881"/>
                  </a:lnTo>
                  <a:lnTo>
                    <a:pt x="265" y="881"/>
                  </a:lnTo>
                  <a:lnTo>
                    <a:pt x="264" y="881"/>
                  </a:lnTo>
                  <a:lnTo>
                    <a:pt x="264" y="881"/>
                  </a:lnTo>
                  <a:lnTo>
                    <a:pt x="264" y="880"/>
                  </a:lnTo>
                  <a:lnTo>
                    <a:pt x="264" y="879"/>
                  </a:lnTo>
                  <a:lnTo>
                    <a:pt x="264" y="878"/>
                  </a:lnTo>
                  <a:lnTo>
                    <a:pt x="262" y="877"/>
                  </a:lnTo>
                  <a:lnTo>
                    <a:pt x="261" y="876"/>
                  </a:lnTo>
                  <a:lnTo>
                    <a:pt x="261" y="875"/>
                  </a:lnTo>
                  <a:lnTo>
                    <a:pt x="259" y="874"/>
                  </a:lnTo>
                  <a:lnTo>
                    <a:pt x="255" y="871"/>
                  </a:lnTo>
                  <a:lnTo>
                    <a:pt x="253" y="869"/>
                  </a:lnTo>
                  <a:lnTo>
                    <a:pt x="253" y="868"/>
                  </a:lnTo>
                  <a:lnTo>
                    <a:pt x="251" y="861"/>
                  </a:lnTo>
                  <a:lnTo>
                    <a:pt x="250" y="858"/>
                  </a:lnTo>
                  <a:lnTo>
                    <a:pt x="250" y="857"/>
                  </a:lnTo>
                  <a:lnTo>
                    <a:pt x="250" y="856"/>
                  </a:lnTo>
                  <a:lnTo>
                    <a:pt x="250" y="855"/>
                  </a:lnTo>
                  <a:lnTo>
                    <a:pt x="250" y="854"/>
                  </a:lnTo>
                  <a:lnTo>
                    <a:pt x="249" y="854"/>
                  </a:lnTo>
                  <a:lnTo>
                    <a:pt x="247" y="854"/>
                  </a:lnTo>
                  <a:lnTo>
                    <a:pt x="246" y="854"/>
                  </a:lnTo>
                  <a:lnTo>
                    <a:pt x="246" y="854"/>
                  </a:lnTo>
                  <a:lnTo>
                    <a:pt x="245" y="854"/>
                  </a:lnTo>
                  <a:lnTo>
                    <a:pt x="244" y="854"/>
                  </a:lnTo>
                  <a:lnTo>
                    <a:pt x="243" y="854"/>
                  </a:lnTo>
                  <a:lnTo>
                    <a:pt x="243" y="854"/>
                  </a:lnTo>
                  <a:lnTo>
                    <a:pt x="242" y="854"/>
                  </a:lnTo>
                  <a:lnTo>
                    <a:pt x="241" y="854"/>
                  </a:lnTo>
                  <a:lnTo>
                    <a:pt x="238" y="854"/>
                  </a:lnTo>
                  <a:lnTo>
                    <a:pt x="235" y="854"/>
                  </a:lnTo>
                  <a:lnTo>
                    <a:pt x="235" y="854"/>
                  </a:lnTo>
                  <a:lnTo>
                    <a:pt x="234" y="854"/>
                  </a:lnTo>
                  <a:lnTo>
                    <a:pt x="231" y="854"/>
                  </a:lnTo>
                  <a:lnTo>
                    <a:pt x="229" y="854"/>
                  </a:lnTo>
                  <a:lnTo>
                    <a:pt x="229" y="854"/>
                  </a:lnTo>
                  <a:lnTo>
                    <a:pt x="228" y="854"/>
                  </a:lnTo>
                  <a:lnTo>
                    <a:pt x="226" y="854"/>
                  </a:lnTo>
                  <a:lnTo>
                    <a:pt x="225" y="854"/>
                  </a:lnTo>
                  <a:lnTo>
                    <a:pt x="225" y="854"/>
                  </a:lnTo>
                  <a:lnTo>
                    <a:pt x="225" y="854"/>
                  </a:lnTo>
                  <a:lnTo>
                    <a:pt x="224" y="855"/>
                  </a:lnTo>
                  <a:lnTo>
                    <a:pt x="223" y="856"/>
                  </a:lnTo>
                  <a:lnTo>
                    <a:pt x="222" y="857"/>
                  </a:lnTo>
                  <a:lnTo>
                    <a:pt x="222" y="857"/>
                  </a:lnTo>
                  <a:lnTo>
                    <a:pt x="221" y="858"/>
                  </a:lnTo>
                  <a:lnTo>
                    <a:pt x="220" y="859"/>
                  </a:lnTo>
                  <a:lnTo>
                    <a:pt x="218" y="860"/>
                  </a:lnTo>
                  <a:lnTo>
                    <a:pt x="218" y="860"/>
                  </a:lnTo>
                  <a:lnTo>
                    <a:pt x="217" y="861"/>
                  </a:lnTo>
                  <a:lnTo>
                    <a:pt x="215" y="863"/>
                  </a:lnTo>
                  <a:lnTo>
                    <a:pt x="214" y="864"/>
                  </a:lnTo>
                  <a:lnTo>
                    <a:pt x="214" y="864"/>
                  </a:lnTo>
                  <a:lnTo>
                    <a:pt x="213" y="864"/>
                  </a:lnTo>
                  <a:lnTo>
                    <a:pt x="212" y="864"/>
                  </a:lnTo>
                  <a:lnTo>
                    <a:pt x="211" y="864"/>
                  </a:lnTo>
                  <a:lnTo>
                    <a:pt x="211" y="864"/>
                  </a:lnTo>
                  <a:lnTo>
                    <a:pt x="210" y="864"/>
                  </a:lnTo>
                  <a:lnTo>
                    <a:pt x="209" y="864"/>
                  </a:lnTo>
                  <a:lnTo>
                    <a:pt x="204" y="864"/>
                  </a:lnTo>
                  <a:lnTo>
                    <a:pt x="201" y="864"/>
                  </a:lnTo>
                  <a:lnTo>
                    <a:pt x="201" y="864"/>
                  </a:lnTo>
                  <a:lnTo>
                    <a:pt x="199" y="864"/>
                  </a:lnTo>
                  <a:lnTo>
                    <a:pt x="197" y="864"/>
                  </a:lnTo>
                  <a:lnTo>
                    <a:pt x="189" y="864"/>
                  </a:lnTo>
                  <a:lnTo>
                    <a:pt x="183" y="864"/>
                  </a:lnTo>
                  <a:lnTo>
                    <a:pt x="183" y="864"/>
                  </a:lnTo>
                  <a:lnTo>
                    <a:pt x="181" y="864"/>
                  </a:lnTo>
                  <a:lnTo>
                    <a:pt x="179" y="864"/>
                  </a:lnTo>
                  <a:lnTo>
                    <a:pt x="172" y="864"/>
                  </a:lnTo>
                  <a:lnTo>
                    <a:pt x="166" y="864"/>
                  </a:lnTo>
                  <a:lnTo>
                    <a:pt x="166" y="864"/>
                  </a:lnTo>
                  <a:lnTo>
                    <a:pt x="165" y="864"/>
                  </a:lnTo>
                  <a:lnTo>
                    <a:pt x="164" y="864"/>
                  </a:lnTo>
                  <a:lnTo>
                    <a:pt x="160" y="864"/>
                  </a:lnTo>
                  <a:lnTo>
                    <a:pt x="158" y="864"/>
                  </a:lnTo>
                  <a:lnTo>
                    <a:pt x="158" y="864"/>
                  </a:lnTo>
                  <a:lnTo>
                    <a:pt x="157" y="864"/>
                  </a:lnTo>
                  <a:lnTo>
                    <a:pt x="156" y="864"/>
                  </a:lnTo>
                  <a:lnTo>
                    <a:pt x="155" y="864"/>
                  </a:lnTo>
                  <a:lnTo>
                    <a:pt x="155" y="864"/>
                  </a:lnTo>
                  <a:lnTo>
                    <a:pt x="154" y="864"/>
                  </a:lnTo>
                  <a:lnTo>
                    <a:pt x="153" y="864"/>
                  </a:lnTo>
                  <a:lnTo>
                    <a:pt x="150" y="864"/>
                  </a:lnTo>
                  <a:lnTo>
                    <a:pt x="148" y="864"/>
                  </a:lnTo>
                  <a:lnTo>
                    <a:pt x="148" y="864"/>
                  </a:lnTo>
                  <a:lnTo>
                    <a:pt x="144" y="863"/>
                  </a:lnTo>
                  <a:lnTo>
                    <a:pt x="138" y="860"/>
                  </a:lnTo>
                  <a:lnTo>
                    <a:pt x="134" y="858"/>
                  </a:lnTo>
                  <a:lnTo>
                    <a:pt x="134" y="857"/>
                  </a:lnTo>
                  <a:lnTo>
                    <a:pt x="133" y="857"/>
                  </a:lnTo>
                  <a:lnTo>
                    <a:pt x="131" y="857"/>
                  </a:lnTo>
                  <a:lnTo>
                    <a:pt x="124" y="856"/>
                  </a:lnTo>
                  <a:lnTo>
                    <a:pt x="119" y="855"/>
                  </a:lnTo>
                  <a:lnTo>
                    <a:pt x="119" y="854"/>
                  </a:lnTo>
                  <a:lnTo>
                    <a:pt x="118" y="854"/>
                  </a:lnTo>
                  <a:lnTo>
                    <a:pt x="117" y="854"/>
                  </a:lnTo>
                  <a:lnTo>
                    <a:pt x="116" y="854"/>
                  </a:lnTo>
                  <a:lnTo>
                    <a:pt x="116" y="854"/>
                  </a:lnTo>
                  <a:lnTo>
                    <a:pt x="115" y="854"/>
                  </a:lnTo>
                  <a:lnTo>
                    <a:pt x="114" y="854"/>
                  </a:lnTo>
                  <a:lnTo>
                    <a:pt x="111" y="854"/>
                  </a:lnTo>
                  <a:lnTo>
                    <a:pt x="109" y="854"/>
                  </a:lnTo>
                  <a:lnTo>
                    <a:pt x="109" y="854"/>
                  </a:lnTo>
                  <a:lnTo>
                    <a:pt x="107" y="854"/>
                  </a:lnTo>
                  <a:lnTo>
                    <a:pt x="106" y="854"/>
                  </a:lnTo>
                  <a:lnTo>
                    <a:pt x="101" y="854"/>
                  </a:lnTo>
                  <a:lnTo>
                    <a:pt x="98" y="854"/>
                  </a:lnTo>
                  <a:lnTo>
                    <a:pt x="98" y="854"/>
                  </a:lnTo>
                  <a:lnTo>
                    <a:pt x="97" y="854"/>
                  </a:lnTo>
                  <a:lnTo>
                    <a:pt x="94" y="854"/>
                  </a:lnTo>
                  <a:lnTo>
                    <a:pt x="84" y="852"/>
                  </a:lnTo>
                  <a:lnTo>
                    <a:pt x="77" y="851"/>
                  </a:lnTo>
                  <a:lnTo>
                    <a:pt x="77" y="850"/>
                  </a:lnTo>
                  <a:lnTo>
                    <a:pt x="76" y="850"/>
                  </a:lnTo>
                  <a:lnTo>
                    <a:pt x="73" y="850"/>
                  </a:lnTo>
                  <a:lnTo>
                    <a:pt x="63" y="850"/>
                  </a:lnTo>
                  <a:lnTo>
                    <a:pt x="56" y="850"/>
                  </a:lnTo>
                  <a:lnTo>
                    <a:pt x="56" y="850"/>
                  </a:lnTo>
                  <a:lnTo>
                    <a:pt x="51" y="849"/>
                  </a:lnTo>
                  <a:lnTo>
                    <a:pt x="49" y="847"/>
                  </a:lnTo>
                  <a:lnTo>
                    <a:pt x="49" y="846"/>
                  </a:lnTo>
                  <a:lnTo>
                    <a:pt x="49" y="846"/>
                  </a:lnTo>
                  <a:lnTo>
                    <a:pt x="49" y="845"/>
                  </a:lnTo>
                  <a:lnTo>
                    <a:pt x="49" y="844"/>
                  </a:lnTo>
                  <a:lnTo>
                    <a:pt x="49" y="843"/>
                  </a:lnTo>
                  <a:lnTo>
                    <a:pt x="49" y="842"/>
                  </a:lnTo>
                  <a:lnTo>
                    <a:pt x="49" y="839"/>
                  </a:lnTo>
                  <a:lnTo>
                    <a:pt x="49" y="837"/>
                  </a:lnTo>
                  <a:lnTo>
                    <a:pt x="49" y="836"/>
                  </a:lnTo>
                  <a:lnTo>
                    <a:pt x="49" y="835"/>
                  </a:lnTo>
                  <a:lnTo>
                    <a:pt x="49" y="832"/>
                  </a:lnTo>
                  <a:lnTo>
                    <a:pt x="49" y="829"/>
                  </a:lnTo>
                  <a:lnTo>
                    <a:pt x="49" y="828"/>
                  </a:lnTo>
                  <a:lnTo>
                    <a:pt x="49" y="827"/>
                  </a:lnTo>
                  <a:lnTo>
                    <a:pt x="49" y="826"/>
                  </a:lnTo>
                  <a:lnTo>
                    <a:pt x="49" y="825"/>
                  </a:lnTo>
                  <a:lnTo>
                    <a:pt x="48" y="825"/>
                  </a:lnTo>
                  <a:lnTo>
                    <a:pt x="46" y="825"/>
                  </a:lnTo>
                  <a:lnTo>
                    <a:pt x="45" y="825"/>
                  </a:lnTo>
                  <a:lnTo>
                    <a:pt x="45" y="825"/>
                  </a:lnTo>
                  <a:lnTo>
                    <a:pt x="44" y="825"/>
                  </a:lnTo>
                  <a:lnTo>
                    <a:pt x="43" y="825"/>
                  </a:lnTo>
                  <a:lnTo>
                    <a:pt x="42" y="825"/>
                  </a:lnTo>
                  <a:lnTo>
                    <a:pt x="42" y="825"/>
                  </a:lnTo>
                  <a:lnTo>
                    <a:pt x="41" y="825"/>
                  </a:lnTo>
                  <a:lnTo>
                    <a:pt x="40" y="825"/>
                  </a:lnTo>
                  <a:lnTo>
                    <a:pt x="35" y="825"/>
                  </a:lnTo>
                  <a:lnTo>
                    <a:pt x="31" y="825"/>
                  </a:lnTo>
                  <a:lnTo>
                    <a:pt x="31" y="825"/>
                  </a:lnTo>
                  <a:lnTo>
                    <a:pt x="30" y="825"/>
                  </a:lnTo>
                  <a:lnTo>
                    <a:pt x="29" y="825"/>
                  </a:lnTo>
                  <a:lnTo>
                    <a:pt x="24" y="825"/>
                  </a:lnTo>
                  <a:lnTo>
                    <a:pt x="21" y="825"/>
                  </a:lnTo>
                  <a:lnTo>
                    <a:pt x="21" y="825"/>
                  </a:lnTo>
                  <a:lnTo>
                    <a:pt x="20" y="825"/>
                  </a:lnTo>
                  <a:lnTo>
                    <a:pt x="19" y="825"/>
                  </a:lnTo>
                  <a:lnTo>
                    <a:pt x="18" y="825"/>
                  </a:lnTo>
                  <a:lnTo>
                    <a:pt x="18" y="825"/>
                  </a:lnTo>
                  <a:lnTo>
                    <a:pt x="18" y="824"/>
                  </a:lnTo>
                  <a:lnTo>
                    <a:pt x="18" y="821"/>
                  </a:lnTo>
                  <a:lnTo>
                    <a:pt x="18" y="819"/>
                  </a:lnTo>
                  <a:lnTo>
                    <a:pt x="18" y="818"/>
                  </a:lnTo>
                  <a:lnTo>
                    <a:pt x="18" y="816"/>
                  </a:lnTo>
                  <a:lnTo>
                    <a:pt x="18" y="808"/>
                  </a:lnTo>
                  <a:lnTo>
                    <a:pt x="18" y="802"/>
                  </a:lnTo>
                  <a:lnTo>
                    <a:pt x="18" y="801"/>
                  </a:lnTo>
                  <a:lnTo>
                    <a:pt x="17" y="797"/>
                  </a:lnTo>
                  <a:lnTo>
                    <a:pt x="14" y="782"/>
                  </a:lnTo>
                  <a:lnTo>
                    <a:pt x="13" y="770"/>
                  </a:lnTo>
                  <a:lnTo>
                    <a:pt x="13" y="769"/>
                  </a:lnTo>
                  <a:lnTo>
                    <a:pt x="12" y="765"/>
                  </a:lnTo>
                  <a:lnTo>
                    <a:pt x="11" y="750"/>
                  </a:lnTo>
                  <a:lnTo>
                    <a:pt x="10" y="738"/>
                  </a:lnTo>
                  <a:lnTo>
                    <a:pt x="10" y="737"/>
                  </a:lnTo>
                  <a:lnTo>
                    <a:pt x="10" y="736"/>
                  </a:lnTo>
                  <a:lnTo>
                    <a:pt x="10" y="731"/>
                  </a:lnTo>
                  <a:lnTo>
                    <a:pt x="10" y="728"/>
                  </a:lnTo>
                  <a:lnTo>
                    <a:pt x="10" y="727"/>
                  </a:lnTo>
                  <a:lnTo>
                    <a:pt x="10" y="727"/>
                  </a:lnTo>
                  <a:lnTo>
                    <a:pt x="8" y="726"/>
                  </a:lnTo>
                  <a:lnTo>
                    <a:pt x="5" y="722"/>
                  </a:lnTo>
                  <a:lnTo>
                    <a:pt x="3" y="720"/>
                  </a:lnTo>
                  <a:lnTo>
                    <a:pt x="3" y="719"/>
                  </a:lnTo>
                  <a:lnTo>
                    <a:pt x="1" y="718"/>
                  </a:lnTo>
                  <a:lnTo>
                    <a:pt x="0" y="717"/>
                  </a:lnTo>
                  <a:lnTo>
                    <a:pt x="0" y="716"/>
                  </a:lnTo>
                  <a:lnTo>
                    <a:pt x="0" y="716"/>
                  </a:lnTo>
                  <a:lnTo>
                    <a:pt x="0" y="714"/>
                  </a:lnTo>
                  <a:lnTo>
                    <a:pt x="0" y="713"/>
                  </a:lnTo>
                  <a:lnTo>
                    <a:pt x="0" y="712"/>
                  </a:lnTo>
                  <a:lnTo>
                    <a:pt x="0" y="709"/>
                  </a:lnTo>
                  <a:lnTo>
                    <a:pt x="0" y="707"/>
                  </a:lnTo>
                  <a:lnTo>
                    <a:pt x="0" y="705"/>
                  </a:lnTo>
                  <a:lnTo>
                    <a:pt x="0" y="703"/>
                  </a:lnTo>
                  <a:lnTo>
                    <a:pt x="0" y="697"/>
                  </a:lnTo>
                  <a:lnTo>
                    <a:pt x="0" y="692"/>
                  </a:lnTo>
                  <a:lnTo>
                    <a:pt x="0" y="691"/>
                  </a:lnTo>
                  <a:lnTo>
                    <a:pt x="0" y="689"/>
                  </a:lnTo>
                  <a:lnTo>
                    <a:pt x="0" y="682"/>
                  </a:lnTo>
                  <a:lnTo>
                    <a:pt x="0" y="678"/>
                  </a:lnTo>
                  <a:lnTo>
                    <a:pt x="0" y="677"/>
                  </a:lnTo>
                  <a:lnTo>
                    <a:pt x="0" y="676"/>
                  </a:lnTo>
                  <a:lnTo>
                    <a:pt x="0" y="675"/>
                  </a:lnTo>
                  <a:lnTo>
                    <a:pt x="0" y="674"/>
                  </a:lnTo>
                  <a:lnTo>
                    <a:pt x="0" y="672"/>
                  </a:lnTo>
                  <a:lnTo>
                    <a:pt x="0" y="671"/>
                  </a:lnTo>
                  <a:lnTo>
                    <a:pt x="0" y="669"/>
                  </a:lnTo>
                  <a:lnTo>
                    <a:pt x="1" y="669"/>
                  </a:lnTo>
                  <a:lnTo>
                    <a:pt x="2" y="669"/>
                  </a:lnTo>
                  <a:lnTo>
                    <a:pt x="3" y="669"/>
                  </a:lnTo>
                  <a:lnTo>
                    <a:pt x="4" y="669"/>
                  </a:lnTo>
                  <a:lnTo>
                    <a:pt x="9" y="668"/>
                  </a:lnTo>
                  <a:lnTo>
                    <a:pt x="12" y="667"/>
                  </a:lnTo>
                  <a:lnTo>
                    <a:pt x="13" y="666"/>
                  </a:lnTo>
                  <a:lnTo>
                    <a:pt x="15" y="665"/>
                  </a:lnTo>
                  <a:lnTo>
                    <a:pt x="24" y="660"/>
                  </a:lnTo>
                  <a:lnTo>
                    <a:pt x="30" y="657"/>
                  </a:lnTo>
                  <a:lnTo>
                    <a:pt x="31" y="656"/>
                  </a:lnTo>
                  <a:lnTo>
                    <a:pt x="33" y="655"/>
                  </a:lnTo>
                  <a:lnTo>
                    <a:pt x="40" y="651"/>
                  </a:lnTo>
                  <a:lnTo>
                    <a:pt x="44" y="649"/>
                  </a:lnTo>
                  <a:lnTo>
                    <a:pt x="45" y="648"/>
                  </a:lnTo>
                  <a:lnTo>
                    <a:pt x="45" y="648"/>
                  </a:lnTo>
                  <a:lnTo>
                    <a:pt x="45" y="645"/>
                  </a:lnTo>
                  <a:lnTo>
                    <a:pt x="45" y="643"/>
                  </a:lnTo>
                  <a:lnTo>
                    <a:pt x="45" y="642"/>
                  </a:lnTo>
                  <a:lnTo>
                    <a:pt x="45" y="641"/>
                  </a:lnTo>
                  <a:lnTo>
                    <a:pt x="45" y="636"/>
                  </a:lnTo>
                  <a:lnTo>
                    <a:pt x="45" y="632"/>
                  </a:lnTo>
                  <a:lnTo>
                    <a:pt x="45" y="631"/>
                  </a:lnTo>
                  <a:lnTo>
                    <a:pt x="45" y="630"/>
                  </a:lnTo>
                  <a:lnTo>
                    <a:pt x="47" y="625"/>
                  </a:lnTo>
                  <a:lnTo>
                    <a:pt x="48" y="622"/>
                  </a:lnTo>
                  <a:lnTo>
                    <a:pt x="49" y="621"/>
                  </a:lnTo>
                  <a:lnTo>
                    <a:pt x="49" y="619"/>
                  </a:lnTo>
                  <a:lnTo>
                    <a:pt x="49" y="618"/>
                  </a:lnTo>
                  <a:lnTo>
                    <a:pt x="49" y="616"/>
                  </a:lnTo>
                  <a:lnTo>
                    <a:pt x="52" y="616"/>
                  </a:lnTo>
                  <a:lnTo>
                    <a:pt x="55" y="616"/>
                  </a:lnTo>
                  <a:lnTo>
                    <a:pt x="56" y="616"/>
                  </a:lnTo>
                  <a:lnTo>
                    <a:pt x="58" y="618"/>
                  </a:lnTo>
                  <a:lnTo>
                    <a:pt x="64" y="620"/>
                  </a:lnTo>
                  <a:lnTo>
                    <a:pt x="69" y="621"/>
                  </a:lnTo>
                  <a:lnTo>
                    <a:pt x="70" y="621"/>
                  </a:lnTo>
                  <a:lnTo>
                    <a:pt x="74" y="622"/>
                  </a:lnTo>
                  <a:lnTo>
                    <a:pt x="85" y="623"/>
                  </a:lnTo>
                  <a:lnTo>
                    <a:pt x="94" y="624"/>
                  </a:lnTo>
                  <a:lnTo>
                    <a:pt x="95" y="624"/>
                  </a:lnTo>
                  <a:lnTo>
                    <a:pt x="98" y="625"/>
                  </a:lnTo>
                  <a:lnTo>
                    <a:pt x="110" y="626"/>
                  </a:lnTo>
                  <a:lnTo>
                    <a:pt x="118" y="627"/>
                  </a:lnTo>
                  <a:lnTo>
                    <a:pt x="119" y="627"/>
                  </a:lnTo>
                  <a:lnTo>
                    <a:pt x="120" y="627"/>
                  </a:lnTo>
                  <a:lnTo>
                    <a:pt x="123" y="627"/>
                  </a:lnTo>
                  <a:lnTo>
                    <a:pt x="125" y="627"/>
                  </a:lnTo>
                  <a:lnTo>
                    <a:pt x="127" y="627"/>
                  </a:lnTo>
                  <a:lnTo>
                    <a:pt x="127" y="625"/>
                  </a:lnTo>
                  <a:lnTo>
                    <a:pt x="127" y="618"/>
                  </a:lnTo>
                  <a:lnTo>
                    <a:pt x="127" y="611"/>
                  </a:lnTo>
                  <a:lnTo>
                    <a:pt x="127" y="610"/>
                  </a:lnTo>
                  <a:lnTo>
                    <a:pt x="127" y="605"/>
                  </a:lnTo>
                  <a:lnTo>
                    <a:pt x="127" y="588"/>
                  </a:lnTo>
                  <a:lnTo>
                    <a:pt x="127" y="575"/>
                  </a:lnTo>
                  <a:lnTo>
                    <a:pt x="127" y="574"/>
                  </a:lnTo>
                  <a:lnTo>
                    <a:pt x="127" y="573"/>
                  </a:lnTo>
                  <a:lnTo>
                    <a:pt x="127" y="565"/>
                  </a:lnTo>
                  <a:lnTo>
                    <a:pt x="128" y="533"/>
                  </a:lnTo>
                  <a:lnTo>
                    <a:pt x="129" y="509"/>
                  </a:lnTo>
                  <a:lnTo>
                    <a:pt x="130" y="507"/>
                  </a:lnTo>
                  <a:lnTo>
                    <a:pt x="130" y="506"/>
                  </a:lnTo>
                  <a:lnTo>
                    <a:pt x="130" y="497"/>
                  </a:lnTo>
                  <a:lnTo>
                    <a:pt x="130" y="464"/>
                  </a:lnTo>
                  <a:lnTo>
                    <a:pt x="130" y="438"/>
                  </a:lnTo>
                  <a:lnTo>
                    <a:pt x="130" y="436"/>
                  </a:lnTo>
                  <a:lnTo>
                    <a:pt x="130" y="434"/>
                  </a:lnTo>
                  <a:lnTo>
                    <a:pt x="132" y="427"/>
                  </a:lnTo>
                  <a:lnTo>
                    <a:pt x="133" y="420"/>
                  </a:lnTo>
                  <a:lnTo>
                    <a:pt x="134" y="419"/>
                  </a:lnTo>
                  <a:lnTo>
                    <a:pt x="134" y="417"/>
                  </a:lnTo>
                  <a:lnTo>
                    <a:pt x="134" y="416"/>
                  </a:lnTo>
                  <a:lnTo>
                    <a:pt x="134" y="415"/>
                  </a:lnTo>
                  <a:lnTo>
                    <a:pt x="134" y="412"/>
                  </a:lnTo>
                  <a:lnTo>
                    <a:pt x="134" y="410"/>
                  </a:lnTo>
                  <a:lnTo>
                    <a:pt x="134" y="409"/>
                  </a:lnTo>
                  <a:lnTo>
                    <a:pt x="134" y="408"/>
                  </a:lnTo>
                  <a:lnTo>
                    <a:pt x="134" y="405"/>
                  </a:lnTo>
                  <a:lnTo>
                    <a:pt x="134" y="402"/>
                  </a:lnTo>
                  <a:lnTo>
                    <a:pt x="134" y="401"/>
                  </a:lnTo>
                  <a:lnTo>
                    <a:pt x="134" y="399"/>
                  </a:lnTo>
                  <a:lnTo>
                    <a:pt x="135" y="393"/>
                  </a:lnTo>
                  <a:lnTo>
                    <a:pt x="136" y="389"/>
                  </a:lnTo>
                  <a:lnTo>
                    <a:pt x="137" y="388"/>
                  </a:lnTo>
                  <a:lnTo>
                    <a:pt x="138" y="385"/>
                  </a:lnTo>
                  <a:lnTo>
                    <a:pt x="139" y="384"/>
                  </a:lnTo>
                  <a:lnTo>
                    <a:pt x="140" y="383"/>
                  </a:lnTo>
                  <a:lnTo>
                    <a:pt x="141" y="383"/>
                  </a:lnTo>
                  <a:lnTo>
                    <a:pt x="144" y="383"/>
                  </a:lnTo>
                  <a:lnTo>
                    <a:pt x="147" y="383"/>
                  </a:lnTo>
                  <a:lnTo>
                    <a:pt x="148" y="383"/>
                  </a:lnTo>
                  <a:lnTo>
                    <a:pt x="150" y="383"/>
                  </a:lnTo>
                  <a:lnTo>
                    <a:pt x="156" y="383"/>
                  </a:lnTo>
                  <a:lnTo>
                    <a:pt x="160" y="383"/>
                  </a:lnTo>
                  <a:lnTo>
                    <a:pt x="161" y="383"/>
                  </a:lnTo>
                  <a:lnTo>
                    <a:pt x="167" y="383"/>
                  </a:lnTo>
                  <a:lnTo>
                    <a:pt x="184" y="383"/>
                  </a:lnTo>
                  <a:lnTo>
                    <a:pt x="196" y="383"/>
                  </a:lnTo>
                  <a:lnTo>
                    <a:pt x="197" y="383"/>
                  </a:lnTo>
                  <a:lnTo>
                    <a:pt x="202" y="383"/>
                  </a:lnTo>
                  <a:lnTo>
                    <a:pt x="216" y="383"/>
                  </a:lnTo>
                  <a:lnTo>
                    <a:pt x="228" y="383"/>
                  </a:lnTo>
                  <a:lnTo>
                    <a:pt x="229" y="383"/>
                  </a:lnTo>
                  <a:lnTo>
                    <a:pt x="232" y="383"/>
                  </a:lnTo>
                  <a:lnTo>
                    <a:pt x="234" y="383"/>
                  </a:lnTo>
                  <a:lnTo>
                    <a:pt x="235" y="383"/>
                  </a:lnTo>
                  <a:lnTo>
                    <a:pt x="235" y="380"/>
                  </a:lnTo>
                  <a:lnTo>
                    <a:pt x="235" y="378"/>
                  </a:lnTo>
                  <a:lnTo>
                    <a:pt x="235" y="377"/>
                  </a:lnTo>
                  <a:lnTo>
                    <a:pt x="235" y="375"/>
                  </a:lnTo>
                  <a:lnTo>
                    <a:pt x="235" y="369"/>
                  </a:lnTo>
                  <a:lnTo>
                    <a:pt x="235" y="363"/>
                  </a:lnTo>
                  <a:lnTo>
                    <a:pt x="235" y="362"/>
                  </a:lnTo>
                  <a:lnTo>
                    <a:pt x="234" y="358"/>
                  </a:lnTo>
                  <a:lnTo>
                    <a:pt x="233" y="345"/>
                  </a:lnTo>
                  <a:lnTo>
                    <a:pt x="232" y="336"/>
                  </a:lnTo>
                  <a:lnTo>
                    <a:pt x="232" y="335"/>
                  </a:lnTo>
                  <a:lnTo>
                    <a:pt x="232" y="330"/>
                  </a:lnTo>
                  <a:lnTo>
                    <a:pt x="232" y="316"/>
                  </a:lnTo>
                  <a:lnTo>
                    <a:pt x="232" y="304"/>
                  </a:lnTo>
                  <a:lnTo>
                    <a:pt x="232" y="303"/>
                  </a:lnTo>
                  <a:lnTo>
                    <a:pt x="232" y="302"/>
                  </a:lnTo>
                  <a:lnTo>
                    <a:pt x="232" y="299"/>
                  </a:lnTo>
                  <a:lnTo>
                    <a:pt x="232" y="296"/>
                  </a:lnTo>
                  <a:lnTo>
                    <a:pt x="232" y="295"/>
                  </a:lnTo>
                  <a:lnTo>
                    <a:pt x="231" y="295"/>
                  </a:lnTo>
                  <a:lnTo>
                    <a:pt x="230" y="295"/>
                  </a:lnTo>
                  <a:lnTo>
                    <a:pt x="229" y="295"/>
                  </a:lnTo>
                  <a:lnTo>
                    <a:pt x="229" y="295"/>
                  </a:lnTo>
                  <a:lnTo>
                    <a:pt x="226" y="294"/>
                  </a:lnTo>
                  <a:lnTo>
                    <a:pt x="225" y="293"/>
                  </a:lnTo>
                  <a:lnTo>
                    <a:pt x="225" y="292"/>
                  </a:lnTo>
                  <a:lnTo>
                    <a:pt x="224" y="291"/>
                  </a:lnTo>
                  <a:lnTo>
                    <a:pt x="223" y="288"/>
                  </a:lnTo>
                  <a:lnTo>
                    <a:pt x="222" y="286"/>
                  </a:lnTo>
                  <a:lnTo>
                    <a:pt x="222" y="285"/>
                  </a:lnTo>
                  <a:lnTo>
                    <a:pt x="222" y="285"/>
                  </a:lnTo>
                  <a:lnTo>
                    <a:pt x="220" y="284"/>
                  </a:lnTo>
                  <a:lnTo>
                    <a:pt x="218" y="283"/>
                  </a:lnTo>
                  <a:lnTo>
                    <a:pt x="218" y="282"/>
                  </a:lnTo>
                  <a:lnTo>
                    <a:pt x="218" y="281"/>
                  </a:lnTo>
                  <a:lnTo>
                    <a:pt x="218" y="275"/>
                  </a:lnTo>
                  <a:lnTo>
                    <a:pt x="218" y="272"/>
                  </a:lnTo>
                  <a:lnTo>
                    <a:pt x="218" y="271"/>
                  </a:lnTo>
                  <a:lnTo>
                    <a:pt x="218" y="269"/>
                  </a:lnTo>
                  <a:lnTo>
                    <a:pt x="218" y="262"/>
                  </a:lnTo>
                  <a:lnTo>
                    <a:pt x="218" y="255"/>
                  </a:lnTo>
                  <a:lnTo>
                    <a:pt x="218" y="254"/>
                  </a:lnTo>
                  <a:lnTo>
                    <a:pt x="217" y="252"/>
                  </a:lnTo>
                  <a:lnTo>
                    <a:pt x="215" y="245"/>
                  </a:lnTo>
                  <a:lnTo>
                    <a:pt x="214" y="238"/>
                  </a:lnTo>
                  <a:lnTo>
                    <a:pt x="214" y="237"/>
                  </a:lnTo>
                  <a:lnTo>
                    <a:pt x="214" y="235"/>
                  </a:lnTo>
                  <a:lnTo>
                    <a:pt x="214" y="234"/>
                  </a:lnTo>
                  <a:lnTo>
                    <a:pt x="214" y="233"/>
                  </a:lnTo>
                  <a:lnTo>
                    <a:pt x="215" y="233"/>
                  </a:lnTo>
                  <a:lnTo>
                    <a:pt x="221" y="233"/>
                  </a:lnTo>
                  <a:lnTo>
                    <a:pt x="224" y="233"/>
                  </a:lnTo>
                  <a:lnTo>
                    <a:pt x="225" y="233"/>
                  </a:lnTo>
                  <a:lnTo>
                    <a:pt x="227" y="233"/>
                  </a:lnTo>
                  <a:lnTo>
                    <a:pt x="235" y="233"/>
                  </a:lnTo>
                  <a:lnTo>
                    <a:pt x="242" y="233"/>
                  </a:lnTo>
                  <a:lnTo>
                    <a:pt x="243" y="233"/>
                  </a:lnTo>
                  <a:lnTo>
                    <a:pt x="248" y="234"/>
                  </a:lnTo>
                  <a:lnTo>
                    <a:pt x="264" y="236"/>
                  </a:lnTo>
                  <a:lnTo>
                    <a:pt x="277" y="237"/>
                  </a:lnTo>
                  <a:lnTo>
                    <a:pt x="278" y="237"/>
                  </a:lnTo>
                  <a:lnTo>
                    <a:pt x="283" y="238"/>
                  </a:lnTo>
                  <a:lnTo>
                    <a:pt x="302" y="241"/>
                  </a:lnTo>
                  <a:lnTo>
                    <a:pt x="316" y="244"/>
                  </a:lnTo>
                  <a:lnTo>
                    <a:pt x="317" y="244"/>
                  </a:lnTo>
                  <a:lnTo>
                    <a:pt x="318" y="244"/>
                  </a:lnTo>
                  <a:lnTo>
                    <a:pt x="321" y="244"/>
                  </a:lnTo>
                  <a:lnTo>
                    <a:pt x="323" y="244"/>
                  </a:lnTo>
                  <a:lnTo>
                    <a:pt x="324" y="244"/>
                  </a:lnTo>
                  <a:lnTo>
                    <a:pt x="324" y="240"/>
                  </a:lnTo>
                  <a:lnTo>
                    <a:pt x="324" y="238"/>
                  </a:lnTo>
                  <a:lnTo>
                    <a:pt x="324" y="237"/>
                  </a:lnTo>
                  <a:lnTo>
                    <a:pt x="323" y="236"/>
                  </a:lnTo>
                  <a:lnTo>
                    <a:pt x="321" y="233"/>
                  </a:lnTo>
                  <a:lnTo>
                    <a:pt x="320" y="231"/>
                  </a:lnTo>
                  <a:lnTo>
                    <a:pt x="320" y="230"/>
                  </a:lnTo>
                  <a:lnTo>
                    <a:pt x="319" y="228"/>
                  </a:lnTo>
                  <a:lnTo>
                    <a:pt x="318" y="219"/>
                  </a:lnTo>
                  <a:lnTo>
                    <a:pt x="317" y="213"/>
                  </a:lnTo>
                  <a:lnTo>
                    <a:pt x="317" y="212"/>
                  </a:lnTo>
                  <a:lnTo>
                    <a:pt x="317" y="209"/>
                  </a:lnTo>
                  <a:lnTo>
                    <a:pt x="317" y="197"/>
                  </a:lnTo>
                  <a:lnTo>
                    <a:pt x="317" y="188"/>
                  </a:lnTo>
                  <a:lnTo>
                    <a:pt x="317" y="187"/>
                  </a:lnTo>
                  <a:lnTo>
                    <a:pt x="315" y="181"/>
                  </a:lnTo>
                  <a:lnTo>
                    <a:pt x="314" y="178"/>
                  </a:lnTo>
                  <a:lnTo>
                    <a:pt x="314" y="177"/>
                  </a:lnTo>
                  <a:lnTo>
                    <a:pt x="317" y="177"/>
                  </a:lnTo>
                  <a:lnTo>
                    <a:pt x="319" y="177"/>
                  </a:lnTo>
                  <a:lnTo>
                    <a:pt x="320" y="177"/>
                  </a:lnTo>
                  <a:lnTo>
                    <a:pt x="322" y="177"/>
                  </a:lnTo>
                  <a:lnTo>
                    <a:pt x="328" y="177"/>
                  </a:lnTo>
                  <a:lnTo>
                    <a:pt x="334" y="177"/>
                  </a:lnTo>
                  <a:lnTo>
                    <a:pt x="335" y="177"/>
                  </a:lnTo>
                  <a:lnTo>
                    <a:pt x="338" y="177"/>
                  </a:lnTo>
                  <a:lnTo>
                    <a:pt x="350" y="177"/>
                  </a:lnTo>
                  <a:lnTo>
                    <a:pt x="358" y="177"/>
                  </a:lnTo>
                  <a:lnTo>
                    <a:pt x="359" y="177"/>
                  </a:lnTo>
                  <a:lnTo>
                    <a:pt x="362" y="177"/>
                  </a:lnTo>
                  <a:lnTo>
                    <a:pt x="374" y="177"/>
                  </a:lnTo>
                  <a:lnTo>
                    <a:pt x="382" y="177"/>
                  </a:lnTo>
                  <a:lnTo>
                    <a:pt x="383" y="177"/>
                  </a:lnTo>
                  <a:lnTo>
                    <a:pt x="384" y="177"/>
                  </a:lnTo>
                  <a:lnTo>
                    <a:pt x="388" y="177"/>
                  </a:lnTo>
                  <a:lnTo>
                    <a:pt x="390" y="177"/>
                  </a:lnTo>
                  <a:lnTo>
                    <a:pt x="391" y="177"/>
                  </a:lnTo>
                  <a:lnTo>
                    <a:pt x="391" y="176"/>
                  </a:lnTo>
                  <a:lnTo>
                    <a:pt x="391" y="175"/>
                  </a:lnTo>
                  <a:lnTo>
                    <a:pt x="391" y="174"/>
                  </a:lnTo>
                  <a:lnTo>
                    <a:pt x="391" y="173"/>
                  </a:lnTo>
                  <a:lnTo>
                    <a:pt x="391" y="169"/>
                  </a:lnTo>
                  <a:lnTo>
                    <a:pt x="391" y="167"/>
                  </a:lnTo>
                  <a:lnTo>
                    <a:pt x="391" y="166"/>
                  </a:lnTo>
                  <a:lnTo>
                    <a:pt x="390" y="164"/>
                  </a:lnTo>
                  <a:lnTo>
                    <a:pt x="389" y="158"/>
                  </a:lnTo>
                  <a:lnTo>
                    <a:pt x="388" y="153"/>
                  </a:lnTo>
                  <a:lnTo>
                    <a:pt x="388" y="152"/>
                  </a:lnTo>
                  <a:lnTo>
                    <a:pt x="388" y="150"/>
                  </a:lnTo>
                  <a:lnTo>
                    <a:pt x="388" y="144"/>
                  </a:lnTo>
                  <a:lnTo>
                    <a:pt x="388" y="139"/>
                  </a:lnTo>
                  <a:lnTo>
                    <a:pt x="388" y="138"/>
                  </a:lnTo>
                  <a:lnTo>
                    <a:pt x="388" y="134"/>
                  </a:lnTo>
                  <a:lnTo>
                    <a:pt x="388" y="132"/>
                  </a:lnTo>
                  <a:lnTo>
                    <a:pt x="388" y="131"/>
                  </a:lnTo>
                  <a:lnTo>
                    <a:pt x="387" y="131"/>
                  </a:lnTo>
                  <a:lnTo>
                    <a:pt x="384" y="131"/>
                  </a:lnTo>
                  <a:lnTo>
                    <a:pt x="383" y="131"/>
                  </a:lnTo>
                  <a:lnTo>
                    <a:pt x="383" y="131"/>
                  </a:lnTo>
                  <a:lnTo>
                    <a:pt x="379" y="129"/>
                  </a:lnTo>
                  <a:lnTo>
                    <a:pt x="377" y="128"/>
                  </a:lnTo>
                  <a:lnTo>
                    <a:pt x="377" y="127"/>
                  </a:lnTo>
                  <a:lnTo>
                    <a:pt x="374" y="126"/>
                  </a:lnTo>
                  <a:lnTo>
                    <a:pt x="373" y="125"/>
                  </a:lnTo>
                  <a:lnTo>
                    <a:pt x="373" y="124"/>
                  </a:lnTo>
                  <a:lnTo>
                    <a:pt x="373" y="123"/>
                  </a:lnTo>
                  <a:lnTo>
                    <a:pt x="373" y="122"/>
                  </a:lnTo>
                  <a:lnTo>
                    <a:pt x="373" y="121"/>
                  </a:lnTo>
                  <a:lnTo>
                    <a:pt x="373" y="118"/>
                  </a:lnTo>
                  <a:lnTo>
                    <a:pt x="373" y="117"/>
                  </a:lnTo>
                  <a:lnTo>
                    <a:pt x="373" y="116"/>
                  </a:lnTo>
                  <a:lnTo>
                    <a:pt x="373" y="115"/>
                  </a:lnTo>
                  <a:lnTo>
                    <a:pt x="373" y="110"/>
                  </a:lnTo>
                  <a:lnTo>
                    <a:pt x="373" y="107"/>
                  </a:lnTo>
                  <a:lnTo>
                    <a:pt x="373" y="106"/>
                  </a:lnTo>
                  <a:lnTo>
                    <a:pt x="372" y="103"/>
                  </a:lnTo>
                  <a:lnTo>
                    <a:pt x="371" y="93"/>
                  </a:lnTo>
                  <a:lnTo>
                    <a:pt x="370" y="86"/>
                  </a:lnTo>
                  <a:lnTo>
                    <a:pt x="370" y="85"/>
                  </a:lnTo>
                  <a:lnTo>
                    <a:pt x="370" y="81"/>
                  </a:lnTo>
                  <a:lnTo>
                    <a:pt x="370" y="70"/>
                  </a:lnTo>
                  <a:lnTo>
                    <a:pt x="370" y="61"/>
                  </a:lnTo>
                  <a:lnTo>
                    <a:pt x="370" y="60"/>
                  </a:lnTo>
                  <a:lnTo>
                    <a:pt x="370" y="59"/>
                  </a:lnTo>
                  <a:lnTo>
                    <a:pt x="370" y="56"/>
                  </a:lnTo>
                  <a:lnTo>
                    <a:pt x="370" y="54"/>
                  </a:lnTo>
                  <a:lnTo>
                    <a:pt x="370" y="53"/>
                  </a:lnTo>
                  <a:lnTo>
                    <a:pt x="371" y="53"/>
                  </a:lnTo>
                  <a:lnTo>
                    <a:pt x="374" y="53"/>
                  </a:lnTo>
                  <a:lnTo>
                    <a:pt x="376" y="53"/>
                  </a:lnTo>
                  <a:lnTo>
                    <a:pt x="377" y="53"/>
                  </a:lnTo>
                  <a:lnTo>
                    <a:pt x="379" y="53"/>
                  </a:lnTo>
                  <a:lnTo>
                    <a:pt x="387" y="53"/>
                  </a:lnTo>
                  <a:lnTo>
                    <a:pt x="393" y="53"/>
                  </a:lnTo>
                  <a:lnTo>
                    <a:pt x="394" y="53"/>
                  </a:lnTo>
                  <a:lnTo>
                    <a:pt x="399" y="53"/>
                  </a:lnTo>
                  <a:lnTo>
                    <a:pt x="416" y="52"/>
                  </a:lnTo>
                  <a:lnTo>
                    <a:pt x="429" y="51"/>
                  </a:lnTo>
                  <a:lnTo>
                    <a:pt x="430" y="50"/>
                  </a:lnTo>
                  <a:lnTo>
                    <a:pt x="435" y="50"/>
                  </a:lnTo>
                  <a:lnTo>
                    <a:pt x="452" y="49"/>
                  </a:lnTo>
                  <a:lnTo>
                    <a:pt x="466" y="48"/>
                  </a:lnTo>
                  <a:lnTo>
                    <a:pt x="467" y="46"/>
                  </a:lnTo>
                  <a:lnTo>
                    <a:pt x="468" y="46"/>
                  </a:lnTo>
                  <a:lnTo>
                    <a:pt x="473" y="44"/>
                  </a:lnTo>
                  <a:lnTo>
                    <a:pt x="476" y="43"/>
                  </a:lnTo>
                  <a:lnTo>
                    <a:pt x="478" y="42"/>
                  </a:lnTo>
                  <a:lnTo>
                    <a:pt x="478" y="41"/>
                  </a:lnTo>
                  <a:lnTo>
                    <a:pt x="478" y="40"/>
                  </a:lnTo>
                  <a:lnTo>
                    <a:pt x="478" y="39"/>
                  </a:lnTo>
                  <a:lnTo>
                    <a:pt x="478" y="38"/>
                  </a:lnTo>
                  <a:lnTo>
                    <a:pt x="478" y="35"/>
                  </a:lnTo>
                  <a:lnTo>
                    <a:pt x="478" y="33"/>
                  </a:lnTo>
                  <a:lnTo>
                    <a:pt x="478" y="32"/>
                  </a:lnTo>
                  <a:lnTo>
                    <a:pt x="478" y="29"/>
                  </a:lnTo>
                  <a:lnTo>
                    <a:pt x="479" y="23"/>
                  </a:lnTo>
                  <a:lnTo>
                    <a:pt x="480" y="19"/>
                  </a:lnTo>
                  <a:lnTo>
                    <a:pt x="481" y="18"/>
                  </a:lnTo>
                  <a:lnTo>
                    <a:pt x="482" y="16"/>
                  </a:lnTo>
                  <a:lnTo>
                    <a:pt x="485" y="9"/>
                  </a:lnTo>
                  <a:lnTo>
                    <a:pt x="487" y="5"/>
                  </a:lnTo>
                  <a:lnTo>
                    <a:pt x="488" y="4"/>
                  </a:lnTo>
                  <a:lnTo>
                    <a:pt x="488" y="2"/>
                  </a:lnTo>
                  <a:lnTo>
                    <a:pt x="488" y="1"/>
                  </a:lnTo>
                  <a:lnTo>
                    <a:pt x="488" y="0"/>
                  </a:lnTo>
                  <a:lnTo>
                    <a:pt x="489" y="0"/>
                  </a:lnTo>
                  <a:lnTo>
                    <a:pt x="490" y="0"/>
                  </a:lnTo>
                  <a:lnTo>
                    <a:pt x="491" y="0"/>
                  </a:lnTo>
                  <a:lnTo>
                    <a:pt x="493" y="0"/>
                  </a:lnTo>
                  <a:lnTo>
                    <a:pt x="494" y="0"/>
                  </a:lnTo>
                  <a:lnTo>
                    <a:pt x="495" y="0"/>
                  </a:lnTo>
                  <a:lnTo>
                    <a:pt x="497" y="0"/>
                  </a:lnTo>
                  <a:lnTo>
                    <a:pt x="502" y="0"/>
                  </a:lnTo>
                  <a:lnTo>
                    <a:pt x="505" y="0"/>
                  </a:lnTo>
                  <a:lnTo>
                    <a:pt x="506" y="0"/>
                  </a:lnTo>
                  <a:lnTo>
                    <a:pt x="507" y="0"/>
                  </a:lnTo>
                  <a:lnTo>
                    <a:pt x="512" y="0"/>
                  </a:lnTo>
                  <a:lnTo>
                    <a:pt x="516" y="0"/>
                  </a:lnTo>
                  <a:lnTo>
                    <a:pt x="517" y="0"/>
                  </a:lnTo>
                  <a:lnTo>
                    <a:pt x="518" y="0"/>
                  </a:lnTo>
                  <a:lnTo>
                    <a:pt x="519" y="0"/>
                  </a:lnTo>
                  <a:lnTo>
                    <a:pt x="520" y="0"/>
                  </a:lnTo>
                  <a:lnTo>
                    <a:pt x="520" y="0"/>
                  </a:lnTo>
                  <a:lnTo>
                    <a:pt x="520" y="1"/>
                  </a:lnTo>
                  <a:lnTo>
                    <a:pt x="520" y="2"/>
                  </a:lnTo>
                  <a:lnTo>
                    <a:pt x="520" y="5"/>
                  </a:lnTo>
                  <a:lnTo>
                    <a:pt x="520" y="7"/>
                  </a:lnTo>
                  <a:lnTo>
                    <a:pt x="520" y="7"/>
                  </a:lnTo>
                  <a:lnTo>
                    <a:pt x="520" y="8"/>
                  </a:lnTo>
                  <a:lnTo>
                    <a:pt x="520" y="9"/>
                  </a:lnTo>
                  <a:lnTo>
                    <a:pt x="520" y="13"/>
                  </a:lnTo>
                  <a:lnTo>
                    <a:pt x="520" y="15"/>
                  </a:lnTo>
                  <a:lnTo>
                    <a:pt x="520" y="15"/>
                  </a:lnTo>
                  <a:lnTo>
                    <a:pt x="520" y="16"/>
                  </a:lnTo>
                  <a:lnTo>
                    <a:pt x="520" y="19"/>
                  </a:lnTo>
                  <a:lnTo>
                    <a:pt x="520" y="21"/>
                  </a:lnTo>
                  <a:lnTo>
                    <a:pt x="520" y="21"/>
                  </a:lnTo>
                  <a:lnTo>
                    <a:pt x="520" y="21"/>
                  </a:lnTo>
                  <a:lnTo>
                    <a:pt x="521" y="21"/>
                  </a:lnTo>
                  <a:lnTo>
                    <a:pt x="524" y="21"/>
                  </a:lnTo>
                  <a:lnTo>
                    <a:pt x="526" y="21"/>
                  </a:lnTo>
                  <a:lnTo>
                    <a:pt x="527" y="21"/>
                  </a:lnTo>
                  <a:lnTo>
                    <a:pt x="529" y="21"/>
                  </a:lnTo>
                  <a:lnTo>
                    <a:pt x="536" y="21"/>
                  </a:lnTo>
                  <a:lnTo>
                    <a:pt x="540" y="21"/>
                  </a:lnTo>
                  <a:lnTo>
                    <a:pt x="541" y="21"/>
                  </a:lnTo>
                  <a:lnTo>
                    <a:pt x="544" y="22"/>
                  </a:lnTo>
                  <a:lnTo>
                    <a:pt x="556" y="24"/>
                  </a:lnTo>
                  <a:lnTo>
                    <a:pt x="564" y="25"/>
                  </a:lnTo>
                  <a:lnTo>
                    <a:pt x="565" y="25"/>
                  </a:lnTo>
                  <a:lnTo>
                    <a:pt x="568" y="26"/>
                  </a:lnTo>
                  <a:lnTo>
                    <a:pt x="580" y="27"/>
                  </a:lnTo>
                  <a:lnTo>
                    <a:pt x="590" y="28"/>
                  </a:lnTo>
                  <a:lnTo>
                    <a:pt x="591" y="28"/>
                  </a:lnTo>
                  <a:lnTo>
                    <a:pt x="594" y="28"/>
                  </a:lnTo>
                  <a:lnTo>
                    <a:pt x="596" y="28"/>
                  </a:lnTo>
                  <a:lnTo>
                    <a:pt x="597" y="28"/>
                  </a:lnTo>
                  <a:lnTo>
                    <a:pt x="599" y="28"/>
                  </a:lnTo>
                  <a:lnTo>
                    <a:pt x="600" y="28"/>
                  </a:lnTo>
                  <a:lnTo>
                    <a:pt x="601" y="28"/>
                  </a:lnTo>
                  <a:lnTo>
                    <a:pt x="604" y="31"/>
                  </a:lnTo>
                  <a:lnTo>
                    <a:pt x="607" y="32"/>
                  </a:lnTo>
                  <a:lnTo>
                    <a:pt x="608" y="32"/>
                  </a:lnTo>
                  <a:lnTo>
                    <a:pt x="610" y="32"/>
                  </a:lnTo>
                  <a:lnTo>
                    <a:pt x="616" y="32"/>
                  </a:lnTo>
                  <a:lnTo>
                    <a:pt x="621" y="32"/>
                  </a:lnTo>
                  <a:lnTo>
                    <a:pt x="622" y="32"/>
                  </a:lnTo>
                  <a:lnTo>
                    <a:pt x="624" y="34"/>
                  </a:lnTo>
                  <a:lnTo>
                    <a:pt x="632" y="37"/>
                  </a:lnTo>
                  <a:lnTo>
                    <a:pt x="638" y="39"/>
                  </a:lnTo>
                  <a:lnTo>
                    <a:pt x="639" y="39"/>
                  </a:lnTo>
                  <a:lnTo>
                    <a:pt x="641" y="39"/>
                  </a:lnTo>
                  <a:lnTo>
                    <a:pt x="642" y="39"/>
                  </a:lnTo>
                  <a:lnTo>
                    <a:pt x="644" y="39"/>
                  </a:lnTo>
                  <a:lnTo>
                    <a:pt x="644" y="39"/>
                  </a:lnTo>
                  <a:lnTo>
                    <a:pt x="647" y="44"/>
                  </a:lnTo>
                  <a:lnTo>
                    <a:pt x="649" y="46"/>
                  </a:lnTo>
                  <a:lnTo>
                    <a:pt x="650" y="46"/>
                  </a:lnTo>
                  <a:lnTo>
                    <a:pt x="651" y="49"/>
                  </a:lnTo>
                  <a:lnTo>
                    <a:pt x="656" y="54"/>
                  </a:lnTo>
                  <a:lnTo>
                    <a:pt x="659" y="57"/>
                  </a:lnTo>
                  <a:lnTo>
                    <a:pt x="660" y="57"/>
                  </a:lnTo>
                  <a:lnTo>
                    <a:pt x="661" y="60"/>
                  </a:lnTo>
                  <a:lnTo>
                    <a:pt x="667" y="67"/>
                  </a:lnTo>
                  <a:lnTo>
                    <a:pt x="670" y="71"/>
                  </a:lnTo>
                  <a:lnTo>
                    <a:pt x="671" y="71"/>
                  </a:lnTo>
                  <a:lnTo>
                    <a:pt x="673" y="71"/>
                  </a:lnTo>
                  <a:lnTo>
                    <a:pt x="674" y="71"/>
                  </a:lnTo>
                  <a:lnTo>
                    <a:pt x="675" y="71"/>
                  </a:lnTo>
                  <a:lnTo>
                    <a:pt x="678" y="73"/>
                  </a:lnTo>
                  <a:lnTo>
                    <a:pt x="681" y="74"/>
                  </a:lnTo>
                  <a:lnTo>
                    <a:pt x="682" y="74"/>
                  </a:lnTo>
                  <a:lnTo>
                    <a:pt x="683" y="74"/>
                  </a:lnTo>
                  <a:lnTo>
                    <a:pt x="688" y="74"/>
                  </a:lnTo>
                  <a:lnTo>
                    <a:pt x="691" y="74"/>
                  </a:lnTo>
                  <a:lnTo>
                    <a:pt x="692" y="74"/>
                  </a:lnTo>
                  <a:lnTo>
                    <a:pt x="695" y="74"/>
                  </a:lnTo>
                  <a:lnTo>
                    <a:pt x="705" y="74"/>
                  </a:lnTo>
                  <a:lnTo>
                    <a:pt x="712" y="74"/>
                  </a:lnTo>
                  <a:lnTo>
                    <a:pt x="713" y="74"/>
                  </a:lnTo>
                  <a:lnTo>
                    <a:pt x="716" y="75"/>
                  </a:lnTo>
                  <a:lnTo>
                    <a:pt x="726" y="77"/>
                  </a:lnTo>
                  <a:lnTo>
                    <a:pt x="733" y="78"/>
                  </a:lnTo>
                  <a:lnTo>
                    <a:pt x="734" y="78"/>
                  </a:lnTo>
                  <a:lnTo>
                    <a:pt x="735" y="78"/>
                  </a:lnTo>
                  <a:lnTo>
                    <a:pt x="739" y="78"/>
                  </a:lnTo>
                  <a:lnTo>
                    <a:pt x="741" y="78"/>
                  </a:lnTo>
                  <a:lnTo>
                    <a:pt x="742" y="78"/>
                  </a:lnTo>
                  <a:lnTo>
                    <a:pt x="742" y="76"/>
                  </a:lnTo>
                  <a:lnTo>
                    <a:pt x="742" y="75"/>
                  </a:lnTo>
                  <a:lnTo>
                    <a:pt x="742" y="74"/>
                  </a:lnTo>
                  <a:lnTo>
                    <a:pt x="742" y="73"/>
                  </a:lnTo>
                  <a:lnTo>
                    <a:pt x="742" y="72"/>
                  </a:lnTo>
                  <a:lnTo>
                    <a:pt x="742" y="71"/>
                  </a:lnTo>
                  <a:lnTo>
                    <a:pt x="742" y="70"/>
                  </a:lnTo>
                  <a:lnTo>
                    <a:pt x="742" y="67"/>
                  </a:lnTo>
                  <a:lnTo>
                    <a:pt x="742" y="64"/>
                  </a:lnTo>
                  <a:lnTo>
                    <a:pt x="742" y="63"/>
                  </a:lnTo>
                  <a:lnTo>
                    <a:pt x="742" y="60"/>
                  </a:lnTo>
                  <a:lnTo>
                    <a:pt x="742" y="58"/>
                  </a:lnTo>
                  <a:lnTo>
                    <a:pt x="742" y="57"/>
                  </a:lnTo>
                  <a:lnTo>
                    <a:pt x="742" y="55"/>
                  </a:lnTo>
                  <a:lnTo>
                    <a:pt x="742" y="54"/>
                  </a:lnTo>
                  <a:lnTo>
                    <a:pt x="742" y="53"/>
                  </a:lnTo>
                  <a:lnTo>
                    <a:pt x="743" y="53"/>
                  </a:lnTo>
                  <a:lnTo>
                    <a:pt x="746" y="53"/>
                  </a:lnTo>
                  <a:lnTo>
                    <a:pt x="748" y="53"/>
                  </a:lnTo>
                  <a:lnTo>
                    <a:pt x="749" y="53"/>
                  </a:lnTo>
                  <a:lnTo>
                    <a:pt x="751" y="53"/>
                  </a:lnTo>
                  <a:lnTo>
                    <a:pt x="761" y="52"/>
                  </a:lnTo>
                  <a:lnTo>
                    <a:pt x="767" y="51"/>
                  </a:lnTo>
                  <a:lnTo>
                    <a:pt x="768" y="50"/>
                  </a:lnTo>
                  <a:lnTo>
                    <a:pt x="771" y="50"/>
                  </a:lnTo>
                  <a:lnTo>
                    <a:pt x="784" y="46"/>
                  </a:lnTo>
                  <a:lnTo>
                    <a:pt x="794" y="45"/>
                  </a:lnTo>
                  <a:lnTo>
                    <a:pt x="795" y="44"/>
                  </a:lnTo>
                  <a:lnTo>
                    <a:pt x="798" y="44"/>
                  </a:lnTo>
                  <a:lnTo>
                    <a:pt x="811" y="41"/>
                  </a:lnTo>
                  <a:lnTo>
                    <a:pt x="820" y="40"/>
                  </a:lnTo>
                  <a:lnTo>
                    <a:pt x="821" y="39"/>
                  </a:lnTo>
                  <a:lnTo>
                    <a:pt x="822" y="39"/>
                  </a:lnTo>
                  <a:lnTo>
                    <a:pt x="827" y="39"/>
                  </a:lnTo>
                  <a:lnTo>
                    <a:pt x="832" y="39"/>
                  </a:lnTo>
                  <a:lnTo>
                    <a:pt x="833" y="39"/>
                  </a:lnTo>
                  <a:lnTo>
                    <a:pt x="835" y="39"/>
                  </a:lnTo>
                  <a:lnTo>
                    <a:pt x="839" y="38"/>
                  </a:lnTo>
                  <a:lnTo>
                    <a:pt x="842" y="38"/>
                  </a:lnTo>
                  <a:lnTo>
                    <a:pt x="843" y="37"/>
                  </a:lnTo>
                  <a:lnTo>
                    <a:pt x="844" y="36"/>
                  </a:lnTo>
                  <a:lnTo>
                    <a:pt x="845" y="35"/>
                  </a:lnTo>
                  <a:lnTo>
                    <a:pt x="847" y="34"/>
                  </a:lnTo>
                  <a:lnTo>
                    <a:pt x="848" y="32"/>
                  </a:lnTo>
                  <a:lnTo>
                    <a:pt x="849" y="31"/>
                  </a:lnTo>
                  <a:lnTo>
                    <a:pt x="850" y="29"/>
                  </a:lnTo>
                  <a:lnTo>
                    <a:pt x="851" y="28"/>
                  </a:lnTo>
                  <a:lnTo>
                    <a:pt x="853" y="27"/>
                  </a:lnTo>
                  <a:lnTo>
                    <a:pt x="855" y="25"/>
                  </a:lnTo>
                  <a:lnTo>
                    <a:pt x="856" y="24"/>
                  </a:lnTo>
                  <a:lnTo>
                    <a:pt x="858" y="24"/>
                  </a:lnTo>
                  <a:lnTo>
                    <a:pt x="859" y="23"/>
                  </a:lnTo>
                  <a:lnTo>
                    <a:pt x="860" y="22"/>
                  </a:lnTo>
                  <a:lnTo>
                    <a:pt x="861" y="22"/>
                  </a:lnTo>
                  <a:lnTo>
                    <a:pt x="866" y="22"/>
                  </a:lnTo>
                  <a:lnTo>
                    <a:pt x="870" y="22"/>
                  </a:lnTo>
                  <a:lnTo>
                    <a:pt x="871" y="22"/>
                  </a:lnTo>
                  <a:lnTo>
                    <a:pt x="873" y="25"/>
                  </a:lnTo>
                  <a:lnTo>
                    <a:pt x="874" y="26"/>
                  </a:lnTo>
                  <a:lnTo>
                    <a:pt x="875" y="26"/>
                  </a:lnTo>
                  <a:lnTo>
                    <a:pt x="877" y="31"/>
                  </a:lnTo>
                  <a:lnTo>
                    <a:pt x="878" y="32"/>
                  </a:lnTo>
                  <a:lnTo>
                    <a:pt x="879" y="32"/>
                  </a:lnTo>
                  <a:lnTo>
                    <a:pt x="879" y="33"/>
                  </a:lnTo>
                  <a:lnTo>
                    <a:pt x="879" y="35"/>
                  </a:lnTo>
                  <a:lnTo>
                    <a:pt x="879" y="36"/>
                  </a:lnTo>
                  <a:lnTo>
                    <a:pt x="879" y="36"/>
                  </a:lnTo>
                  <a:lnTo>
                    <a:pt x="879" y="37"/>
                  </a:lnTo>
                  <a:lnTo>
                    <a:pt x="879" y="38"/>
                  </a:lnTo>
                  <a:lnTo>
                    <a:pt x="879" y="39"/>
                  </a:lnTo>
                  <a:lnTo>
                    <a:pt x="879" y="39"/>
                  </a:lnTo>
                  <a:lnTo>
                    <a:pt x="880" y="44"/>
                  </a:lnTo>
                  <a:lnTo>
                    <a:pt x="881" y="46"/>
                  </a:lnTo>
                  <a:lnTo>
                    <a:pt x="882" y="46"/>
                  </a:lnTo>
                  <a:lnTo>
                    <a:pt x="882" y="48"/>
                  </a:lnTo>
                  <a:lnTo>
                    <a:pt x="882" y="50"/>
                  </a:lnTo>
                  <a:lnTo>
                    <a:pt x="882" y="51"/>
                  </a:lnTo>
                  <a:lnTo>
                    <a:pt x="884" y="51"/>
                  </a:lnTo>
                  <a:lnTo>
                    <a:pt x="886" y="53"/>
                  </a:lnTo>
                  <a:lnTo>
                    <a:pt x="887" y="53"/>
                  </a:lnTo>
                  <a:lnTo>
                    <a:pt x="888" y="55"/>
                  </a:lnTo>
                  <a:lnTo>
                    <a:pt x="889" y="56"/>
                  </a:lnTo>
                  <a:lnTo>
                    <a:pt x="891" y="57"/>
                  </a:lnTo>
                  <a:lnTo>
                    <a:pt x="894" y="57"/>
                  </a:lnTo>
                  <a:lnTo>
                    <a:pt x="896" y="57"/>
                  </a:lnTo>
                  <a:lnTo>
                    <a:pt x="900" y="59"/>
                  </a:lnTo>
                  <a:lnTo>
                    <a:pt x="905" y="59"/>
                  </a:lnTo>
                  <a:lnTo>
                    <a:pt x="906" y="59"/>
                  </a:lnTo>
                  <a:lnTo>
                    <a:pt x="910" y="60"/>
                  </a:lnTo>
                  <a:lnTo>
                    <a:pt x="913" y="60"/>
                  </a:lnTo>
                  <a:lnTo>
                    <a:pt x="914" y="60"/>
                  </a:lnTo>
                  <a:lnTo>
                    <a:pt x="916" y="60"/>
                  </a:lnTo>
                  <a:lnTo>
                    <a:pt x="917" y="60"/>
                  </a:lnTo>
                  <a:lnTo>
                    <a:pt x="918" y="60"/>
                  </a:lnTo>
                  <a:lnTo>
                    <a:pt x="918" y="61"/>
                  </a:lnTo>
                  <a:lnTo>
                    <a:pt x="918" y="62"/>
                  </a:lnTo>
                  <a:lnTo>
                    <a:pt x="918" y="63"/>
                  </a:lnTo>
                  <a:lnTo>
                    <a:pt x="918" y="63"/>
                  </a:lnTo>
                  <a:lnTo>
                    <a:pt x="918" y="64"/>
                  </a:lnTo>
                  <a:lnTo>
                    <a:pt x="918" y="68"/>
                  </a:lnTo>
                  <a:lnTo>
                    <a:pt x="918" y="69"/>
                  </a:lnTo>
                  <a:lnTo>
                    <a:pt x="919" y="69"/>
                  </a:lnTo>
                  <a:lnTo>
                    <a:pt x="919" y="70"/>
                  </a:lnTo>
                  <a:lnTo>
                    <a:pt x="919" y="71"/>
                  </a:lnTo>
                  <a:lnTo>
                    <a:pt x="922" y="76"/>
                  </a:lnTo>
                  <a:lnTo>
                    <a:pt x="923" y="79"/>
                  </a:lnTo>
                  <a:lnTo>
                    <a:pt x="924" y="78"/>
                  </a:lnTo>
                  <a:lnTo>
                    <a:pt x="924" y="79"/>
                  </a:lnTo>
                  <a:lnTo>
                    <a:pt x="925" y="84"/>
                  </a:lnTo>
                  <a:lnTo>
                    <a:pt x="928" y="98"/>
                  </a:lnTo>
                  <a:lnTo>
                    <a:pt x="931" y="110"/>
                  </a:lnTo>
                  <a:lnTo>
                    <a:pt x="932" y="110"/>
                  </a:lnTo>
                  <a:lnTo>
                    <a:pt x="933" y="113"/>
                  </a:lnTo>
                  <a:lnTo>
                    <a:pt x="936" y="120"/>
                  </a:lnTo>
                  <a:lnTo>
                    <a:pt x="938" y="124"/>
                  </a:lnTo>
                  <a:lnTo>
                    <a:pt x="940" y="124"/>
                  </a:lnTo>
                  <a:lnTo>
                    <a:pt x="945" y="126"/>
                  </a:lnTo>
                  <a:lnTo>
                    <a:pt x="948" y="126"/>
                  </a:lnTo>
                  <a:lnTo>
                    <a:pt x="949" y="126"/>
                  </a:lnTo>
                  <a:lnTo>
                    <a:pt x="951" y="127"/>
                  </a:lnTo>
                  <a:lnTo>
                    <a:pt x="958" y="128"/>
                  </a:lnTo>
                  <a:lnTo>
                    <a:pt x="962" y="129"/>
                  </a:lnTo>
                  <a:lnTo>
                    <a:pt x="963" y="129"/>
                  </a:lnTo>
                  <a:lnTo>
                    <a:pt x="966" y="130"/>
                  </a:lnTo>
                  <a:lnTo>
                    <a:pt x="979" y="133"/>
                  </a:lnTo>
                  <a:lnTo>
                    <a:pt x="988" y="135"/>
                  </a:lnTo>
                  <a:lnTo>
                    <a:pt x="989" y="135"/>
                  </a:lnTo>
                  <a:lnTo>
                    <a:pt x="996" y="138"/>
                  </a:lnTo>
                  <a:lnTo>
                    <a:pt x="1002" y="139"/>
                  </a:lnTo>
                  <a:lnTo>
                    <a:pt x="1004" y="139"/>
                  </a:lnTo>
                  <a:lnTo>
                    <a:pt x="1009" y="141"/>
                  </a:lnTo>
                  <a:lnTo>
                    <a:pt x="1016" y="142"/>
                  </a:lnTo>
                  <a:lnTo>
                    <a:pt x="1018" y="142"/>
                  </a:lnTo>
                  <a:lnTo>
                    <a:pt x="1018" y="143"/>
                  </a:lnTo>
                  <a:lnTo>
                    <a:pt x="1018" y="144"/>
                  </a:lnTo>
                  <a:lnTo>
                    <a:pt x="1018" y="147"/>
                  </a:lnTo>
                  <a:lnTo>
                    <a:pt x="1018" y="152"/>
                  </a:lnTo>
                  <a:lnTo>
                    <a:pt x="1019" y="153"/>
                  </a:lnTo>
                  <a:lnTo>
                    <a:pt x="1019" y="155"/>
                  </a:lnTo>
                  <a:lnTo>
                    <a:pt x="1019" y="156"/>
                  </a:lnTo>
                  <a:lnTo>
                    <a:pt x="1019" y="161"/>
                  </a:lnTo>
                  <a:lnTo>
                    <a:pt x="1019" y="167"/>
                  </a:lnTo>
                  <a:lnTo>
                    <a:pt x="1019" y="167"/>
                  </a:lnTo>
                  <a:lnTo>
                    <a:pt x="1019" y="168"/>
                  </a:lnTo>
                  <a:lnTo>
                    <a:pt x="1019" y="171"/>
                  </a:lnTo>
                  <a:lnTo>
                    <a:pt x="1019" y="183"/>
                  </a:lnTo>
                  <a:lnTo>
                    <a:pt x="1019" y="194"/>
                  </a:lnTo>
                  <a:lnTo>
                    <a:pt x="1019" y="195"/>
                  </a:lnTo>
                  <a:lnTo>
                    <a:pt x="1019" y="196"/>
                  </a:lnTo>
                  <a:lnTo>
                    <a:pt x="1019" y="197"/>
                  </a:lnTo>
                  <a:lnTo>
                    <a:pt x="1019" y="203"/>
                  </a:lnTo>
                  <a:lnTo>
                    <a:pt x="1019" y="212"/>
                  </a:lnTo>
                  <a:lnTo>
                    <a:pt x="1019" y="214"/>
                  </a:lnTo>
                  <a:lnTo>
                    <a:pt x="1019" y="215"/>
                  </a:lnTo>
                  <a:lnTo>
                    <a:pt x="1019" y="216"/>
                  </a:lnTo>
                  <a:lnTo>
                    <a:pt x="1019" y="221"/>
                  </a:lnTo>
                  <a:lnTo>
                    <a:pt x="1019" y="229"/>
                  </a:lnTo>
                  <a:lnTo>
                    <a:pt x="1019" y="230"/>
                  </a:lnTo>
                  <a:lnTo>
                    <a:pt x="1019" y="232"/>
                  </a:lnTo>
                  <a:lnTo>
                    <a:pt x="1020" y="233"/>
                  </a:lnTo>
                  <a:lnTo>
                    <a:pt x="1022" y="233"/>
                  </a:lnTo>
                  <a:lnTo>
                    <a:pt x="1023" y="233"/>
                  </a:lnTo>
                  <a:lnTo>
                    <a:pt x="1027" y="232"/>
                  </a:lnTo>
                  <a:lnTo>
                    <a:pt x="1036" y="231"/>
                  </a:lnTo>
                  <a:lnTo>
                    <a:pt x="1038" y="230"/>
                  </a:lnTo>
                  <a:lnTo>
                    <a:pt x="1041" y="230"/>
                  </a:lnTo>
                  <a:lnTo>
                    <a:pt x="1053" y="229"/>
                  </a:lnTo>
                  <a:lnTo>
                    <a:pt x="1061" y="228"/>
                  </a:lnTo>
                  <a:lnTo>
                    <a:pt x="1062" y="227"/>
                  </a:lnTo>
                  <a:lnTo>
                    <a:pt x="1064" y="227"/>
                  </a:lnTo>
                  <a:lnTo>
                    <a:pt x="1072" y="226"/>
                  </a:lnTo>
                  <a:lnTo>
                    <a:pt x="1078" y="224"/>
                  </a:lnTo>
                  <a:lnTo>
                    <a:pt x="1079" y="223"/>
                  </a:lnTo>
                  <a:lnTo>
                    <a:pt x="1083" y="227"/>
                  </a:lnTo>
                  <a:lnTo>
                    <a:pt x="1085" y="228"/>
                  </a:lnTo>
                  <a:lnTo>
                    <a:pt x="1086" y="229"/>
                  </a:lnTo>
                  <a:lnTo>
                    <a:pt x="1091" y="233"/>
                  </a:lnTo>
                  <a:lnTo>
                    <a:pt x="1094" y="233"/>
                  </a:lnTo>
                  <a:lnTo>
                    <a:pt x="1096" y="236"/>
                  </a:lnTo>
                  <a:lnTo>
                    <a:pt x="1096" y="237"/>
                  </a:lnTo>
                  <a:lnTo>
                    <a:pt x="1097" y="238"/>
                  </a:lnTo>
                  <a:lnTo>
                    <a:pt x="1101" y="239"/>
                  </a:lnTo>
                  <a:lnTo>
                    <a:pt x="1106" y="239"/>
                  </a:lnTo>
                  <a:lnTo>
                    <a:pt x="1107" y="239"/>
                  </a:lnTo>
                  <a:lnTo>
                    <a:pt x="1111" y="238"/>
                  </a:lnTo>
                  <a:lnTo>
                    <a:pt x="1116" y="239"/>
                  </a:lnTo>
                  <a:lnTo>
                    <a:pt x="1118" y="239"/>
                  </a:lnTo>
                  <a:lnTo>
                    <a:pt x="1126" y="241"/>
                  </a:lnTo>
                  <a:lnTo>
                    <a:pt x="1132" y="244"/>
                  </a:lnTo>
                  <a:lnTo>
                    <a:pt x="1133" y="244"/>
                  </a:lnTo>
                  <a:lnTo>
                    <a:pt x="1134" y="244"/>
                  </a:lnTo>
                  <a:lnTo>
                    <a:pt x="1135" y="244"/>
                  </a:lnTo>
                  <a:lnTo>
                    <a:pt x="1136" y="244"/>
                  </a:lnTo>
                  <a:lnTo>
                    <a:pt x="1138" y="249"/>
                  </a:lnTo>
                  <a:lnTo>
                    <a:pt x="1139" y="251"/>
                  </a:lnTo>
                  <a:lnTo>
                    <a:pt x="1140" y="251"/>
                  </a:lnTo>
                  <a:lnTo>
                    <a:pt x="1140" y="252"/>
                  </a:lnTo>
                  <a:lnTo>
                    <a:pt x="1140" y="253"/>
                  </a:lnTo>
                  <a:lnTo>
                    <a:pt x="1140" y="258"/>
                  </a:lnTo>
                  <a:lnTo>
                    <a:pt x="1140" y="262"/>
                  </a:lnTo>
                  <a:lnTo>
                    <a:pt x="1140" y="262"/>
                  </a:lnTo>
                  <a:lnTo>
                    <a:pt x="1140" y="263"/>
                  </a:lnTo>
                  <a:lnTo>
                    <a:pt x="1140" y="266"/>
                  </a:lnTo>
                  <a:lnTo>
                    <a:pt x="1141" y="276"/>
                  </a:lnTo>
                  <a:lnTo>
                    <a:pt x="1143" y="285"/>
                  </a:lnTo>
                  <a:lnTo>
                    <a:pt x="1144" y="285"/>
                  </a:lnTo>
                  <a:lnTo>
                    <a:pt x="1144" y="286"/>
                  </a:lnTo>
                  <a:lnTo>
                    <a:pt x="1144" y="289"/>
                  </a:lnTo>
                  <a:lnTo>
                    <a:pt x="1145" y="301"/>
                  </a:lnTo>
                  <a:lnTo>
                    <a:pt x="1146" y="309"/>
                  </a:lnTo>
                  <a:lnTo>
                    <a:pt x="1147" y="309"/>
                  </a:lnTo>
                  <a:lnTo>
                    <a:pt x="1148" y="311"/>
                  </a:lnTo>
                  <a:lnTo>
                    <a:pt x="1150" y="315"/>
                  </a:lnTo>
                  <a:lnTo>
                    <a:pt x="1151" y="315"/>
                  </a:lnTo>
                  <a:lnTo>
                    <a:pt x="1155" y="317"/>
                  </a:lnTo>
                  <a:lnTo>
                    <a:pt x="1158" y="317"/>
                  </a:lnTo>
                  <a:lnTo>
                    <a:pt x="1158" y="317"/>
                  </a:lnTo>
                  <a:lnTo>
                    <a:pt x="1161" y="317"/>
                  </a:lnTo>
                  <a:lnTo>
                    <a:pt x="1164" y="317"/>
                  </a:lnTo>
                  <a:lnTo>
                    <a:pt x="1165" y="317"/>
                  </a:lnTo>
                  <a:lnTo>
                    <a:pt x="1169" y="319"/>
                  </a:lnTo>
                  <a:lnTo>
                    <a:pt x="1171" y="320"/>
                  </a:lnTo>
                  <a:lnTo>
                    <a:pt x="1173" y="322"/>
                  </a:lnTo>
                  <a:lnTo>
                    <a:pt x="1174" y="323"/>
                  </a:lnTo>
                  <a:lnTo>
                    <a:pt x="1175" y="325"/>
                  </a:lnTo>
                  <a:lnTo>
                    <a:pt x="1176" y="326"/>
                  </a:lnTo>
                  <a:lnTo>
                    <a:pt x="1176" y="327"/>
                  </a:lnTo>
                  <a:lnTo>
                    <a:pt x="1176" y="328"/>
                  </a:lnTo>
                  <a:lnTo>
                    <a:pt x="1176" y="329"/>
                  </a:lnTo>
                  <a:lnTo>
                    <a:pt x="1177" y="333"/>
                  </a:lnTo>
                  <a:lnTo>
                    <a:pt x="1180" y="339"/>
                  </a:lnTo>
                  <a:lnTo>
                    <a:pt x="1180" y="340"/>
                  </a:lnTo>
                  <a:lnTo>
                    <a:pt x="1180" y="341"/>
                  </a:lnTo>
                  <a:lnTo>
                    <a:pt x="1180" y="342"/>
                  </a:lnTo>
                  <a:lnTo>
                    <a:pt x="1181" y="347"/>
                  </a:lnTo>
                  <a:lnTo>
                    <a:pt x="1183" y="352"/>
                  </a:lnTo>
                  <a:lnTo>
                    <a:pt x="1183" y="353"/>
                  </a:lnTo>
                  <a:lnTo>
                    <a:pt x="1183" y="354"/>
                  </a:lnTo>
                  <a:lnTo>
                    <a:pt x="1183" y="360"/>
                  </a:lnTo>
                  <a:lnTo>
                    <a:pt x="1183" y="364"/>
                  </a:lnTo>
                  <a:lnTo>
                    <a:pt x="1183" y="364"/>
                  </a:lnTo>
                  <a:lnTo>
                    <a:pt x="1182" y="365"/>
                  </a:lnTo>
                  <a:lnTo>
                    <a:pt x="1182" y="367"/>
                  </a:lnTo>
                  <a:lnTo>
                    <a:pt x="1182" y="369"/>
                  </a:lnTo>
                  <a:lnTo>
                    <a:pt x="1182" y="374"/>
                  </a:lnTo>
                  <a:lnTo>
                    <a:pt x="1182" y="381"/>
                  </a:lnTo>
                  <a:lnTo>
                    <a:pt x="1182" y="382"/>
                  </a:lnTo>
                  <a:lnTo>
                    <a:pt x="1178" y="383"/>
                  </a:lnTo>
                  <a:lnTo>
                    <a:pt x="1175" y="383"/>
                  </a:lnTo>
                  <a:lnTo>
                    <a:pt x="1169" y="383"/>
                  </a:lnTo>
                  <a:lnTo>
                    <a:pt x="1164" y="383"/>
                  </a:lnTo>
                  <a:lnTo>
                    <a:pt x="1159" y="383"/>
                  </a:lnTo>
                  <a:lnTo>
                    <a:pt x="1152" y="383"/>
                  </a:lnTo>
                  <a:lnTo>
                    <a:pt x="1136" y="383"/>
                  </a:lnTo>
                  <a:lnTo>
                    <a:pt x="1121" y="383"/>
                  </a:lnTo>
                  <a:lnTo>
                    <a:pt x="1119" y="383"/>
                  </a:lnTo>
                  <a:lnTo>
                    <a:pt x="1117" y="383"/>
                  </a:lnTo>
                  <a:lnTo>
                    <a:pt x="1113" y="383"/>
                  </a:lnTo>
                  <a:lnTo>
                    <a:pt x="1099" y="383"/>
                  </a:lnTo>
                  <a:lnTo>
                    <a:pt x="1094" y="383"/>
                  </a:lnTo>
                  <a:lnTo>
                    <a:pt x="1091" y="383"/>
                  </a:lnTo>
                  <a:lnTo>
                    <a:pt x="1092" y="382"/>
                  </a:lnTo>
                  <a:lnTo>
                    <a:pt x="1085" y="383"/>
                  </a:lnTo>
                  <a:lnTo>
                    <a:pt x="1082" y="383"/>
                  </a:lnTo>
                  <a:lnTo>
                    <a:pt x="1082" y="383"/>
                  </a:lnTo>
                  <a:lnTo>
                    <a:pt x="1081" y="384"/>
                  </a:lnTo>
                  <a:lnTo>
                    <a:pt x="1078" y="385"/>
                  </a:lnTo>
                  <a:lnTo>
                    <a:pt x="1076" y="387"/>
                  </a:lnTo>
                  <a:lnTo>
                    <a:pt x="1076" y="387"/>
                  </a:lnTo>
                  <a:lnTo>
                    <a:pt x="1074" y="388"/>
                  </a:lnTo>
                  <a:lnTo>
                    <a:pt x="1073" y="389"/>
                  </a:lnTo>
                  <a:lnTo>
                    <a:pt x="1072" y="392"/>
                  </a:lnTo>
                  <a:lnTo>
                    <a:pt x="1072" y="393"/>
                  </a:lnTo>
                  <a:lnTo>
                    <a:pt x="1072" y="396"/>
                  </a:lnTo>
                  <a:lnTo>
                    <a:pt x="1072" y="399"/>
                  </a:lnTo>
                  <a:lnTo>
                    <a:pt x="1072" y="402"/>
                  </a:lnTo>
                  <a:lnTo>
                    <a:pt x="1073" y="404"/>
                  </a:lnTo>
                  <a:lnTo>
                    <a:pt x="1072" y="407"/>
                  </a:lnTo>
                  <a:lnTo>
                    <a:pt x="1072" y="414"/>
                  </a:lnTo>
                  <a:lnTo>
                    <a:pt x="1072" y="423"/>
                  </a:lnTo>
                  <a:lnTo>
                    <a:pt x="1073" y="423"/>
                  </a:lnTo>
                  <a:lnTo>
                    <a:pt x="1072" y="428"/>
                  </a:lnTo>
                  <a:lnTo>
                    <a:pt x="1072" y="442"/>
                  </a:lnTo>
                  <a:lnTo>
                    <a:pt x="1072" y="453"/>
                  </a:lnTo>
                  <a:lnTo>
                    <a:pt x="1072" y="454"/>
                  </a:lnTo>
                  <a:lnTo>
                    <a:pt x="1072" y="455"/>
                  </a:lnTo>
                  <a:lnTo>
                    <a:pt x="1072" y="459"/>
                  </a:lnTo>
                  <a:lnTo>
                    <a:pt x="1072" y="471"/>
                  </a:lnTo>
                  <a:lnTo>
                    <a:pt x="1072" y="484"/>
                  </a:lnTo>
                  <a:lnTo>
                    <a:pt x="1073" y="485"/>
                  </a:lnTo>
                  <a:lnTo>
                    <a:pt x="1073" y="486"/>
                  </a:lnTo>
                  <a:lnTo>
                    <a:pt x="1073" y="489"/>
                  </a:lnTo>
                  <a:lnTo>
                    <a:pt x="1074" y="496"/>
                  </a:lnTo>
                  <a:lnTo>
                    <a:pt x="1076" y="503"/>
                  </a:lnTo>
                  <a:lnTo>
                    <a:pt x="1077" y="503"/>
                  </a:lnTo>
                  <a:lnTo>
                    <a:pt x="1080" y="504"/>
                  </a:lnTo>
                  <a:lnTo>
                    <a:pt x="1090" y="504"/>
                  </a:lnTo>
                  <a:lnTo>
                    <a:pt x="1097" y="504"/>
                  </a:lnTo>
                  <a:lnTo>
                    <a:pt x="1098" y="504"/>
                  </a:lnTo>
                  <a:lnTo>
                    <a:pt x="1101" y="506"/>
                  </a:lnTo>
                  <a:lnTo>
                    <a:pt x="1103" y="506"/>
                  </a:lnTo>
                  <a:lnTo>
                    <a:pt x="1104" y="506"/>
                  </a:lnTo>
                  <a:lnTo>
                    <a:pt x="1103" y="508"/>
                  </a:lnTo>
                  <a:lnTo>
                    <a:pt x="1102" y="514"/>
                  </a:lnTo>
                  <a:lnTo>
                    <a:pt x="1101" y="518"/>
                  </a:lnTo>
                  <a:lnTo>
                    <a:pt x="1101" y="518"/>
                  </a:lnTo>
                  <a:lnTo>
                    <a:pt x="1101" y="519"/>
                  </a:lnTo>
                  <a:lnTo>
                    <a:pt x="1101" y="522"/>
                  </a:lnTo>
                  <a:lnTo>
                    <a:pt x="1101" y="532"/>
                  </a:lnTo>
                  <a:lnTo>
                    <a:pt x="1101" y="539"/>
                  </a:lnTo>
                  <a:lnTo>
                    <a:pt x="1101" y="539"/>
                  </a:lnTo>
                  <a:lnTo>
                    <a:pt x="1100" y="544"/>
                  </a:lnTo>
                  <a:lnTo>
                    <a:pt x="1099" y="557"/>
                  </a:lnTo>
                  <a:lnTo>
                    <a:pt x="1098" y="568"/>
                  </a:lnTo>
                  <a:lnTo>
                    <a:pt x="1098" y="568"/>
                  </a:lnTo>
                  <a:lnTo>
                    <a:pt x="1096" y="574"/>
                  </a:lnTo>
                  <a:lnTo>
                    <a:pt x="1093" y="590"/>
                  </a:lnTo>
                  <a:lnTo>
                    <a:pt x="1091" y="603"/>
                  </a:lnTo>
                  <a:lnTo>
                    <a:pt x="1091" y="603"/>
                  </a:lnTo>
                  <a:lnTo>
                    <a:pt x="1090" y="606"/>
                  </a:lnTo>
                  <a:lnTo>
                    <a:pt x="1089" y="612"/>
                  </a:lnTo>
                  <a:lnTo>
                    <a:pt x="1088" y="616"/>
                  </a:lnTo>
                  <a:lnTo>
                    <a:pt x="1088" y="616"/>
                  </a:lnTo>
                  <a:lnTo>
                    <a:pt x="1088" y="618"/>
                  </a:lnTo>
                  <a:lnTo>
                    <a:pt x="1088" y="619"/>
                  </a:lnTo>
                  <a:lnTo>
                    <a:pt x="1088" y="624"/>
                  </a:lnTo>
                  <a:lnTo>
                    <a:pt x="1088" y="627"/>
                  </a:lnTo>
                  <a:lnTo>
                    <a:pt x="1088" y="627"/>
                  </a:lnTo>
                  <a:lnTo>
                    <a:pt x="1088" y="628"/>
                  </a:lnTo>
                  <a:lnTo>
                    <a:pt x="1088" y="631"/>
                  </a:lnTo>
                  <a:lnTo>
                    <a:pt x="1088" y="643"/>
                  </a:lnTo>
                  <a:lnTo>
                    <a:pt x="1088" y="652"/>
                  </a:lnTo>
                  <a:lnTo>
                    <a:pt x="1088" y="652"/>
                  </a:lnTo>
                  <a:lnTo>
                    <a:pt x="1086" y="660"/>
                  </a:lnTo>
                  <a:lnTo>
                    <a:pt x="1084" y="681"/>
                  </a:lnTo>
                  <a:lnTo>
                    <a:pt x="1083" y="698"/>
                  </a:lnTo>
                  <a:lnTo>
                    <a:pt x="1083" y="698"/>
                  </a:lnTo>
                  <a:lnTo>
                    <a:pt x="1083" y="699"/>
                  </a:lnTo>
                  <a:lnTo>
                    <a:pt x="1083" y="707"/>
                  </a:lnTo>
                  <a:lnTo>
                    <a:pt x="1083" y="730"/>
                  </a:lnTo>
                  <a:lnTo>
                    <a:pt x="1083" y="748"/>
                  </a:lnTo>
                  <a:lnTo>
                    <a:pt x="1083" y="748"/>
                  </a:lnTo>
                  <a:lnTo>
                    <a:pt x="1083" y="749"/>
                  </a:lnTo>
                  <a:lnTo>
                    <a:pt x="1083" y="751"/>
                  </a:lnTo>
                  <a:lnTo>
                    <a:pt x="1083" y="757"/>
                  </a:lnTo>
                  <a:lnTo>
                    <a:pt x="1083" y="762"/>
                  </a:lnTo>
                  <a:lnTo>
                    <a:pt x="1083" y="762"/>
                  </a:lnTo>
                  <a:lnTo>
                    <a:pt x="1082" y="762"/>
                  </a:lnTo>
                  <a:lnTo>
                    <a:pt x="1081" y="762"/>
                  </a:lnTo>
                  <a:lnTo>
                    <a:pt x="1076" y="762"/>
                  </a:lnTo>
                  <a:lnTo>
                    <a:pt x="1073" y="762"/>
                  </a:lnTo>
                  <a:lnTo>
                    <a:pt x="1073" y="762"/>
                  </a:lnTo>
                  <a:lnTo>
                    <a:pt x="1072" y="762"/>
                  </a:lnTo>
                  <a:lnTo>
                    <a:pt x="1069" y="762"/>
                  </a:lnTo>
                  <a:lnTo>
                    <a:pt x="1059" y="762"/>
                  </a:lnTo>
                  <a:lnTo>
                    <a:pt x="1052" y="762"/>
                  </a:lnTo>
                  <a:lnTo>
                    <a:pt x="1052" y="762"/>
                  </a:lnTo>
                  <a:lnTo>
                    <a:pt x="1051" y="762"/>
                  </a:lnTo>
                  <a:lnTo>
                    <a:pt x="1044" y="762"/>
                  </a:lnTo>
                  <a:lnTo>
                    <a:pt x="1025" y="762"/>
                  </a:lnTo>
                  <a:lnTo>
                    <a:pt x="1009" y="762"/>
                  </a:lnTo>
                  <a:lnTo>
                    <a:pt x="1009" y="762"/>
                  </a:lnTo>
                  <a:lnTo>
                    <a:pt x="1008" y="762"/>
                  </a:lnTo>
                  <a:lnTo>
                    <a:pt x="1003" y="762"/>
                  </a:lnTo>
                  <a:lnTo>
                    <a:pt x="985" y="762"/>
                  </a:lnTo>
                  <a:lnTo>
                    <a:pt x="971" y="762"/>
                  </a:lnTo>
                  <a:lnTo>
                    <a:pt x="971" y="762"/>
                  </a:lnTo>
                  <a:lnTo>
                    <a:pt x="970" y="762"/>
                  </a:lnTo>
                  <a:lnTo>
                    <a:pt x="969" y="762"/>
                  </a:lnTo>
                  <a:lnTo>
                    <a:pt x="964" y="762"/>
                  </a:lnTo>
                  <a:lnTo>
                    <a:pt x="961" y="762"/>
                  </a:lnTo>
                  <a:lnTo>
                    <a:pt x="961" y="762"/>
                  </a:lnTo>
                  <a:lnTo>
                    <a:pt x="961" y="762"/>
                  </a:lnTo>
                  <a:lnTo>
                    <a:pt x="961" y="763"/>
                  </a:lnTo>
                  <a:lnTo>
                    <a:pt x="961" y="764"/>
                  </a:lnTo>
                  <a:lnTo>
                    <a:pt x="961" y="767"/>
                  </a:lnTo>
                  <a:lnTo>
                    <a:pt x="961" y="769"/>
                  </a:lnTo>
                  <a:lnTo>
                    <a:pt x="961" y="769"/>
                  </a:lnTo>
                  <a:lnTo>
                    <a:pt x="961" y="770"/>
                  </a:lnTo>
                  <a:lnTo>
                    <a:pt x="961" y="771"/>
                  </a:lnTo>
                  <a:lnTo>
                    <a:pt x="961" y="776"/>
                  </a:lnTo>
                  <a:lnTo>
                    <a:pt x="961" y="780"/>
                  </a:lnTo>
                  <a:lnTo>
                    <a:pt x="961" y="780"/>
                  </a:lnTo>
                  <a:lnTo>
                    <a:pt x="961" y="781"/>
                  </a:lnTo>
                  <a:lnTo>
                    <a:pt x="961" y="782"/>
                  </a:lnTo>
                  <a:lnTo>
                    <a:pt x="961" y="787"/>
                  </a:lnTo>
                  <a:lnTo>
                    <a:pt x="961" y="790"/>
                  </a:lnTo>
                  <a:lnTo>
                    <a:pt x="961" y="790"/>
                  </a:lnTo>
                  <a:lnTo>
                    <a:pt x="961" y="791"/>
                  </a:lnTo>
                  <a:lnTo>
                    <a:pt x="961" y="792"/>
                  </a:lnTo>
                  <a:lnTo>
                    <a:pt x="961" y="793"/>
                  </a:lnTo>
                  <a:lnTo>
                    <a:pt x="961" y="793"/>
                  </a:lnTo>
                  <a:lnTo>
                    <a:pt x="960" y="793"/>
                  </a:lnTo>
                  <a:lnTo>
                    <a:pt x="958" y="793"/>
                  </a:lnTo>
                  <a:lnTo>
                    <a:pt x="951" y="793"/>
                  </a:lnTo>
                  <a:lnTo>
                    <a:pt x="946" y="793"/>
                  </a:lnTo>
                  <a:lnTo>
                    <a:pt x="946" y="793"/>
                  </a:lnTo>
                  <a:lnTo>
                    <a:pt x="942" y="794"/>
                  </a:lnTo>
                  <a:lnTo>
                    <a:pt x="930" y="796"/>
                  </a:lnTo>
                  <a:lnTo>
                    <a:pt x="922" y="797"/>
                  </a:lnTo>
                  <a:lnTo>
                    <a:pt x="922" y="797"/>
                  </a:lnTo>
                  <a:lnTo>
                    <a:pt x="916" y="798"/>
                  </a:lnTo>
                  <a:lnTo>
                    <a:pt x="901" y="800"/>
                  </a:lnTo>
                  <a:lnTo>
                    <a:pt x="890" y="801"/>
                  </a:lnTo>
                  <a:lnTo>
                    <a:pt x="890" y="801"/>
                  </a:lnTo>
                  <a:lnTo>
                    <a:pt x="884" y="802"/>
                  </a:lnTo>
                  <a:lnTo>
                    <a:pt x="864" y="805"/>
                  </a:lnTo>
                  <a:lnTo>
                    <a:pt x="851" y="807"/>
                  </a:lnTo>
                  <a:lnTo>
                    <a:pt x="851" y="807"/>
                  </a:lnTo>
                  <a:lnTo>
                    <a:pt x="850" y="807"/>
                  </a:lnTo>
                  <a:lnTo>
                    <a:pt x="849" y="807"/>
                  </a:lnTo>
                  <a:lnTo>
                    <a:pt x="843" y="807"/>
                  </a:lnTo>
                  <a:lnTo>
                    <a:pt x="840" y="807"/>
                  </a:lnTo>
                  <a:lnTo>
                    <a:pt x="840" y="807"/>
                  </a:lnTo>
                  <a:lnTo>
                    <a:pt x="840" y="808"/>
                  </a:lnTo>
                  <a:lnTo>
                    <a:pt x="840" y="810"/>
                  </a:lnTo>
                  <a:lnTo>
                    <a:pt x="840" y="811"/>
                  </a:lnTo>
                  <a:lnTo>
                    <a:pt x="840" y="811"/>
                  </a:lnTo>
                  <a:lnTo>
                    <a:pt x="839" y="812"/>
                  </a:lnTo>
                  <a:lnTo>
                    <a:pt x="838" y="814"/>
                  </a:lnTo>
                  <a:lnTo>
                    <a:pt x="837" y="815"/>
                  </a:lnTo>
                  <a:lnTo>
                    <a:pt x="837" y="815"/>
                  </a:lnTo>
                  <a:lnTo>
                    <a:pt x="836" y="815"/>
                  </a:lnTo>
                  <a:lnTo>
                    <a:pt x="835" y="815"/>
                  </a:lnTo>
                  <a:lnTo>
                    <a:pt x="834" y="815"/>
                  </a:lnTo>
                  <a:lnTo>
                    <a:pt x="834" y="815"/>
                  </a:lnTo>
                  <a:lnTo>
                    <a:pt x="834" y="816"/>
                  </a:lnTo>
                  <a:lnTo>
                    <a:pt x="834" y="819"/>
                  </a:lnTo>
                  <a:lnTo>
                    <a:pt x="834" y="828"/>
                  </a:lnTo>
                  <a:lnTo>
                    <a:pt x="834" y="836"/>
                  </a:lnTo>
                  <a:lnTo>
                    <a:pt x="834" y="836"/>
                  </a:lnTo>
                  <a:lnTo>
                    <a:pt x="834" y="837"/>
                  </a:lnTo>
                  <a:lnTo>
                    <a:pt x="834" y="841"/>
                  </a:lnTo>
                  <a:lnTo>
                    <a:pt x="834" y="856"/>
                  </a:lnTo>
                  <a:lnTo>
                    <a:pt x="834" y="868"/>
                  </a:lnTo>
                  <a:lnTo>
                    <a:pt x="834" y="868"/>
                  </a:lnTo>
                  <a:lnTo>
                    <a:pt x="834" y="869"/>
                  </a:lnTo>
                  <a:lnTo>
                    <a:pt x="834" y="874"/>
                  </a:lnTo>
                  <a:lnTo>
                    <a:pt x="834" y="893"/>
                  </a:lnTo>
                  <a:lnTo>
                    <a:pt x="834" y="907"/>
                  </a:lnTo>
                  <a:lnTo>
                    <a:pt x="834" y="907"/>
                  </a:lnTo>
                  <a:lnTo>
                    <a:pt x="834" y="908"/>
                  </a:lnTo>
                  <a:lnTo>
                    <a:pt x="834" y="913"/>
                  </a:lnTo>
                  <a:lnTo>
                    <a:pt x="835" y="931"/>
                  </a:lnTo>
                  <a:lnTo>
                    <a:pt x="836" y="945"/>
                  </a:lnTo>
                  <a:lnTo>
                    <a:pt x="837" y="945"/>
                  </a:lnTo>
                  <a:lnTo>
                    <a:pt x="837" y="946"/>
                  </a:lnTo>
                  <a:lnTo>
                    <a:pt x="837" y="948"/>
                  </a:lnTo>
                  <a:lnTo>
                    <a:pt x="838" y="954"/>
                  </a:lnTo>
                  <a:lnTo>
                    <a:pt x="839" y="960"/>
                  </a:lnTo>
                  <a:lnTo>
                    <a:pt x="840" y="960"/>
                  </a:lnTo>
                  <a:lnTo>
                    <a:pt x="839" y="960"/>
                  </a:lnTo>
                  <a:lnTo>
                    <a:pt x="838" y="960"/>
                  </a:lnTo>
                  <a:lnTo>
                    <a:pt x="833" y="958"/>
                  </a:lnTo>
                  <a:lnTo>
                    <a:pt x="830" y="957"/>
                  </a:lnTo>
                  <a:lnTo>
                    <a:pt x="830" y="956"/>
                  </a:lnTo>
                  <a:lnTo>
                    <a:pt x="829" y="956"/>
                  </a:lnTo>
                  <a:lnTo>
                    <a:pt x="826" y="956"/>
                  </a:lnTo>
                  <a:lnTo>
                    <a:pt x="820" y="956"/>
                  </a:lnTo>
                  <a:lnTo>
                    <a:pt x="816" y="956"/>
                  </a:lnTo>
                  <a:lnTo>
                    <a:pt x="816" y="956"/>
                  </a:lnTo>
                  <a:lnTo>
                    <a:pt x="815" y="956"/>
                  </a:lnTo>
                  <a:lnTo>
                    <a:pt x="813" y="956"/>
                  </a:lnTo>
                  <a:lnTo>
                    <a:pt x="804" y="954"/>
                  </a:lnTo>
                  <a:lnTo>
                    <a:pt x="798" y="953"/>
                  </a:lnTo>
                  <a:lnTo>
                    <a:pt x="798" y="952"/>
                  </a:lnTo>
                  <a:lnTo>
                    <a:pt x="794" y="951"/>
                  </a:lnTo>
                  <a:lnTo>
                    <a:pt x="792" y="950"/>
                  </a:lnTo>
                  <a:lnTo>
                    <a:pt x="792" y="949"/>
                  </a:lnTo>
                  <a:lnTo>
                    <a:pt x="792" y="949"/>
                  </a:lnTo>
                  <a:lnTo>
                    <a:pt x="792" y="948"/>
                  </a:lnTo>
                  <a:lnTo>
                    <a:pt x="792" y="945"/>
                  </a:lnTo>
                  <a:lnTo>
                    <a:pt x="792" y="943"/>
                  </a:lnTo>
                  <a:lnTo>
                    <a:pt x="792" y="942"/>
                  </a:lnTo>
                  <a:lnTo>
                    <a:pt x="790" y="941"/>
                  </a:lnTo>
                  <a:lnTo>
                    <a:pt x="788" y="938"/>
                  </a:lnTo>
                  <a:lnTo>
                    <a:pt x="787" y="935"/>
                  </a:lnTo>
                  <a:lnTo>
                    <a:pt x="787" y="934"/>
                  </a:lnTo>
                  <a:lnTo>
                    <a:pt x="785" y="931"/>
                  </a:lnTo>
                  <a:lnTo>
                    <a:pt x="784" y="929"/>
                  </a:lnTo>
                  <a:lnTo>
                    <a:pt x="784" y="928"/>
                  </a:lnTo>
                  <a:lnTo>
                    <a:pt x="784" y="926"/>
                  </a:lnTo>
                  <a:lnTo>
                    <a:pt x="784" y="925"/>
                  </a:lnTo>
                  <a:lnTo>
                    <a:pt x="784" y="924"/>
                  </a:lnTo>
                  <a:lnTo>
                    <a:pt x="783" y="925"/>
                  </a:lnTo>
                  <a:lnTo>
                    <a:pt x="779" y="927"/>
                  </a:lnTo>
                  <a:lnTo>
                    <a:pt x="777" y="928"/>
                  </a:lnTo>
                  <a:lnTo>
                    <a:pt x="777" y="928"/>
                  </a:lnTo>
                  <a:lnTo>
                    <a:pt x="776" y="928"/>
                  </a:lnTo>
                  <a:lnTo>
                    <a:pt x="775" y="928"/>
                  </a:lnTo>
                  <a:lnTo>
                    <a:pt x="769" y="928"/>
                  </a:lnTo>
                  <a:lnTo>
                    <a:pt x="766" y="928"/>
                  </a:lnTo>
                  <a:lnTo>
                    <a:pt x="766" y="928"/>
                  </a:lnTo>
                  <a:lnTo>
                    <a:pt x="763" y="929"/>
                  </a:lnTo>
                  <a:lnTo>
                    <a:pt x="757" y="930"/>
                  </a:lnTo>
                  <a:lnTo>
                    <a:pt x="752" y="931"/>
                  </a:lnTo>
                  <a:lnTo>
                    <a:pt x="752" y="931"/>
                  </a:lnTo>
                  <a:lnTo>
                    <a:pt x="751" y="932"/>
                  </a:lnTo>
                  <a:lnTo>
                    <a:pt x="747" y="933"/>
                  </a:lnTo>
                  <a:lnTo>
                    <a:pt x="745" y="934"/>
                  </a:lnTo>
                  <a:lnTo>
                    <a:pt x="745" y="934"/>
                  </a:lnTo>
                  <a:lnTo>
                    <a:pt x="745" y="934"/>
                  </a:lnTo>
                  <a:lnTo>
                    <a:pt x="745" y="935"/>
                  </a:lnTo>
                  <a:lnTo>
                    <a:pt x="745" y="938"/>
                  </a:lnTo>
                  <a:lnTo>
                    <a:pt x="745" y="939"/>
                  </a:lnTo>
                  <a:lnTo>
                    <a:pt x="745" y="939"/>
                  </a:lnTo>
                  <a:lnTo>
                    <a:pt x="745" y="940"/>
                  </a:lnTo>
                  <a:lnTo>
                    <a:pt x="745" y="941"/>
                  </a:lnTo>
                  <a:lnTo>
                    <a:pt x="745" y="942"/>
                  </a:lnTo>
                  <a:lnTo>
                    <a:pt x="745" y="942"/>
                  </a:lnTo>
                  <a:lnTo>
                    <a:pt x="744" y="943"/>
                  </a:lnTo>
                  <a:lnTo>
                    <a:pt x="743" y="947"/>
                  </a:lnTo>
                  <a:lnTo>
                    <a:pt x="742" y="949"/>
                  </a:lnTo>
                  <a:lnTo>
                    <a:pt x="742" y="949"/>
                  </a:lnTo>
                  <a:lnTo>
                    <a:pt x="742" y="950"/>
                  </a:lnTo>
                  <a:lnTo>
                    <a:pt x="742" y="953"/>
                  </a:lnTo>
                  <a:lnTo>
                    <a:pt x="742" y="956"/>
                  </a:lnTo>
                  <a:lnTo>
                    <a:pt x="742" y="956"/>
                  </a:lnTo>
                  <a:lnTo>
                    <a:pt x="742" y="957"/>
                  </a:lnTo>
                  <a:lnTo>
                    <a:pt x="742" y="959"/>
                  </a:lnTo>
                  <a:lnTo>
                    <a:pt x="742" y="960"/>
                  </a:lnTo>
                  <a:lnTo>
                    <a:pt x="742" y="960"/>
                  </a:lnTo>
                  <a:lnTo>
                    <a:pt x="741" y="960"/>
                  </a:lnTo>
                  <a:lnTo>
                    <a:pt x="740" y="960"/>
                  </a:lnTo>
                  <a:lnTo>
                    <a:pt x="739" y="960"/>
                  </a:lnTo>
                  <a:lnTo>
                    <a:pt x="739" y="960"/>
                  </a:lnTo>
                  <a:lnTo>
                    <a:pt x="738" y="960"/>
                  </a:lnTo>
                  <a:lnTo>
                    <a:pt x="735" y="960"/>
                  </a:lnTo>
                  <a:lnTo>
                    <a:pt x="734" y="960"/>
                  </a:lnTo>
                  <a:lnTo>
                    <a:pt x="734" y="960"/>
                  </a:lnTo>
                  <a:lnTo>
                    <a:pt x="733" y="960"/>
                  </a:lnTo>
                  <a:lnTo>
                    <a:pt x="730" y="960"/>
                  </a:lnTo>
                  <a:lnTo>
                    <a:pt x="728" y="960"/>
                  </a:lnTo>
                  <a:lnTo>
                    <a:pt x="728" y="960"/>
                  </a:lnTo>
                  <a:lnTo>
                    <a:pt x="727" y="960"/>
                  </a:lnTo>
                  <a:lnTo>
                    <a:pt x="726" y="960"/>
                  </a:lnTo>
                  <a:lnTo>
                    <a:pt x="723" y="960"/>
                  </a:lnTo>
                  <a:lnTo>
                    <a:pt x="721" y="960"/>
                  </a:lnTo>
                  <a:lnTo>
                    <a:pt x="721" y="960"/>
                  </a:lnTo>
                  <a:lnTo>
                    <a:pt x="721" y="960"/>
                  </a:lnTo>
                  <a:lnTo>
                    <a:pt x="721" y="960"/>
                  </a:lnTo>
                  <a:lnTo>
                    <a:pt x="720" y="961"/>
                  </a:lnTo>
                  <a:lnTo>
                    <a:pt x="719" y="964"/>
                  </a:lnTo>
                  <a:lnTo>
                    <a:pt x="718" y="966"/>
                  </a:lnTo>
                  <a:lnTo>
                    <a:pt x="718" y="966"/>
                  </a:lnTo>
                  <a:lnTo>
                    <a:pt x="716" y="968"/>
                  </a:lnTo>
                  <a:lnTo>
                    <a:pt x="714" y="974"/>
                  </a:lnTo>
                  <a:lnTo>
                    <a:pt x="713" y="977"/>
                  </a:lnTo>
                  <a:lnTo>
                    <a:pt x="713" y="977"/>
                  </a:lnTo>
                  <a:lnTo>
                    <a:pt x="713" y="978"/>
                  </a:lnTo>
                  <a:lnTo>
                    <a:pt x="713" y="980"/>
                  </a:lnTo>
                  <a:lnTo>
                    <a:pt x="713" y="986"/>
                  </a:lnTo>
                  <a:lnTo>
                    <a:pt x="713" y="992"/>
                  </a:lnTo>
                  <a:lnTo>
                    <a:pt x="713" y="992"/>
                  </a:lnTo>
                  <a:lnTo>
                    <a:pt x="713" y="992"/>
                  </a:lnTo>
                  <a:lnTo>
                    <a:pt x="712" y="993"/>
                  </a:lnTo>
                  <a:lnTo>
                    <a:pt x="711" y="994"/>
                  </a:lnTo>
                  <a:lnTo>
                    <a:pt x="710" y="995"/>
                  </a:lnTo>
                  <a:lnTo>
                    <a:pt x="710" y="995"/>
                  </a:lnTo>
                  <a:lnTo>
                    <a:pt x="709" y="996"/>
                  </a:lnTo>
                  <a:lnTo>
                    <a:pt x="708" y="997"/>
                  </a:lnTo>
                  <a:lnTo>
                    <a:pt x="707" y="998"/>
                  </a:lnTo>
                  <a:lnTo>
                    <a:pt x="707" y="998"/>
                  </a:lnTo>
                  <a:lnTo>
                    <a:pt x="706" y="999"/>
                  </a:lnTo>
                  <a:lnTo>
                    <a:pt x="705" y="1000"/>
                  </a:lnTo>
                  <a:lnTo>
                    <a:pt x="702" y="1005"/>
                  </a:lnTo>
                  <a:lnTo>
                    <a:pt x="700" y="1008"/>
                  </a:lnTo>
                  <a:lnTo>
                    <a:pt x="700" y="1008"/>
                  </a:lnTo>
                  <a:lnTo>
                    <a:pt x="698" y="1010"/>
                  </a:lnTo>
                  <a:lnTo>
                    <a:pt x="697" y="1012"/>
                  </a:lnTo>
                  <a:lnTo>
                    <a:pt x="692" y="1020"/>
                  </a:lnTo>
                  <a:lnTo>
                    <a:pt x="689" y="1027"/>
                  </a:lnTo>
                  <a:lnTo>
                    <a:pt x="689" y="1027"/>
                  </a:lnTo>
                  <a:lnTo>
                    <a:pt x="688" y="1028"/>
                  </a:lnTo>
                  <a:lnTo>
                    <a:pt x="687" y="1029"/>
                  </a:lnTo>
                  <a:lnTo>
                    <a:pt x="686" y="1030"/>
                  </a:lnTo>
                  <a:lnTo>
                    <a:pt x="686" y="1030"/>
                  </a:lnTo>
                  <a:lnTo>
                    <a:pt x="685" y="1030"/>
                  </a:lnTo>
                  <a:lnTo>
                    <a:pt x="684" y="1030"/>
                  </a:lnTo>
                  <a:lnTo>
                    <a:pt x="678" y="1030"/>
                  </a:lnTo>
                  <a:lnTo>
                    <a:pt x="675" y="1030"/>
                  </a:lnTo>
                  <a:lnTo>
                    <a:pt x="675" y="1030"/>
                  </a:lnTo>
                  <a:lnTo>
                    <a:pt x="674" y="1030"/>
                  </a:lnTo>
                  <a:lnTo>
                    <a:pt x="672" y="1030"/>
                  </a:lnTo>
                  <a:lnTo>
                    <a:pt x="664" y="1030"/>
                  </a:lnTo>
                  <a:lnTo>
                    <a:pt x="657" y="1030"/>
                  </a:lnTo>
                  <a:lnTo>
                    <a:pt x="657" y="1030"/>
                  </a:lnTo>
                  <a:lnTo>
                    <a:pt x="656" y="1030"/>
                  </a:lnTo>
                  <a:lnTo>
                    <a:pt x="651" y="1030"/>
                  </a:lnTo>
                  <a:lnTo>
                    <a:pt x="635" y="1030"/>
                  </a:lnTo>
                  <a:lnTo>
                    <a:pt x="622" y="1030"/>
                  </a:lnTo>
                  <a:lnTo>
                    <a:pt x="622" y="1030"/>
                  </a:lnTo>
                  <a:lnTo>
                    <a:pt x="621" y="1030"/>
                  </a:lnTo>
                  <a:lnTo>
                    <a:pt x="616" y="1030"/>
                  </a:lnTo>
                  <a:lnTo>
                    <a:pt x="597" y="1030"/>
                  </a:lnTo>
                  <a:lnTo>
                    <a:pt x="583" y="1030"/>
                  </a:lnTo>
                  <a:lnTo>
                    <a:pt x="583" y="1030"/>
                  </a:lnTo>
                  <a:lnTo>
                    <a:pt x="582" y="1030"/>
                  </a:lnTo>
                  <a:lnTo>
                    <a:pt x="581" y="1030"/>
                  </a:lnTo>
                  <a:lnTo>
                    <a:pt x="578" y="1030"/>
                  </a:lnTo>
                  <a:lnTo>
                    <a:pt x="576" y="1030"/>
                  </a:lnTo>
                  <a:lnTo>
                    <a:pt x="576" y="1030"/>
                  </a:lnTo>
                  <a:lnTo>
                    <a:pt x="576" y="1030"/>
                  </a:lnTo>
                  <a:lnTo>
                    <a:pt x="575" y="1031"/>
                  </a:lnTo>
                  <a:lnTo>
                    <a:pt x="574" y="1033"/>
                  </a:lnTo>
                  <a:lnTo>
                    <a:pt x="573" y="1034"/>
                  </a:lnTo>
                  <a:lnTo>
                    <a:pt x="573" y="1034"/>
                  </a:lnTo>
                  <a:lnTo>
                    <a:pt x="572" y="1035"/>
                  </a:lnTo>
                  <a:lnTo>
                    <a:pt x="571" y="1036"/>
                  </a:lnTo>
                  <a:lnTo>
                    <a:pt x="569" y="1037"/>
                  </a:lnTo>
                  <a:lnTo>
                    <a:pt x="569" y="1037"/>
                  </a:lnTo>
                  <a:lnTo>
                    <a:pt x="568" y="1038"/>
                  </a:lnTo>
                  <a:lnTo>
                    <a:pt x="566" y="1039"/>
                  </a:lnTo>
                  <a:lnTo>
                    <a:pt x="565" y="1040"/>
                  </a:lnTo>
                  <a:lnTo>
                    <a:pt x="565" y="1040"/>
                  </a:lnTo>
                  <a:lnTo>
                    <a:pt x="564" y="1040"/>
                  </a:lnTo>
                  <a:lnTo>
                    <a:pt x="563" y="1040"/>
                  </a:lnTo>
                  <a:lnTo>
                    <a:pt x="562" y="1040"/>
                  </a:lnTo>
                  <a:lnTo>
                    <a:pt x="562" y="1040"/>
                  </a:lnTo>
                  <a:lnTo>
                    <a:pt x="561" y="1040"/>
                  </a:lnTo>
                  <a:lnTo>
                    <a:pt x="560" y="1040"/>
                  </a:lnTo>
                  <a:lnTo>
                    <a:pt x="557" y="1040"/>
                  </a:lnTo>
                  <a:lnTo>
                    <a:pt x="555" y="1040"/>
                  </a:lnTo>
                  <a:lnTo>
                    <a:pt x="555" y="1040"/>
                  </a:lnTo>
                  <a:lnTo>
                    <a:pt x="554" y="1040"/>
                  </a:lnTo>
                  <a:lnTo>
                    <a:pt x="550" y="1040"/>
                  </a:lnTo>
                  <a:lnTo>
                    <a:pt x="548" y="1040"/>
                  </a:lnTo>
                  <a:lnTo>
                    <a:pt x="548" y="1040"/>
                  </a:lnTo>
                  <a:lnTo>
                    <a:pt x="547" y="1040"/>
                  </a:lnTo>
                  <a:lnTo>
                    <a:pt x="545" y="1040"/>
                  </a:lnTo>
                  <a:lnTo>
                    <a:pt x="539" y="1040"/>
                  </a:lnTo>
                  <a:lnTo>
                    <a:pt x="534" y="1040"/>
                  </a:lnTo>
                  <a:lnTo>
                    <a:pt x="534" y="1040"/>
                  </a:lnTo>
                  <a:lnTo>
                    <a:pt x="534" y="1040"/>
                  </a:lnTo>
                  <a:lnTo>
                    <a:pt x="532" y="1040"/>
                  </a:lnTo>
                  <a:lnTo>
                    <a:pt x="531" y="1040"/>
                  </a:lnTo>
                  <a:lnTo>
                    <a:pt x="530" y="1040"/>
                  </a:lnTo>
                  <a:lnTo>
                    <a:pt x="530" y="1040"/>
                  </a:lnTo>
                  <a:lnTo>
                    <a:pt x="528" y="1039"/>
                  </a:lnTo>
                  <a:lnTo>
                    <a:pt x="527" y="1038"/>
                  </a:lnTo>
                  <a:lnTo>
                    <a:pt x="527" y="1037"/>
                  </a:lnTo>
                  <a:lnTo>
                    <a:pt x="527" y="1037"/>
                  </a:lnTo>
                  <a:lnTo>
                    <a:pt x="527" y="1037"/>
                  </a:lnTo>
                  <a:lnTo>
                    <a:pt x="526" y="1036"/>
                  </a:lnTo>
                  <a:lnTo>
                    <a:pt x="524" y="1033"/>
                  </a:lnTo>
                  <a:lnTo>
                    <a:pt x="523" y="1031"/>
                  </a:lnTo>
                  <a:lnTo>
                    <a:pt x="523" y="1030"/>
                  </a:lnTo>
                  <a:lnTo>
                    <a:pt x="523" y="1028"/>
                  </a:lnTo>
                  <a:lnTo>
                    <a:pt x="523" y="1021"/>
                  </a:lnTo>
                  <a:lnTo>
                    <a:pt x="523" y="1017"/>
                  </a:lnTo>
                  <a:lnTo>
                    <a:pt x="523" y="1016"/>
                  </a:lnTo>
                  <a:lnTo>
                    <a:pt x="522" y="1013"/>
                  </a:lnTo>
                  <a:lnTo>
                    <a:pt x="519" y="1001"/>
                  </a:lnTo>
                  <a:lnTo>
                    <a:pt x="517" y="993"/>
                  </a:lnTo>
                  <a:lnTo>
                    <a:pt x="517" y="992"/>
                  </a:lnTo>
                  <a:lnTo>
                    <a:pt x="516" y="988"/>
                  </a:lnTo>
                  <a:lnTo>
                    <a:pt x="513" y="977"/>
                  </a:lnTo>
                  <a:lnTo>
                    <a:pt x="512" y="967"/>
                  </a:lnTo>
                  <a:lnTo>
                    <a:pt x="512" y="966"/>
                  </a:lnTo>
                  <a:lnTo>
                    <a:pt x="512" y="966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6" name="Freeform 32">
              <a:extLst>
                <a:ext uri="{FF2B5EF4-FFF2-40B4-BE49-F238E27FC236}">
                  <a16:creationId xmlns:a16="http://schemas.microsoft.com/office/drawing/2014/main" id="{00000000-0008-0000-1A00-000056000000}"/>
                </a:ext>
              </a:extLst>
            </xdr:cNvPr>
            <xdr:cNvSpPr>
              <a:spLocks/>
            </xdr:cNvSpPr>
          </xdr:nvSpPr>
          <xdr:spPr bwMode="auto">
            <a:xfrm>
              <a:off x="2601" y="3526"/>
              <a:ext cx="1950" cy="2025"/>
            </a:xfrm>
            <a:custGeom>
              <a:avLst/>
              <a:gdLst>
                <a:gd name="T0" fmla="*/ 173 w 1356"/>
                <a:gd name="T1" fmla="*/ 647 h 1396"/>
                <a:gd name="T2" fmla="*/ 240 w 1356"/>
                <a:gd name="T3" fmla="*/ 770 h 1396"/>
                <a:gd name="T4" fmla="*/ 273 w 1356"/>
                <a:gd name="T5" fmla="*/ 825 h 1396"/>
                <a:gd name="T6" fmla="*/ 243 w 1356"/>
                <a:gd name="T7" fmla="*/ 708 h 1396"/>
                <a:gd name="T8" fmla="*/ 227 w 1356"/>
                <a:gd name="T9" fmla="*/ 587 h 1396"/>
                <a:gd name="T10" fmla="*/ 141 w 1356"/>
                <a:gd name="T11" fmla="*/ 516 h 1396"/>
                <a:gd name="T12" fmla="*/ 53 w 1356"/>
                <a:gd name="T13" fmla="*/ 517 h 1396"/>
                <a:gd name="T14" fmla="*/ 68 w 1356"/>
                <a:gd name="T15" fmla="*/ 455 h 1396"/>
                <a:gd name="T16" fmla="*/ 186 w 1356"/>
                <a:gd name="T17" fmla="*/ 433 h 1396"/>
                <a:gd name="T18" fmla="*/ 285 w 1356"/>
                <a:gd name="T19" fmla="*/ 391 h 1396"/>
                <a:gd name="T20" fmla="*/ 344 w 1356"/>
                <a:gd name="T21" fmla="*/ 362 h 1396"/>
                <a:gd name="T22" fmla="*/ 429 w 1356"/>
                <a:gd name="T23" fmla="*/ 343 h 1396"/>
                <a:gd name="T24" fmla="*/ 500 w 1356"/>
                <a:gd name="T25" fmla="*/ 310 h 1396"/>
                <a:gd name="T26" fmla="*/ 647 w 1356"/>
                <a:gd name="T27" fmla="*/ 276 h 1396"/>
                <a:gd name="T28" fmla="*/ 781 w 1356"/>
                <a:gd name="T29" fmla="*/ 234 h 1396"/>
                <a:gd name="T30" fmla="*/ 898 w 1356"/>
                <a:gd name="T31" fmla="*/ 211 h 1396"/>
                <a:gd name="T32" fmla="*/ 953 w 1356"/>
                <a:gd name="T33" fmla="*/ 177 h 1396"/>
                <a:gd name="T34" fmla="*/ 997 w 1356"/>
                <a:gd name="T35" fmla="*/ 155 h 1396"/>
                <a:gd name="T36" fmla="*/ 1027 w 1356"/>
                <a:gd name="T37" fmla="*/ 110 h 1396"/>
                <a:gd name="T38" fmla="*/ 1054 w 1356"/>
                <a:gd name="T39" fmla="*/ 56 h 1396"/>
                <a:gd name="T40" fmla="*/ 1109 w 1356"/>
                <a:gd name="T41" fmla="*/ 19 h 1396"/>
                <a:gd name="T42" fmla="*/ 1220 w 1356"/>
                <a:gd name="T43" fmla="*/ 1 h 1396"/>
                <a:gd name="T44" fmla="*/ 1243 w 1356"/>
                <a:gd name="T45" fmla="*/ 35 h 1396"/>
                <a:gd name="T46" fmla="*/ 1255 w 1356"/>
                <a:gd name="T47" fmla="*/ 259 h 1396"/>
                <a:gd name="T48" fmla="*/ 1221 w 1356"/>
                <a:gd name="T49" fmla="*/ 278 h 1396"/>
                <a:gd name="T50" fmla="*/ 1249 w 1356"/>
                <a:gd name="T51" fmla="*/ 318 h 1396"/>
                <a:gd name="T52" fmla="*/ 1259 w 1356"/>
                <a:gd name="T53" fmla="*/ 475 h 1396"/>
                <a:gd name="T54" fmla="*/ 1291 w 1356"/>
                <a:gd name="T55" fmla="*/ 507 h 1396"/>
                <a:gd name="T56" fmla="*/ 1334 w 1356"/>
                <a:gd name="T57" fmla="*/ 563 h 1396"/>
                <a:gd name="T58" fmla="*/ 1331 w 1356"/>
                <a:gd name="T59" fmla="*/ 602 h 1396"/>
                <a:gd name="T60" fmla="*/ 1287 w 1356"/>
                <a:gd name="T61" fmla="*/ 690 h 1396"/>
                <a:gd name="T62" fmla="*/ 1234 w 1356"/>
                <a:gd name="T63" fmla="*/ 677 h 1396"/>
                <a:gd name="T64" fmla="*/ 1168 w 1356"/>
                <a:gd name="T65" fmla="*/ 804 h 1396"/>
                <a:gd name="T66" fmla="*/ 1081 w 1356"/>
                <a:gd name="T67" fmla="*/ 867 h 1396"/>
                <a:gd name="T68" fmla="*/ 1148 w 1356"/>
                <a:gd name="T69" fmla="*/ 921 h 1396"/>
                <a:gd name="T70" fmla="*/ 1172 w 1356"/>
                <a:gd name="T71" fmla="*/ 991 h 1396"/>
                <a:gd name="T72" fmla="*/ 1063 w 1356"/>
                <a:gd name="T73" fmla="*/ 1034 h 1396"/>
                <a:gd name="T74" fmla="*/ 1005 w 1356"/>
                <a:gd name="T75" fmla="*/ 1083 h 1396"/>
                <a:gd name="T76" fmla="*/ 962 w 1356"/>
                <a:gd name="T77" fmla="*/ 1148 h 1396"/>
                <a:gd name="T78" fmla="*/ 858 w 1356"/>
                <a:gd name="T79" fmla="*/ 1173 h 1396"/>
                <a:gd name="T80" fmla="*/ 827 w 1356"/>
                <a:gd name="T81" fmla="*/ 1203 h 1396"/>
                <a:gd name="T82" fmla="*/ 775 w 1356"/>
                <a:gd name="T83" fmla="*/ 1186 h 1396"/>
                <a:gd name="T84" fmla="*/ 728 w 1356"/>
                <a:gd name="T85" fmla="*/ 1165 h 1396"/>
                <a:gd name="T86" fmla="*/ 682 w 1356"/>
                <a:gd name="T87" fmla="*/ 1202 h 1396"/>
                <a:gd name="T88" fmla="*/ 640 w 1356"/>
                <a:gd name="T89" fmla="*/ 1249 h 1396"/>
                <a:gd name="T90" fmla="*/ 474 w 1356"/>
                <a:gd name="T91" fmla="*/ 1265 h 1396"/>
                <a:gd name="T92" fmla="*/ 416 w 1356"/>
                <a:gd name="T93" fmla="*/ 1291 h 1396"/>
                <a:gd name="T94" fmla="*/ 371 w 1356"/>
                <a:gd name="T95" fmla="*/ 1267 h 1396"/>
                <a:gd name="T96" fmla="*/ 320 w 1356"/>
                <a:gd name="T97" fmla="*/ 1292 h 1396"/>
                <a:gd name="T98" fmla="*/ 303 w 1356"/>
                <a:gd name="T99" fmla="*/ 1340 h 1396"/>
                <a:gd name="T100" fmla="*/ 221 w 1356"/>
                <a:gd name="T101" fmla="*/ 1393 h 1396"/>
                <a:gd name="T102" fmla="*/ 166 w 1356"/>
                <a:gd name="T103" fmla="*/ 1375 h 1396"/>
                <a:gd name="T104" fmla="*/ 134 w 1356"/>
                <a:gd name="T105" fmla="*/ 1340 h 1396"/>
                <a:gd name="T106" fmla="*/ 79 w 1356"/>
                <a:gd name="T107" fmla="*/ 1298 h 1396"/>
                <a:gd name="T108" fmla="*/ 60 w 1356"/>
                <a:gd name="T109" fmla="*/ 1277 h 1396"/>
                <a:gd name="T110" fmla="*/ 33 w 1356"/>
                <a:gd name="T111" fmla="*/ 1256 h 1396"/>
                <a:gd name="T112" fmla="*/ 14 w 1356"/>
                <a:gd name="T113" fmla="*/ 1143 h 1396"/>
                <a:gd name="T114" fmla="*/ 45 w 1356"/>
                <a:gd name="T115" fmla="*/ 1120 h 1396"/>
                <a:gd name="T116" fmla="*/ 112 w 1356"/>
                <a:gd name="T117" fmla="*/ 1081 h 1396"/>
                <a:gd name="T118" fmla="*/ 132 w 1356"/>
                <a:gd name="T119" fmla="*/ 976 h 1396"/>
                <a:gd name="T120" fmla="*/ 117 w 1356"/>
                <a:gd name="T121" fmla="*/ 814 h 1396"/>
                <a:gd name="T122" fmla="*/ 79 w 1356"/>
                <a:gd name="T123" fmla="*/ 657 h 1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1356" h="1396">
                  <a:moveTo>
                    <a:pt x="65" y="578"/>
                  </a:moveTo>
                  <a:lnTo>
                    <a:pt x="68" y="578"/>
                  </a:lnTo>
                  <a:lnTo>
                    <a:pt x="70" y="576"/>
                  </a:lnTo>
                  <a:lnTo>
                    <a:pt x="74" y="575"/>
                  </a:lnTo>
                  <a:lnTo>
                    <a:pt x="84" y="574"/>
                  </a:lnTo>
                  <a:lnTo>
                    <a:pt x="90" y="574"/>
                  </a:lnTo>
                  <a:lnTo>
                    <a:pt x="91" y="576"/>
                  </a:lnTo>
                  <a:lnTo>
                    <a:pt x="92" y="579"/>
                  </a:lnTo>
                  <a:lnTo>
                    <a:pt x="93" y="582"/>
                  </a:lnTo>
                  <a:lnTo>
                    <a:pt x="95" y="589"/>
                  </a:lnTo>
                  <a:lnTo>
                    <a:pt x="97" y="592"/>
                  </a:lnTo>
                  <a:lnTo>
                    <a:pt x="98" y="594"/>
                  </a:lnTo>
                  <a:lnTo>
                    <a:pt x="101" y="598"/>
                  </a:lnTo>
                  <a:lnTo>
                    <a:pt x="106" y="605"/>
                  </a:lnTo>
                  <a:lnTo>
                    <a:pt x="108" y="610"/>
                  </a:lnTo>
                  <a:lnTo>
                    <a:pt x="109" y="610"/>
                  </a:lnTo>
                  <a:lnTo>
                    <a:pt x="110" y="612"/>
                  </a:lnTo>
                  <a:lnTo>
                    <a:pt x="113" y="617"/>
                  </a:lnTo>
                  <a:lnTo>
                    <a:pt x="119" y="623"/>
                  </a:lnTo>
                  <a:lnTo>
                    <a:pt x="122" y="627"/>
                  </a:lnTo>
                  <a:lnTo>
                    <a:pt x="124" y="627"/>
                  </a:lnTo>
                  <a:lnTo>
                    <a:pt x="126" y="630"/>
                  </a:lnTo>
                  <a:lnTo>
                    <a:pt x="130" y="634"/>
                  </a:lnTo>
                  <a:lnTo>
                    <a:pt x="134" y="639"/>
                  </a:lnTo>
                  <a:lnTo>
                    <a:pt x="135" y="640"/>
                  </a:lnTo>
                  <a:lnTo>
                    <a:pt x="137" y="642"/>
                  </a:lnTo>
                  <a:lnTo>
                    <a:pt x="138" y="643"/>
                  </a:lnTo>
                  <a:lnTo>
                    <a:pt x="141" y="644"/>
                  </a:lnTo>
                  <a:lnTo>
                    <a:pt x="149" y="645"/>
                  </a:lnTo>
                  <a:lnTo>
                    <a:pt x="153" y="645"/>
                  </a:lnTo>
                  <a:lnTo>
                    <a:pt x="154" y="645"/>
                  </a:lnTo>
                  <a:lnTo>
                    <a:pt x="157" y="645"/>
                  </a:lnTo>
                  <a:lnTo>
                    <a:pt x="166" y="645"/>
                  </a:lnTo>
                  <a:lnTo>
                    <a:pt x="173" y="647"/>
                  </a:lnTo>
                  <a:lnTo>
                    <a:pt x="174" y="647"/>
                  </a:lnTo>
                  <a:lnTo>
                    <a:pt x="177" y="650"/>
                  </a:lnTo>
                  <a:lnTo>
                    <a:pt x="181" y="652"/>
                  </a:lnTo>
                  <a:lnTo>
                    <a:pt x="186" y="657"/>
                  </a:lnTo>
                  <a:lnTo>
                    <a:pt x="190" y="660"/>
                  </a:lnTo>
                  <a:lnTo>
                    <a:pt x="193" y="662"/>
                  </a:lnTo>
                  <a:lnTo>
                    <a:pt x="194" y="663"/>
                  </a:lnTo>
                  <a:lnTo>
                    <a:pt x="198" y="665"/>
                  </a:lnTo>
                  <a:lnTo>
                    <a:pt x="205" y="671"/>
                  </a:lnTo>
                  <a:lnTo>
                    <a:pt x="208" y="676"/>
                  </a:lnTo>
                  <a:lnTo>
                    <a:pt x="208" y="678"/>
                  </a:lnTo>
                  <a:lnTo>
                    <a:pt x="209" y="680"/>
                  </a:lnTo>
                  <a:lnTo>
                    <a:pt x="211" y="686"/>
                  </a:lnTo>
                  <a:lnTo>
                    <a:pt x="214" y="693"/>
                  </a:lnTo>
                  <a:lnTo>
                    <a:pt x="215" y="693"/>
                  </a:lnTo>
                  <a:lnTo>
                    <a:pt x="216" y="696"/>
                  </a:lnTo>
                  <a:lnTo>
                    <a:pt x="217" y="698"/>
                  </a:lnTo>
                  <a:lnTo>
                    <a:pt x="220" y="702"/>
                  </a:lnTo>
                  <a:lnTo>
                    <a:pt x="222" y="705"/>
                  </a:lnTo>
                  <a:lnTo>
                    <a:pt x="223" y="709"/>
                  </a:lnTo>
                  <a:lnTo>
                    <a:pt x="223" y="712"/>
                  </a:lnTo>
                  <a:lnTo>
                    <a:pt x="224" y="715"/>
                  </a:lnTo>
                  <a:lnTo>
                    <a:pt x="226" y="721"/>
                  </a:lnTo>
                  <a:lnTo>
                    <a:pt x="228" y="723"/>
                  </a:lnTo>
                  <a:lnTo>
                    <a:pt x="229" y="726"/>
                  </a:lnTo>
                  <a:lnTo>
                    <a:pt x="229" y="728"/>
                  </a:lnTo>
                  <a:lnTo>
                    <a:pt x="231" y="733"/>
                  </a:lnTo>
                  <a:lnTo>
                    <a:pt x="234" y="743"/>
                  </a:lnTo>
                  <a:lnTo>
                    <a:pt x="236" y="746"/>
                  </a:lnTo>
                  <a:lnTo>
                    <a:pt x="236" y="749"/>
                  </a:lnTo>
                  <a:lnTo>
                    <a:pt x="238" y="752"/>
                  </a:lnTo>
                  <a:lnTo>
                    <a:pt x="238" y="756"/>
                  </a:lnTo>
                  <a:lnTo>
                    <a:pt x="238" y="766"/>
                  </a:lnTo>
                  <a:lnTo>
                    <a:pt x="240" y="770"/>
                  </a:lnTo>
                  <a:lnTo>
                    <a:pt x="241" y="774"/>
                  </a:lnTo>
                  <a:lnTo>
                    <a:pt x="240" y="778"/>
                  </a:lnTo>
                  <a:lnTo>
                    <a:pt x="239" y="782"/>
                  </a:lnTo>
                  <a:lnTo>
                    <a:pt x="235" y="789"/>
                  </a:lnTo>
                  <a:lnTo>
                    <a:pt x="235" y="789"/>
                  </a:lnTo>
                  <a:lnTo>
                    <a:pt x="234" y="790"/>
                  </a:lnTo>
                  <a:lnTo>
                    <a:pt x="233" y="792"/>
                  </a:lnTo>
                  <a:lnTo>
                    <a:pt x="231" y="796"/>
                  </a:lnTo>
                  <a:lnTo>
                    <a:pt x="229" y="800"/>
                  </a:lnTo>
                  <a:lnTo>
                    <a:pt x="229" y="800"/>
                  </a:lnTo>
                  <a:lnTo>
                    <a:pt x="228" y="802"/>
                  </a:lnTo>
                  <a:lnTo>
                    <a:pt x="228" y="805"/>
                  </a:lnTo>
                  <a:lnTo>
                    <a:pt x="227" y="809"/>
                  </a:lnTo>
                  <a:lnTo>
                    <a:pt x="228" y="816"/>
                  </a:lnTo>
                  <a:lnTo>
                    <a:pt x="230" y="820"/>
                  </a:lnTo>
                  <a:lnTo>
                    <a:pt x="230" y="822"/>
                  </a:lnTo>
                  <a:lnTo>
                    <a:pt x="231" y="824"/>
                  </a:lnTo>
                  <a:lnTo>
                    <a:pt x="233" y="830"/>
                  </a:lnTo>
                  <a:lnTo>
                    <a:pt x="236" y="834"/>
                  </a:lnTo>
                  <a:lnTo>
                    <a:pt x="238" y="834"/>
                  </a:lnTo>
                  <a:lnTo>
                    <a:pt x="239" y="836"/>
                  </a:lnTo>
                  <a:lnTo>
                    <a:pt x="240" y="837"/>
                  </a:lnTo>
                  <a:lnTo>
                    <a:pt x="242" y="838"/>
                  </a:lnTo>
                  <a:lnTo>
                    <a:pt x="248" y="840"/>
                  </a:lnTo>
                  <a:lnTo>
                    <a:pt x="252" y="840"/>
                  </a:lnTo>
                  <a:lnTo>
                    <a:pt x="255" y="841"/>
                  </a:lnTo>
                  <a:lnTo>
                    <a:pt x="258" y="841"/>
                  </a:lnTo>
                  <a:lnTo>
                    <a:pt x="262" y="840"/>
                  </a:lnTo>
                  <a:lnTo>
                    <a:pt x="265" y="838"/>
                  </a:lnTo>
                  <a:lnTo>
                    <a:pt x="267" y="836"/>
                  </a:lnTo>
                  <a:lnTo>
                    <a:pt x="268" y="834"/>
                  </a:lnTo>
                  <a:lnTo>
                    <a:pt x="271" y="830"/>
                  </a:lnTo>
                  <a:lnTo>
                    <a:pt x="273" y="827"/>
                  </a:lnTo>
                  <a:lnTo>
                    <a:pt x="273" y="825"/>
                  </a:lnTo>
                  <a:lnTo>
                    <a:pt x="274" y="823"/>
                  </a:lnTo>
                  <a:lnTo>
                    <a:pt x="276" y="819"/>
                  </a:lnTo>
                  <a:lnTo>
                    <a:pt x="276" y="816"/>
                  </a:lnTo>
                  <a:lnTo>
                    <a:pt x="277" y="815"/>
                  </a:lnTo>
                  <a:lnTo>
                    <a:pt x="279" y="809"/>
                  </a:lnTo>
                  <a:lnTo>
                    <a:pt x="280" y="801"/>
                  </a:lnTo>
                  <a:lnTo>
                    <a:pt x="280" y="798"/>
                  </a:lnTo>
                  <a:lnTo>
                    <a:pt x="280" y="797"/>
                  </a:lnTo>
                  <a:lnTo>
                    <a:pt x="280" y="795"/>
                  </a:lnTo>
                  <a:lnTo>
                    <a:pt x="280" y="790"/>
                  </a:lnTo>
                  <a:lnTo>
                    <a:pt x="280" y="784"/>
                  </a:lnTo>
                  <a:lnTo>
                    <a:pt x="280" y="782"/>
                  </a:lnTo>
                  <a:lnTo>
                    <a:pt x="280" y="779"/>
                  </a:lnTo>
                  <a:lnTo>
                    <a:pt x="279" y="772"/>
                  </a:lnTo>
                  <a:lnTo>
                    <a:pt x="279" y="765"/>
                  </a:lnTo>
                  <a:lnTo>
                    <a:pt x="280" y="763"/>
                  </a:lnTo>
                  <a:lnTo>
                    <a:pt x="278" y="760"/>
                  </a:lnTo>
                  <a:lnTo>
                    <a:pt x="277" y="758"/>
                  </a:lnTo>
                  <a:lnTo>
                    <a:pt x="273" y="754"/>
                  </a:lnTo>
                  <a:lnTo>
                    <a:pt x="273" y="749"/>
                  </a:lnTo>
                  <a:lnTo>
                    <a:pt x="271" y="746"/>
                  </a:lnTo>
                  <a:lnTo>
                    <a:pt x="270" y="745"/>
                  </a:lnTo>
                  <a:lnTo>
                    <a:pt x="268" y="743"/>
                  </a:lnTo>
                  <a:lnTo>
                    <a:pt x="264" y="740"/>
                  </a:lnTo>
                  <a:lnTo>
                    <a:pt x="264" y="738"/>
                  </a:lnTo>
                  <a:lnTo>
                    <a:pt x="262" y="737"/>
                  </a:lnTo>
                  <a:lnTo>
                    <a:pt x="260" y="736"/>
                  </a:lnTo>
                  <a:lnTo>
                    <a:pt x="255" y="733"/>
                  </a:lnTo>
                  <a:lnTo>
                    <a:pt x="251" y="727"/>
                  </a:lnTo>
                  <a:lnTo>
                    <a:pt x="251" y="724"/>
                  </a:lnTo>
                  <a:lnTo>
                    <a:pt x="249" y="720"/>
                  </a:lnTo>
                  <a:lnTo>
                    <a:pt x="247" y="718"/>
                  </a:lnTo>
                  <a:lnTo>
                    <a:pt x="244" y="714"/>
                  </a:lnTo>
                  <a:lnTo>
                    <a:pt x="243" y="708"/>
                  </a:lnTo>
                  <a:lnTo>
                    <a:pt x="242" y="703"/>
                  </a:lnTo>
                  <a:lnTo>
                    <a:pt x="241" y="697"/>
                  </a:lnTo>
                  <a:lnTo>
                    <a:pt x="241" y="690"/>
                  </a:lnTo>
                  <a:lnTo>
                    <a:pt x="241" y="688"/>
                  </a:lnTo>
                  <a:lnTo>
                    <a:pt x="240" y="683"/>
                  </a:lnTo>
                  <a:lnTo>
                    <a:pt x="239" y="675"/>
                  </a:lnTo>
                  <a:lnTo>
                    <a:pt x="238" y="667"/>
                  </a:lnTo>
                  <a:lnTo>
                    <a:pt x="238" y="665"/>
                  </a:lnTo>
                  <a:lnTo>
                    <a:pt x="236" y="663"/>
                  </a:lnTo>
                  <a:lnTo>
                    <a:pt x="235" y="659"/>
                  </a:lnTo>
                  <a:lnTo>
                    <a:pt x="233" y="655"/>
                  </a:lnTo>
                  <a:lnTo>
                    <a:pt x="232" y="653"/>
                  </a:lnTo>
                  <a:lnTo>
                    <a:pt x="231" y="652"/>
                  </a:lnTo>
                  <a:lnTo>
                    <a:pt x="228" y="650"/>
                  </a:lnTo>
                  <a:lnTo>
                    <a:pt x="226" y="647"/>
                  </a:lnTo>
                  <a:lnTo>
                    <a:pt x="221" y="642"/>
                  </a:lnTo>
                  <a:lnTo>
                    <a:pt x="220" y="639"/>
                  </a:lnTo>
                  <a:lnTo>
                    <a:pt x="219" y="637"/>
                  </a:lnTo>
                  <a:lnTo>
                    <a:pt x="219" y="636"/>
                  </a:lnTo>
                  <a:lnTo>
                    <a:pt x="217" y="632"/>
                  </a:lnTo>
                  <a:lnTo>
                    <a:pt x="214" y="626"/>
                  </a:lnTo>
                  <a:lnTo>
                    <a:pt x="214" y="623"/>
                  </a:lnTo>
                  <a:lnTo>
                    <a:pt x="213" y="620"/>
                  </a:lnTo>
                  <a:lnTo>
                    <a:pt x="213" y="617"/>
                  </a:lnTo>
                  <a:lnTo>
                    <a:pt x="213" y="611"/>
                  </a:lnTo>
                  <a:lnTo>
                    <a:pt x="213" y="607"/>
                  </a:lnTo>
                  <a:lnTo>
                    <a:pt x="213" y="604"/>
                  </a:lnTo>
                  <a:lnTo>
                    <a:pt x="213" y="603"/>
                  </a:lnTo>
                  <a:lnTo>
                    <a:pt x="214" y="602"/>
                  </a:lnTo>
                  <a:lnTo>
                    <a:pt x="215" y="600"/>
                  </a:lnTo>
                  <a:lnTo>
                    <a:pt x="219" y="596"/>
                  </a:lnTo>
                  <a:lnTo>
                    <a:pt x="222" y="591"/>
                  </a:lnTo>
                  <a:lnTo>
                    <a:pt x="223" y="591"/>
                  </a:lnTo>
                  <a:lnTo>
                    <a:pt x="227" y="587"/>
                  </a:lnTo>
                  <a:lnTo>
                    <a:pt x="231" y="580"/>
                  </a:lnTo>
                  <a:lnTo>
                    <a:pt x="232" y="576"/>
                  </a:lnTo>
                  <a:lnTo>
                    <a:pt x="232" y="575"/>
                  </a:lnTo>
                  <a:lnTo>
                    <a:pt x="231" y="569"/>
                  </a:lnTo>
                  <a:lnTo>
                    <a:pt x="231" y="564"/>
                  </a:lnTo>
                  <a:lnTo>
                    <a:pt x="232" y="562"/>
                  </a:lnTo>
                  <a:lnTo>
                    <a:pt x="231" y="560"/>
                  </a:lnTo>
                  <a:lnTo>
                    <a:pt x="230" y="555"/>
                  </a:lnTo>
                  <a:lnTo>
                    <a:pt x="226" y="547"/>
                  </a:lnTo>
                  <a:lnTo>
                    <a:pt x="222" y="542"/>
                  </a:lnTo>
                  <a:lnTo>
                    <a:pt x="222" y="541"/>
                  </a:lnTo>
                  <a:lnTo>
                    <a:pt x="220" y="538"/>
                  </a:lnTo>
                  <a:lnTo>
                    <a:pt x="219" y="537"/>
                  </a:lnTo>
                  <a:lnTo>
                    <a:pt x="215" y="535"/>
                  </a:lnTo>
                  <a:lnTo>
                    <a:pt x="211" y="530"/>
                  </a:lnTo>
                  <a:lnTo>
                    <a:pt x="210" y="529"/>
                  </a:lnTo>
                  <a:lnTo>
                    <a:pt x="203" y="525"/>
                  </a:lnTo>
                  <a:lnTo>
                    <a:pt x="198" y="522"/>
                  </a:lnTo>
                  <a:lnTo>
                    <a:pt x="198" y="521"/>
                  </a:lnTo>
                  <a:lnTo>
                    <a:pt x="196" y="518"/>
                  </a:lnTo>
                  <a:lnTo>
                    <a:pt x="193" y="514"/>
                  </a:lnTo>
                  <a:lnTo>
                    <a:pt x="188" y="506"/>
                  </a:lnTo>
                  <a:lnTo>
                    <a:pt x="181" y="497"/>
                  </a:lnTo>
                  <a:lnTo>
                    <a:pt x="178" y="495"/>
                  </a:lnTo>
                  <a:lnTo>
                    <a:pt x="175" y="496"/>
                  </a:lnTo>
                  <a:lnTo>
                    <a:pt x="168" y="496"/>
                  </a:lnTo>
                  <a:lnTo>
                    <a:pt x="160" y="497"/>
                  </a:lnTo>
                  <a:lnTo>
                    <a:pt x="159" y="497"/>
                  </a:lnTo>
                  <a:lnTo>
                    <a:pt x="157" y="498"/>
                  </a:lnTo>
                  <a:lnTo>
                    <a:pt x="154" y="502"/>
                  </a:lnTo>
                  <a:lnTo>
                    <a:pt x="148" y="509"/>
                  </a:lnTo>
                  <a:lnTo>
                    <a:pt x="143" y="515"/>
                  </a:lnTo>
                  <a:lnTo>
                    <a:pt x="143" y="515"/>
                  </a:lnTo>
                  <a:lnTo>
                    <a:pt x="141" y="516"/>
                  </a:lnTo>
                  <a:lnTo>
                    <a:pt x="140" y="518"/>
                  </a:lnTo>
                  <a:lnTo>
                    <a:pt x="137" y="525"/>
                  </a:lnTo>
                  <a:lnTo>
                    <a:pt x="131" y="530"/>
                  </a:lnTo>
                  <a:lnTo>
                    <a:pt x="130" y="530"/>
                  </a:lnTo>
                  <a:lnTo>
                    <a:pt x="128" y="531"/>
                  </a:lnTo>
                  <a:lnTo>
                    <a:pt x="124" y="532"/>
                  </a:lnTo>
                  <a:lnTo>
                    <a:pt x="117" y="533"/>
                  </a:lnTo>
                  <a:lnTo>
                    <a:pt x="113" y="533"/>
                  </a:lnTo>
                  <a:lnTo>
                    <a:pt x="113" y="533"/>
                  </a:lnTo>
                  <a:lnTo>
                    <a:pt x="110" y="533"/>
                  </a:lnTo>
                  <a:lnTo>
                    <a:pt x="105" y="533"/>
                  </a:lnTo>
                  <a:lnTo>
                    <a:pt x="93" y="532"/>
                  </a:lnTo>
                  <a:lnTo>
                    <a:pt x="88" y="531"/>
                  </a:lnTo>
                  <a:lnTo>
                    <a:pt x="86" y="530"/>
                  </a:lnTo>
                  <a:lnTo>
                    <a:pt x="86" y="529"/>
                  </a:lnTo>
                  <a:lnTo>
                    <a:pt x="84" y="529"/>
                  </a:lnTo>
                  <a:lnTo>
                    <a:pt x="83" y="529"/>
                  </a:lnTo>
                  <a:lnTo>
                    <a:pt x="79" y="529"/>
                  </a:lnTo>
                  <a:lnTo>
                    <a:pt x="75" y="529"/>
                  </a:lnTo>
                  <a:lnTo>
                    <a:pt x="74" y="529"/>
                  </a:lnTo>
                  <a:lnTo>
                    <a:pt x="71" y="530"/>
                  </a:lnTo>
                  <a:lnTo>
                    <a:pt x="62" y="530"/>
                  </a:lnTo>
                  <a:lnTo>
                    <a:pt x="56" y="530"/>
                  </a:lnTo>
                  <a:lnTo>
                    <a:pt x="56" y="529"/>
                  </a:lnTo>
                  <a:lnTo>
                    <a:pt x="56" y="530"/>
                  </a:lnTo>
                  <a:lnTo>
                    <a:pt x="56" y="533"/>
                  </a:lnTo>
                  <a:lnTo>
                    <a:pt x="58" y="543"/>
                  </a:lnTo>
                  <a:lnTo>
                    <a:pt x="59" y="551"/>
                  </a:lnTo>
                  <a:lnTo>
                    <a:pt x="60" y="552"/>
                  </a:lnTo>
                  <a:lnTo>
                    <a:pt x="59" y="549"/>
                  </a:lnTo>
                  <a:lnTo>
                    <a:pt x="58" y="546"/>
                  </a:lnTo>
                  <a:lnTo>
                    <a:pt x="57" y="538"/>
                  </a:lnTo>
                  <a:lnTo>
                    <a:pt x="54" y="523"/>
                  </a:lnTo>
                  <a:lnTo>
                    <a:pt x="53" y="517"/>
                  </a:lnTo>
                  <a:lnTo>
                    <a:pt x="51" y="513"/>
                  </a:lnTo>
                  <a:lnTo>
                    <a:pt x="50" y="509"/>
                  </a:lnTo>
                  <a:lnTo>
                    <a:pt x="50" y="508"/>
                  </a:lnTo>
                  <a:lnTo>
                    <a:pt x="48" y="505"/>
                  </a:lnTo>
                  <a:lnTo>
                    <a:pt x="48" y="500"/>
                  </a:lnTo>
                  <a:lnTo>
                    <a:pt x="48" y="497"/>
                  </a:lnTo>
                  <a:lnTo>
                    <a:pt x="48" y="495"/>
                  </a:lnTo>
                  <a:lnTo>
                    <a:pt x="46" y="490"/>
                  </a:lnTo>
                  <a:lnTo>
                    <a:pt x="46" y="488"/>
                  </a:lnTo>
                  <a:lnTo>
                    <a:pt x="46" y="488"/>
                  </a:lnTo>
                  <a:lnTo>
                    <a:pt x="46" y="487"/>
                  </a:lnTo>
                  <a:lnTo>
                    <a:pt x="45" y="480"/>
                  </a:lnTo>
                  <a:lnTo>
                    <a:pt x="45" y="477"/>
                  </a:lnTo>
                  <a:lnTo>
                    <a:pt x="46" y="476"/>
                  </a:lnTo>
                  <a:lnTo>
                    <a:pt x="46" y="475"/>
                  </a:lnTo>
                  <a:lnTo>
                    <a:pt x="45" y="470"/>
                  </a:lnTo>
                  <a:lnTo>
                    <a:pt x="45" y="468"/>
                  </a:lnTo>
                  <a:lnTo>
                    <a:pt x="46" y="469"/>
                  </a:lnTo>
                  <a:lnTo>
                    <a:pt x="46" y="468"/>
                  </a:lnTo>
                  <a:lnTo>
                    <a:pt x="45" y="462"/>
                  </a:lnTo>
                  <a:lnTo>
                    <a:pt x="45" y="458"/>
                  </a:lnTo>
                  <a:lnTo>
                    <a:pt x="46" y="457"/>
                  </a:lnTo>
                  <a:lnTo>
                    <a:pt x="45" y="454"/>
                  </a:lnTo>
                  <a:lnTo>
                    <a:pt x="45" y="452"/>
                  </a:lnTo>
                  <a:lnTo>
                    <a:pt x="46" y="451"/>
                  </a:lnTo>
                  <a:lnTo>
                    <a:pt x="48" y="452"/>
                  </a:lnTo>
                  <a:lnTo>
                    <a:pt x="51" y="453"/>
                  </a:lnTo>
                  <a:lnTo>
                    <a:pt x="53" y="454"/>
                  </a:lnTo>
                  <a:lnTo>
                    <a:pt x="54" y="454"/>
                  </a:lnTo>
                  <a:lnTo>
                    <a:pt x="55" y="454"/>
                  </a:lnTo>
                  <a:lnTo>
                    <a:pt x="60" y="454"/>
                  </a:lnTo>
                  <a:lnTo>
                    <a:pt x="63" y="454"/>
                  </a:lnTo>
                  <a:lnTo>
                    <a:pt x="64" y="454"/>
                  </a:lnTo>
                  <a:lnTo>
                    <a:pt x="68" y="455"/>
                  </a:lnTo>
                  <a:lnTo>
                    <a:pt x="79" y="456"/>
                  </a:lnTo>
                  <a:lnTo>
                    <a:pt x="88" y="457"/>
                  </a:lnTo>
                  <a:lnTo>
                    <a:pt x="89" y="457"/>
                  </a:lnTo>
                  <a:lnTo>
                    <a:pt x="91" y="458"/>
                  </a:lnTo>
                  <a:lnTo>
                    <a:pt x="100" y="459"/>
                  </a:lnTo>
                  <a:lnTo>
                    <a:pt x="108" y="459"/>
                  </a:lnTo>
                  <a:lnTo>
                    <a:pt x="110" y="459"/>
                  </a:lnTo>
                  <a:lnTo>
                    <a:pt x="113" y="459"/>
                  </a:lnTo>
                  <a:lnTo>
                    <a:pt x="122" y="459"/>
                  </a:lnTo>
                  <a:lnTo>
                    <a:pt x="131" y="459"/>
                  </a:lnTo>
                  <a:lnTo>
                    <a:pt x="133" y="459"/>
                  </a:lnTo>
                  <a:lnTo>
                    <a:pt x="134" y="459"/>
                  </a:lnTo>
                  <a:lnTo>
                    <a:pt x="139" y="458"/>
                  </a:lnTo>
                  <a:lnTo>
                    <a:pt x="145" y="457"/>
                  </a:lnTo>
                  <a:lnTo>
                    <a:pt x="146" y="456"/>
                  </a:lnTo>
                  <a:lnTo>
                    <a:pt x="151" y="453"/>
                  </a:lnTo>
                  <a:lnTo>
                    <a:pt x="154" y="452"/>
                  </a:lnTo>
                  <a:lnTo>
                    <a:pt x="155" y="451"/>
                  </a:lnTo>
                  <a:lnTo>
                    <a:pt x="156" y="450"/>
                  </a:lnTo>
                  <a:lnTo>
                    <a:pt x="162" y="447"/>
                  </a:lnTo>
                  <a:lnTo>
                    <a:pt x="165" y="445"/>
                  </a:lnTo>
                  <a:lnTo>
                    <a:pt x="166" y="444"/>
                  </a:lnTo>
                  <a:lnTo>
                    <a:pt x="167" y="442"/>
                  </a:lnTo>
                  <a:lnTo>
                    <a:pt x="170" y="439"/>
                  </a:lnTo>
                  <a:lnTo>
                    <a:pt x="172" y="437"/>
                  </a:lnTo>
                  <a:lnTo>
                    <a:pt x="173" y="436"/>
                  </a:lnTo>
                  <a:lnTo>
                    <a:pt x="174" y="435"/>
                  </a:lnTo>
                  <a:lnTo>
                    <a:pt x="175" y="434"/>
                  </a:lnTo>
                  <a:lnTo>
                    <a:pt x="176" y="433"/>
                  </a:lnTo>
                  <a:lnTo>
                    <a:pt x="178" y="433"/>
                  </a:lnTo>
                  <a:lnTo>
                    <a:pt x="179" y="433"/>
                  </a:lnTo>
                  <a:lnTo>
                    <a:pt x="181" y="433"/>
                  </a:lnTo>
                  <a:lnTo>
                    <a:pt x="184" y="433"/>
                  </a:lnTo>
                  <a:lnTo>
                    <a:pt x="186" y="433"/>
                  </a:lnTo>
                  <a:lnTo>
                    <a:pt x="187" y="433"/>
                  </a:lnTo>
                  <a:lnTo>
                    <a:pt x="189" y="433"/>
                  </a:lnTo>
                  <a:lnTo>
                    <a:pt x="195" y="432"/>
                  </a:lnTo>
                  <a:lnTo>
                    <a:pt x="201" y="431"/>
                  </a:lnTo>
                  <a:lnTo>
                    <a:pt x="202" y="430"/>
                  </a:lnTo>
                  <a:lnTo>
                    <a:pt x="204" y="430"/>
                  </a:lnTo>
                  <a:lnTo>
                    <a:pt x="211" y="428"/>
                  </a:lnTo>
                  <a:lnTo>
                    <a:pt x="217" y="427"/>
                  </a:lnTo>
                  <a:lnTo>
                    <a:pt x="219" y="426"/>
                  </a:lnTo>
                  <a:lnTo>
                    <a:pt x="221" y="426"/>
                  </a:lnTo>
                  <a:lnTo>
                    <a:pt x="222" y="426"/>
                  </a:lnTo>
                  <a:lnTo>
                    <a:pt x="223" y="426"/>
                  </a:lnTo>
                  <a:lnTo>
                    <a:pt x="223" y="422"/>
                  </a:lnTo>
                  <a:lnTo>
                    <a:pt x="224" y="421"/>
                  </a:lnTo>
                  <a:lnTo>
                    <a:pt x="225" y="420"/>
                  </a:lnTo>
                  <a:lnTo>
                    <a:pt x="226" y="419"/>
                  </a:lnTo>
                  <a:lnTo>
                    <a:pt x="228" y="418"/>
                  </a:lnTo>
                  <a:lnTo>
                    <a:pt x="234" y="415"/>
                  </a:lnTo>
                  <a:lnTo>
                    <a:pt x="239" y="413"/>
                  </a:lnTo>
                  <a:lnTo>
                    <a:pt x="240" y="412"/>
                  </a:lnTo>
                  <a:lnTo>
                    <a:pt x="243" y="410"/>
                  </a:lnTo>
                  <a:lnTo>
                    <a:pt x="254" y="403"/>
                  </a:lnTo>
                  <a:lnTo>
                    <a:pt x="264" y="399"/>
                  </a:lnTo>
                  <a:lnTo>
                    <a:pt x="265" y="398"/>
                  </a:lnTo>
                  <a:lnTo>
                    <a:pt x="266" y="397"/>
                  </a:lnTo>
                  <a:lnTo>
                    <a:pt x="271" y="394"/>
                  </a:lnTo>
                  <a:lnTo>
                    <a:pt x="274" y="392"/>
                  </a:lnTo>
                  <a:lnTo>
                    <a:pt x="276" y="391"/>
                  </a:lnTo>
                  <a:lnTo>
                    <a:pt x="277" y="391"/>
                  </a:lnTo>
                  <a:lnTo>
                    <a:pt x="278" y="391"/>
                  </a:lnTo>
                  <a:lnTo>
                    <a:pt x="279" y="391"/>
                  </a:lnTo>
                  <a:lnTo>
                    <a:pt x="280" y="391"/>
                  </a:lnTo>
                  <a:lnTo>
                    <a:pt x="283" y="391"/>
                  </a:lnTo>
                  <a:lnTo>
                    <a:pt x="285" y="391"/>
                  </a:lnTo>
                  <a:lnTo>
                    <a:pt x="286" y="391"/>
                  </a:lnTo>
                  <a:lnTo>
                    <a:pt x="288" y="391"/>
                  </a:lnTo>
                  <a:lnTo>
                    <a:pt x="295" y="391"/>
                  </a:lnTo>
                  <a:lnTo>
                    <a:pt x="299" y="391"/>
                  </a:lnTo>
                  <a:lnTo>
                    <a:pt x="300" y="391"/>
                  </a:lnTo>
                  <a:lnTo>
                    <a:pt x="302" y="391"/>
                  </a:lnTo>
                  <a:lnTo>
                    <a:pt x="310" y="390"/>
                  </a:lnTo>
                  <a:lnTo>
                    <a:pt x="317" y="389"/>
                  </a:lnTo>
                  <a:lnTo>
                    <a:pt x="318" y="388"/>
                  </a:lnTo>
                  <a:lnTo>
                    <a:pt x="319" y="388"/>
                  </a:lnTo>
                  <a:lnTo>
                    <a:pt x="320" y="388"/>
                  </a:lnTo>
                  <a:lnTo>
                    <a:pt x="321" y="388"/>
                  </a:lnTo>
                  <a:lnTo>
                    <a:pt x="320" y="384"/>
                  </a:lnTo>
                  <a:lnTo>
                    <a:pt x="321" y="383"/>
                  </a:lnTo>
                  <a:lnTo>
                    <a:pt x="321" y="380"/>
                  </a:lnTo>
                  <a:lnTo>
                    <a:pt x="321" y="379"/>
                  </a:lnTo>
                  <a:lnTo>
                    <a:pt x="320" y="376"/>
                  </a:lnTo>
                  <a:lnTo>
                    <a:pt x="320" y="374"/>
                  </a:lnTo>
                  <a:lnTo>
                    <a:pt x="321" y="373"/>
                  </a:lnTo>
                  <a:lnTo>
                    <a:pt x="320" y="370"/>
                  </a:lnTo>
                  <a:lnTo>
                    <a:pt x="320" y="368"/>
                  </a:lnTo>
                  <a:lnTo>
                    <a:pt x="321" y="366"/>
                  </a:lnTo>
                  <a:lnTo>
                    <a:pt x="320" y="363"/>
                  </a:lnTo>
                  <a:lnTo>
                    <a:pt x="321" y="362"/>
                  </a:lnTo>
                  <a:lnTo>
                    <a:pt x="322" y="362"/>
                  </a:lnTo>
                  <a:lnTo>
                    <a:pt x="323" y="362"/>
                  </a:lnTo>
                  <a:lnTo>
                    <a:pt x="324" y="362"/>
                  </a:lnTo>
                  <a:lnTo>
                    <a:pt x="325" y="362"/>
                  </a:lnTo>
                  <a:lnTo>
                    <a:pt x="328" y="362"/>
                  </a:lnTo>
                  <a:lnTo>
                    <a:pt x="330" y="362"/>
                  </a:lnTo>
                  <a:lnTo>
                    <a:pt x="332" y="362"/>
                  </a:lnTo>
                  <a:lnTo>
                    <a:pt x="334" y="362"/>
                  </a:lnTo>
                  <a:lnTo>
                    <a:pt x="340" y="362"/>
                  </a:lnTo>
                  <a:lnTo>
                    <a:pt x="344" y="362"/>
                  </a:lnTo>
                  <a:lnTo>
                    <a:pt x="345" y="362"/>
                  </a:lnTo>
                  <a:lnTo>
                    <a:pt x="347" y="362"/>
                  </a:lnTo>
                  <a:lnTo>
                    <a:pt x="354" y="361"/>
                  </a:lnTo>
                  <a:lnTo>
                    <a:pt x="359" y="360"/>
                  </a:lnTo>
                  <a:lnTo>
                    <a:pt x="360" y="359"/>
                  </a:lnTo>
                  <a:lnTo>
                    <a:pt x="361" y="359"/>
                  </a:lnTo>
                  <a:lnTo>
                    <a:pt x="362" y="359"/>
                  </a:lnTo>
                  <a:lnTo>
                    <a:pt x="363" y="359"/>
                  </a:lnTo>
                  <a:lnTo>
                    <a:pt x="367" y="358"/>
                  </a:lnTo>
                  <a:lnTo>
                    <a:pt x="370" y="357"/>
                  </a:lnTo>
                  <a:lnTo>
                    <a:pt x="371" y="356"/>
                  </a:lnTo>
                  <a:lnTo>
                    <a:pt x="374" y="354"/>
                  </a:lnTo>
                  <a:lnTo>
                    <a:pt x="376" y="353"/>
                  </a:lnTo>
                  <a:lnTo>
                    <a:pt x="377" y="352"/>
                  </a:lnTo>
                  <a:lnTo>
                    <a:pt x="381" y="351"/>
                  </a:lnTo>
                  <a:lnTo>
                    <a:pt x="383" y="350"/>
                  </a:lnTo>
                  <a:lnTo>
                    <a:pt x="384" y="349"/>
                  </a:lnTo>
                  <a:lnTo>
                    <a:pt x="383" y="349"/>
                  </a:lnTo>
                  <a:lnTo>
                    <a:pt x="384" y="349"/>
                  </a:lnTo>
                  <a:lnTo>
                    <a:pt x="383" y="349"/>
                  </a:lnTo>
                  <a:lnTo>
                    <a:pt x="384" y="349"/>
                  </a:lnTo>
                  <a:lnTo>
                    <a:pt x="385" y="349"/>
                  </a:lnTo>
                  <a:lnTo>
                    <a:pt x="389" y="349"/>
                  </a:lnTo>
                  <a:lnTo>
                    <a:pt x="391" y="349"/>
                  </a:lnTo>
                  <a:lnTo>
                    <a:pt x="392" y="349"/>
                  </a:lnTo>
                  <a:lnTo>
                    <a:pt x="395" y="349"/>
                  </a:lnTo>
                  <a:lnTo>
                    <a:pt x="397" y="349"/>
                  </a:lnTo>
                  <a:lnTo>
                    <a:pt x="398" y="349"/>
                  </a:lnTo>
                  <a:lnTo>
                    <a:pt x="400" y="349"/>
                  </a:lnTo>
                  <a:lnTo>
                    <a:pt x="409" y="347"/>
                  </a:lnTo>
                  <a:lnTo>
                    <a:pt x="415" y="346"/>
                  </a:lnTo>
                  <a:lnTo>
                    <a:pt x="416" y="345"/>
                  </a:lnTo>
                  <a:lnTo>
                    <a:pt x="419" y="345"/>
                  </a:lnTo>
                  <a:lnTo>
                    <a:pt x="429" y="343"/>
                  </a:lnTo>
                  <a:lnTo>
                    <a:pt x="436" y="342"/>
                  </a:lnTo>
                  <a:lnTo>
                    <a:pt x="437" y="341"/>
                  </a:lnTo>
                  <a:lnTo>
                    <a:pt x="438" y="341"/>
                  </a:lnTo>
                  <a:lnTo>
                    <a:pt x="439" y="341"/>
                  </a:lnTo>
                  <a:lnTo>
                    <a:pt x="440" y="341"/>
                  </a:lnTo>
                  <a:lnTo>
                    <a:pt x="439" y="341"/>
                  </a:lnTo>
                  <a:lnTo>
                    <a:pt x="440" y="341"/>
                  </a:lnTo>
                  <a:lnTo>
                    <a:pt x="439" y="341"/>
                  </a:lnTo>
                  <a:lnTo>
                    <a:pt x="440" y="341"/>
                  </a:lnTo>
                  <a:lnTo>
                    <a:pt x="440" y="338"/>
                  </a:lnTo>
                  <a:lnTo>
                    <a:pt x="440" y="337"/>
                  </a:lnTo>
                  <a:lnTo>
                    <a:pt x="439" y="332"/>
                  </a:lnTo>
                  <a:lnTo>
                    <a:pt x="439" y="328"/>
                  </a:lnTo>
                  <a:lnTo>
                    <a:pt x="440" y="327"/>
                  </a:lnTo>
                  <a:lnTo>
                    <a:pt x="440" y="326"/>
                  </a:lnTo>
                  <a:lnTo>
                    <a:pt x="439" y="323"/>
                  </a:lnTo>
                  <a:lnTo>
                    <a:pt x="439" y="321"/>
                  </a:lnTo>
                  <a:lnTo>
                    <a:pt x="440" y="320"/>
                  </a:lnTo>
                  <a:lnTo>
                    <a:pt x="439" y="320"/>
                  </a:lnTo>
                  <a:lnTo>
                    <a:pt x="440" y="320"/>
                  </a:lnTo>
                  <a:lnTo>
                    <a:pt x="439" y="320"/>
                  </a:lnTo>
                  <a:lnTo>
                    <a:pt x="440" y="320"/>
                  </a:lnTo>
                  <a:lnTo>
                    <a:pt x="441" y="320"/>
                  </a:lnTo>
                  <a:lnTo>
                    <a:pt x="447" y="320"/>
                  </a:lnTo>
                  <a:lnTo>
                    <a:pt x="450" y="320"/>
                  </a:lnTo>
                  <a:lnTo>
                    <a:pt x="451" y="320"/>
                  </a:lnTo>
                  <a:lnTo>
                    <a:pt x="453" y="320"/>
                  </a:lnTo>
                  <a:lnTo>
                    <a:pt x="461" y="319"/>
                  </a:lnTo>
                  <a:lnTo>
                    <a:pt x="468" y="318"/>
                  </a:lnTo>
                  <a:lnTo>
                    <a:pt x="469" y="317"/>
                  </a:lnTo>
                  <a:lnTo>
                    <a:pt x="473" y="316"/>
                  </a:lnTo>
                  <a:lnTo>
                    <a:pt x="488" y="313"/>
                  </a:lnTo>
                  <a:lnTo>
                    <a:pt x="499" y="311"/>
                  </a:lnTo>
                  <a:lnTo>
                    <a:pt x="500" y="310"/>
                  </a:lnTo>
                  <a:lnTo>
                    <a:pt x="508" y="308"/>
                  </a:lnTo>
                  <a:lnTo>
                    <a:pt x="533" y="303"/>
                  </a:lnTo>
                  <a:lnTo>
                    <a:pt x="552" y="300"/>
                  </a:lnTo>
                  <a:lnTo>
                    <a:pt x="553" y="299"/>
                  </a:lnTo>
                  <a:lnTo>
                    <a:pt x="556" y="299"/>
                  </a:lnTo>
                  <a:lnTo>
                    <a:pt x="566" y="296"/>
                  </a:lnTo>
                  <a:lnTo>
                    <a:pt x="573" y="294"/>
                  </a:lnTo>
                  <a:lnTo>
                    <a:pt x="574" y="293"/>
                  </a:lnTo>
                  <a:lnTo>
                    <a:pt x="575" y="293"/>
                  </a:lnTo>
                  <a:lnTo>
                    <a:pt x="576" y="293"/>
                  </a:lnTo>
                  <a:lnTo>
                    <a:pt x="577" y="293"/>
                  </a:lnTo>
                  <a:lnTo>
                    <a:pt x="580" y="293"/>
                  </a:lnTo>
                  <a:lnTo>
                    <a:pt x="586" y="293"/>
                  </a:lnTo>
                  <a:lnTo>
                    <a:pt x="591" y="293"/>
                  </a:lnTo>
                  <a:lnTo>
                    <a:pt x="592" y="293"/>
                  </a:lnTo>
                  <a:lnTo>
                    <a:pt x="595" y="293"/>
                  </a:lnTo>
                  <a:lnTo>
                    <a:pt x="607" y="291"/>
                  </a:lnTo>
                  <a:lnTo>
                    <a:pt x="615" y="289"/>
                  </a:lnTo>
                  <a:lnTo>
                    <a:pt x="617" y="288"/>
                  </a:lnTo>
                  <a:lnTo>
                    <a:pt x="620" y="288"/>
                  </a:lnTo>
                  <a:lnTo>
                    <a:pt x="631" y="288"/>
                  </a:lnTo>
                  <a:lnTo>
                    <a:pt x="640" y="288"/>
                  </a:lnTo>
                  <a:lnTo>
                    <a:pt x="641" y="288"/>
                  </a:lnTo>
                  <a:lnTo>
                    <a:pt x="645" y="287"/>
                  </a:lnTo>
                  <a:lnTo>
                    <a:pt x="647" y="286"/>
                  </a:lnTo>
                  <a:lnTo>
                    <a:pt x="648" y="285"/>
                  </a:lnTo>
                  <a:lnTo>
                    <a:pt x="647" y="285"/>
                  </a:lnTo>
                  <a:lnTo>
                    <a:pt x="648" y="285"/>
                  </a:lnTo>
                  <a:lnTo>
                    <a:pt x="647" y="285"/>
                  </a:lnTo>
                  <a:lnTo>
                    <a:pt x="648" y="285"/>
                  </a:lnTo>
                  <a:lnTo>
                    <a:pt x="648" y="282"/>
                  </a:lnTo>
                  <a:lnTo>
                    <a:pt x="648" y="281"/>
                  </a:lnTo>
                  <a:lnTo>
                    <a:pt x="647" y="278"/>
                  </a:lnTo>
                  <a:lnTo>
                    <a:pt x="647" y="276"/>
                  </a:lnTo>
                  <a:lnTo>
                    <a:pt x="648" y="275"/>
                  </a:lnTo>
                  <a:lnTo>
                    <a:pt x="648" y="274"/>
                  </a:lnTo>
                  <a:lnTo>
                    <a:pt x="647" y="270"/>
                  </a:lnTo>
                  <a:lnTo>
                    <a:pt x="647" y="268"/>
                  </a:lnTo>
                  <a:lnTo>
                    <a:pt x="648" y="267"/>
                  </a:lnTo>
                  <a:lnTo>
                    <a:pt x="648" y="264"/>
                  </a:lnTo>
                  <a:lnTo>
                    <a:pt x="650" y="264"/>
                  </a:lnTo>
                  <a:lnTo>
                    <a:pt x="657" y="264"/>
                  </a:lnTo>
                  <a:lnTo>
                    <a:pt x="661" y="264"/>
                  </a:lnTo>
                  <a:lnTo>
                    <a:pt x="662" y="264"/>
                  </a:lnTo>
                  <a:lnTo>
                    <a:pt x="665" y="264"/>
                  </a:lnTo>
                  <a:lnTo>
                    <a:pt x="675" y="263"/>
                  </a:lnTo>
                  <a:lnTo>
                    <a:pt x="682" y="262"/>
                  </a:lnTo>
                  <a:lnTo>
                    <a:pt x="683" y="261"/>
                  </a:lnTo>
                  <a:lnTo>
                    <a:pt x="687" y="261"/>
                  </a:lnTo>
                  <a:lnTo>
                    <a:pt x="702" y="259"/>
                  </a:lnTo>
                  <a:lnTo>
                    <a:pt x="714" y="258"/>
                  </a:lnTo>
                  <a:lnTo>
                    <a:pt x="715" y="257"/>
                  </a:lnTo>
                  <a:lnTo>
                    <a:pt x="722" y="256"/>
                  </a:lnTo>
                  <a:lnTo>
                    <a:pt x="745" y="250"/>
                  </a:lnTo>
                  <a:lnTo>
                    <a:pt x="763" y="247"/>
                  </a:lnTo>
                  <a:lnTo>
                    <a:pt x="764" y="246"/>
                  </a:lnTo>
                  <a:lnTo>
                    <a:pt x="766" y="246"/>
                  </a:lnTo>
                  <a:lnTo>
                    <a:pt x="775" y="245"/>
                  </a:lnTo>
                  <a:lnTo>
                    <a:pt x="781" y="244"/>
                  </a:lnTo>
                  <a:lnTo>
                    <a:pt x="782" y="243"/>
                  </a:lnTo>
                  <a:lnTo>
                    <a:pt x="781" y="243"/>
                  </a:lnTo>
                  <a:lnTo>
                    <a:pt x="782" y="243"/>
                  </a:lnTo>
                  <a:lnTo>
                    <a:pt x="781" y="243"/>
                  </a:lnTo>
                  <a:lnTo>
                    <a:pt x="782" y="243"/>
                  </a:lnTo>
                  <a:lnTo>
                    <a:pt x="782" y="240"/>
                  </a:lnTo>
                  <a:lnTo>
                    <a:pt x="782" y="239"/>
                  </a:lnTo>
                  <a:lnTo>
                    <a:pt x="781" y="236"/>
                  </a:lnTo>
                  <a:lnTo>
                    <a:pt x="781" y="234"/>
                  </a:lnTo>
                  <a:lnTo>
                    <a:pt x="782" y="232"/>
                  </a:lnTo>
                  <a:lnTo>
                    <a:pt x="782" y="231"/>
                  </a:lnTo>
                  <a:lnTo>
                    <a:pt x="781" y="226"/>
                  </a:lnTo>
                  <a:lnTo>
                    <a:pt x="781" y="223"/>
                  </a:lnTo>
                  <a:lnTo>
                    <a:pt x="782" y="222"/>
                  </a:lnTo>
                  <a:lnTo>
                    <a:pt x="781" y="222"/>
                  </a:lnTo>
                  <a:lnTo>
                    <a:pt x="782" y="222"/>
                  </a:lnTo>
                  <a:lnTo>
                    <a:pt x="781" y="222"/>
                  </a:lnTo>
                  <a:lnTo>
                    <a:pt x="782" y="222"/>
                  </a:lnTo>
                  <a:lnTo>
                    <a:pt x="785" y="222"/>
                  </a:lnTo>
                  <a:lnTo>
                    <a:pt x="788" y="222"/>
                  </a:lnTo>
                  <a:lnTo>
                    <a:pt x="789" y="222"/>
                  </a:lnTo>
                  <a:lnTo>
                    <a:pt x="791" y="222"/>
                  </a:lnTo>
                  <a:lnTo>
                    <a:pt x="799" y="222"/>
                  </a:lnTo>
                  <a:lnTo>
                    <a:pt x="806" y="222"/>
                  </a:lnTo>
                  <a:lnTo>
                    <a:pt x="807" y="222"/>
                  </a:lnTo>
                  <a:lnTo>
                    <a:pt x="812" y="222"/>
                  </a:lnTo>
                  <a:lnTo>
                    <a:pt x="831" y="221"/>
                  </a:lnTo>
                  <a:lnTo>
                    <a:pt x="845" y="220"/>
                  </a:lnTo>
                  <a:lnTo>
                    <a:pt x="846" y="219"/>
                  </a:lnTo>
                  <a:lnTo>
                    <a:pt x="851" y="219"/>
                  </a:lnTo>
                  <a:lnTo>
                    <a:pt x="867" y="217"/>
                  </a:lnTo>
                  <a:lnTo>
                    <a:pt x="879" y="216"/>
                  </a:lnTo>
                  <a:lnTo>
                    <a:pt x="880" y="215"/>
                  </a:lnTo>
                  <a:lnTo>
                    <a:pt x="882" y="215"/>
                  </a:lnTo>
                  <a:lnTo>
                    <a:pt x="887" y="215"/>
                  </a:lnTo>
                  <a:lnTo>
                    <a:pt x="890" y="215"/>
                  </a:lnTo>
                  <a:lnTo>
                    <a:pt x="891" y="215"/>
                  </a:lnTo>
                  <a:lnTo>
                    <a:pt x="892" y="215"/>
                  </a:lnTo>
                  <a:lnTo>
                    <a:pt x="893" y="215"/>
                  </a:lnTo>
                  <a:lnTo>
                    <a:pt x="894" y="215"/>
                  </a:lnTo>
                  <a:lnTo>
                    <a:pt x="896" y="213"/>
                  </a:lnTo>
                  <a:lnTo>
                    <a:pt x="897" y="212"/>
                  </a:lnTo>
                  <a:lnTo>
                    <a:pt x="898" y="211"/>
                  </a:lnTo>
                  <a:lnTo>
                    <a:pt x="902" y="210"/>
                  </a:lnTo>
                  <a:lnTo>
                    <a:pt x="904" y="209"/>
                  </a:lnTo>
                  <a:lnTo>
                    <a:pt x="905" y="208"/>
                  </a:lnTo>
                  <a:lnTo>
                    <a:pt x="906" y="207"/>
                  </a:lnTo>
                  <a:lnTo>
                    <a:pt x="911" y="204"/>
                  </a:lnTo>
                  <a:lnTo>
                    <a:pt x="914" y="202"/>
                  </a:lnTo>
                  <a:lnTo>
                    <a:pt x="915" y="201"/>
                  </a:lnTo>
                  <a:lnTo>
                    <a:pt x="917" y="201"/>
                  </a:lnTo>
                  <a:lnTo>
                    <a:pt x="918" y="201"/>
                  </a:lnTo>
                  <a:lnTo>
                    <a:pt x="920" y="201"/>
                  </a:lnTo>
                  <a:lnTo>
                    <a:pt x="920" y="198"/>
                  </a:lnTo>
                  <a:lnTo>
                    <a:pt x="918" y="194"/>
                  </a:lnTo>
                  <a:lnTo>
                    <a:pt x="920" y="193"/>
                  </a:lnTo>
                  <a:lnTo>
                    <a:pt x="921" y="190"/>
                  </a:lnTo>
                  <a:lnTo>
                    <a:pt x="922" y="188"/>
                  </a:lnTo>
                  <a:lnTo>
                    <a:pt x="923" y="187"/>
                  </a:lnTo>
                  <a:lnTo>
                    <a:pt x="923" y="186"/>
                  </a:lnTo>
                  <a:lnTo>
                    <a:pt x="922" y="183"/>
                  </a:lnTo>
                  <a:lnTo>
                    <a:pt x="922" y="181"/>
                  </a:lnTo>
                  <a:lnTo>
                    <a:pt x="923" y="180"/>
                  </a:lnTo>
                  <a:lnTo>
                    <a:pt x="924" y="179"/>
                  </a:lnTo>
                  <a:lnTo>
                    <a:pt x="925" y="178"/>
                  </a:lnTo>
                  <a:lnTo>
                    <a:pt x="926" y="177"/>
                  </a:lnTo>
                  <a:lnTo>
                    <a:pt x="928" y="177"/>
                  </a:lnTo>
                  <a:lnTo>
                    <a:pt x="929" y="177"/>
                  </a:lnTo>
                  <a:lnTo>
                    <a:pt x="930" y="177"/>
                  </a:lnTo>
                  <a:lnTo>
                    <a:pt x="931" y="177"/>
                  </a:lnTo>
                  <a:lnTo>
                    <a:pt x="932" y="177"/>
                  </a:lnTo>
                  <a:lnTo>
                    <a:pt x="933" y="177"/>
                  </a:lnTo>
                  <a:lnTo>
                    <a:pt x="935" y="177"/>
                  </a:lnTo>
                  <a:lnTo>
                    <a:pt x="944" y="177"/>
                  </a:lnTo>
                  <a:lnTo>
                    <a:pt x="950" y="177"/>
                  </a:lnTo>
                  <a:lnTo>
                    <a:pt x="951" y="177"/>
                  </a:lnTo>
                  <a:lnTo>
                    <a:pt x="953" y="177"/>
                  </a:lnTo>
                  <a:lnTo>
                    <a:pt x="960" y="177"/>
                  </a:lnTo>
                  <a:lnTo>
                    <a:pt x="964" y="177"/>
                  </a:lnTo>
                  <a:lnTo>
                    <a:pt x="965" y="177"/>
                  </a:lnTo>
                  <a:lnTo>
                    <a:pt x="966" y="177"/>
                  </a:lnTo>
                  <a:lnTo>
                    <a:pt x="967" y="177"/>
                  </a:lnTo>
                  <a:lnTo>
                    <a:pt x="968" y="177"/>
                  </a:lnTo>
                  <a:lnTo>
                    <a:pt x="967" y="177"/>
                  </a:lnTo>
                  <a:lnTo>
                    <a:pt x="968" y="177"/>
                  </a:lnTo>
                  <a:lnTo>
                    <a:pt x="967" y="177"/>
                  </a:lnTo>
                  <a:lnTo>
                    <a:pt x="968" y="177"/>
                  </a:lnTo>
                  <a:lnTo>
                    <a:pt x="967" y="173"/>
                  </a:lnTo>
                  <a:lnTo>
                    <a:pt x="968" y="172"/>
                  </a:lnTo>
                  <a:lnTo>
                    <a:pt x="967" y="169"/>
                  </a:lnTo>
                  <a:lnTo>
                    <a:pt x="967" y="167"/>
                  </a:lnTo>
                  <a:lnTo>
                    <a:pt x="968" y="166"/>
                  </a:lnTo>
                  <a:lnTo>
                    <a:pt x="968" y="165"/>
                  </a:lnTo>
                  <a:lnTo>
                    <a:pt x="967" y="162"/>
                  </a:lnTo>
                  <a:lnTo>
                    <a:pt x="967" y="160"/>
                  </a:lnTo>
                  <a:lnTo>
                    <a:pt x="968" y="159"/>
                  </a:lnTo>
                  <a:lnTo>
                    <a:pt x="968" y="155"/>
                  </a:lnTo>
                  <a:lnTo>
                    <a:pt x="970" y="155"/>
                  </a:lnTo>
                  <a:lnTo>
                    <a:pt x="971" y="155"/>
                  </a:lnTo>
                  <a:lnTo>
                    <a:pt x="972" y="155"/>
                  </a:lnTo>
                  <a:lnTo>
                    <a:pt x="973" y="155"/>
                  </a:lnTo>
                  <a:lnTo>
                    <a:pt x="974" y="155"/>
                  </a:lnTo>
                  <a:lnTo>
                    <a:pt x="975" y="155"/>
                  </a:lnTo>
                  <a:lnTo>
                    <a:pt x="977" y="155"/>
                  </a:lnTo>
                  <a:lnTo>
                    <a:pt x="982" y="155"/>
                  </a:lnTo>
                  <a:lnTo>
                    <a:pt x="985" y="155"/>
                  </a:lnTo>
                  <a:lnTo>
                    <a:pt x="986" y="155"/>
                  </a:lnTo>
                  <a:lnTo>
                    <a:pt x="987" y="155"/>
                  </a:lnTo>
                  <a:lnTo>
                    <a:pt x="992" y="155"/>
                  </a:lnTo>
                  <a:lnTo>
                    <a:pt x="996" y="155"/>
                  </a:lnTo>
                  <a:lnTo>
                    <a:pt x="997" y="155"/>
                  </a:lnTo>
                  <a:lnTo>
                    <a:pt x="998" y="155"/>
                  </a:lnTo>
                  <a:lnTo>
                    <a:pt x="999" y="155"/>
                  </a:lnTo>
                  <a:lnTo>
                    <a:pt x="1000" y="155"/>
                  </a:lnTo>
                  <a:lnTo>
                    <a:pt x="999" y="152"/>
                  </a:lnTo>
                  <a:lnTo>
                    <a:pt x="1000" y="151"/>
                  </a:lnTo>
                  <a:lnTo>
                    <a:pt x="1000" y="148"/>
                  </a:lnTo>
                  <a:lnTo>
                    <a:pt x="1000" y="147"/>
                  </a:lnTo>
                  <a:lnTo>
                    <a:pt x="999" y="142"/>
                  </a:lnTo>
                  <a:lnTo>
                    <a:pt x="999" y="139"/>
                  </a:lnTo>
                  <a:lnTo>
                    <a:pt x="1000" y="138"/>
                  </a:lnTo>
                  <a:lnTo>
                    <a:pt x="1000" y="136"/>
                  </a:lnTo>
                  <a:lnTo>
                    <a:pt x="999" y="131"/>
                  </a:lnTo>
                  <a:lnTo>
                    <a:pt x="999" y="128"/>
                  </a:lnTo>
                  <a:lnTo>
                    <a:pt x="1000" y="127"/>
                  </a:lnTo>
                  <a:lnTo>
                    <a:pt x="1000" y="124"/>
                  </a:lnTo>
                  <a:lnTo>
                    <a:pt x="1002" y="124"/>
                  </a:lnTo>
                  <a:lnTo>
                    <a:pt x="1003" y="124"/>
                  </a:lnTo>
                  <a:lnTo>
                    <a:pt x="1004" y="124"/>
                  </a:lnTo>
                  <a:lnTo>
                    <a:pt x="1005" y="122"/>
                  </a:lnTo>
                  <a:lnTo>
                    <a:pt x="1006" y="121"/>
                  </a:lnTo>
                  <a:lnTo>
                    <a:pt x="1007" y="120"/>
                  </a:lnTo>
                  <a:lnTo>
                    <a:pt x="1008" y="120"/>
                  </a:lnTo>
                  <a:lnTo>
                    <a:pt x="1011" y="120"/>
                  </a:lnTo>
                  <a:lnTo>
                    <a:pt x="1013" y="120"/>
                  </a:lnTo>
                  <a:lnTo>
                    <a:pt x="1015" y="120"/>
                  </a:lnTo>
                  <a:lnTo>
                    <a:pt x="1018" y="119"/>
                  </a:lnTo>
                  <a:lnTo>
                    <a:pt x="1020" y="117"/>
                  </a:lnTo>
                  <a:lnTo>
                    <a:pt x="1021" y="116"/>
                  </a:lnTo>
                  <a:lnTo>
                    <a:pt x="1023" y="116"/>
                  </a:lnTo>
                  <a:lnTo>
                    <a:pt x="1024" y="116"/>
                  </a:lnTo>
                  <a:lnTo>
                    <a:pt x="1025" y="116"/>
                  </a:lnTo>
                  <a:lnTo>
                    <a:pt x="1025" y="113"/>
                  </a:lnTo>
                  <a:lnTo>
                    <a:pt x="1026" y="111"/>
                  </a:lnTo>
                  <a:lnTo>
                    <a:pt x="1027" y="110"/>
                  </a:lnTo>
                  <a:lnTo>
                    <a:pt x="1028" y="109"/>
                  </a:lnTo>
                  <a:lnTo>
                    <a:pt x="1029" y="106"/>
                  </a:lnTo>
                  <a:lnTo>
                    <a:pt x="1030" y="104"/>
                  </a:lnTo>
                  <a:lnTo>
                    <a:pt x="1031" y="103"/>
                  </a:lnTo>
                  <a:lnTo>
                    <a:pt x="1033" y="102"/>
                  </a:lnTo>
                  <a:lnTo>
                    <a:pt x="1036" y="96"/>
                  </a:lnTo>
                  <a:lnTo>
                    <a:pt x="1038" y="93"/>
                  </a:lnTo>
                  <a:lnTo>
                    <a:pt x="1039" y="92"/>
                  </a:lnTo>
                  <a:lnTo>
                    <a:pt x="1038" y="89"/>
                  </a:lnTo>
                  <a:lnTo>
                    <a:pt x="1039" y="88"/>
                  </a:lnTo>
                  <a:lnTo>
                    <a:pt x="1038" y="88"/>
                  </a:lnTo>
                  <a:lnTo>
                    <a:pt x="1039" y="88"/>
                  </a:lnTo>
                  <a:lnTo>
                    <a:pt x="1038" y="88"/>
                  </a:lnTo>
                  <a:lnTo>
                    <a:pt x="1039" y="88"/>
                  </a:lnTo>
                  <a:lnTo>
                    <a:pt x="1038" y="85"/>
                  </a:lnTo>
                  <a:lnTo>
                    <a:pt x="1038" y="83"/>
                  </a:lnTo>
                  <a:lnTo>
                    <a:pt x="1039" y="82"/>
                  </a:lnTo>
                  <a:lnTo>
                    <a:pt x="1039" y="81"/>
                  </a:lnTo>
                  <a:lnTo>
                    <a:pt x="1040" y="75"/>
                  </a:lnTo>
                  <a:lnTo>
                    <a:pt x="1041" y="72"/>
                  </a:lnTo>
                  <a:lnTo>
                    <a:pt x="1042" y="71"/>
                  </a:lnTo>
                  <a:lnTo>
                    <a:pt x="1042" y="70"/>
                  </a:lnTo>
                  <a:lnTo>
                    <a:pt x="1044" y="65"/>
                  </a:lnTo>
                  <a:lnTo>
                    <a:pt x="1045" y="62"/>
                  </a:lnTo>
                  <a:lnTo>
                    <a:pt x="1046" y="60"/>
                  </a:lnTo>
                  <a:lnTo>
                    <a:pt x="1045" y="57"/>
                  </a:lnTo>
                  <a:lnTo>
                    <a:pt x="1046" y="56"/>
                  </a:lnTo>
                  <a:lnTo>
                    <a:pt x="1047" y="56"/>
                  </a:lnTo>
                  <a:lnTo>
                    <a:pt x="1048" y="56"/>
                  </a:lnTo>
                  <a:lnTo>
                    <a:pt x="1049" y="56"/>
                  </a:lnTo>
                  <a:lnTo>
                    <a:pt x="1050" y="56"/>
                  </a:lnTo>
                  <a:lnTo>
                    <a:pt x="1052" y="56"/>
                  </a:lnTo>
                  <a:lnTo>
                    <a:pt x="1053" y="56"/>
                  </a:lnTo>
                  <a:lnTo>
                    <a:pt x="1054" y="56"/>
                  </a:lnTo>
                  <a:lnTo>
                    <a:pt x="1059" y="56"/>
                  </a:lnTo>
                  <a:lnTo>
                    <a:pt x="1062" y="56"/>
                  </a:lnTo>
                  <a:lnTo>
                    <a:pt x="1063" y="56"/>
                  </a:lnTo>
                  <a:lnTo>
                    <a:pt x="1064" y="56"/>
                  </a:lnTo>
                  <a:lnTo>
                    <a:pt x="1069" y="56"/>
                  </a:lnTo>
                  <a:lnTo>
                    <a:pt x="1073" y="56"/>
                  </a:lnTo>
                  <a:lnTo>
                    <a:pt x="1074" y="56"/>
                  </a:lnTo>
                  <a:lnTo>
                    <a:pt x="1076" y="56"/>
                  </a:lnTo>
                  <a:lnTo>
                    <a:pt x="1077" y="56"/>
                  </a:lnTo>
                  <a:lnTo>
                    <a:pt x="1078" y="56"/>
                  </a:lnTo>
                  <a:lnTo>
                    <a:pt x="1078" y="53"/>
                  </a:lnTo>
                  <a:lnTo>
                    <a:pt x="1078" y="50"/>
                  </a:lnTo>
                  <a:lnTo>
                    <a:pt x="1078" y="49"/>
                  </a:lnTo>
                  <a:lnTo>
                    <a:pt x="1077" y="44"/>
                  </a:lnTo>
                  <a:lnTo>
                    <a:pt x="1077" y="40"/>
                  </a:lnTo>
                  <a:lnTo>
                    <a:pt x="1078" y="39"/>
                  </a:lnTo>
                  <a:lnTo>
                    <a:pt x="1078" y="37"/>
                  </a:lnTo>
                  <a:lnTo>
                    <a:pt x="1077" y="31"/>
                  </a:lnTo>
                  <a:lnTo>
                    <a:pt x="1077" y="26"/>
                  </a:lnTo>
                  <a:lnTo>
                    <a:pt x="1078" y="25"/>
                  </a:lnTo>
                  <a:lnTo>
                    <a:pt x="1078" y="21"/>
                  </a:lnTo>
                  <a:lnTo>
                    <a:pt x="1079" y="21"/>
                  </a:lnTo>
                  <a:lnTo>
                    <a:pt x="1080" y="21"/>
                  </a:lnTo>
                  <a:lnTo>
                    <a:pt x="1081" y="21"/>
                  </a:lnTo>
                  <a:lnTo>
                    <a:pt x="1082" y="21"/>
                  </a:lnTo>
                  <a:lnTo>
                    <a:pt x="1083" y="21"/>
                  </a:lnTo>
                  <a:lnTo>
                    <a:pt x="1084" y="21"/>
                  </a:lnTo>
                  <a:lnTo>
                    <a:pt x="1086" y="21"/>
                  </a:lnTo>
                  <a:lnTo>
                    <a:pt x="1093" y="21"/>
                  </a:lnTo>
                  <a:lnTo>
                    <a:pt x="1098" y="21"/>
                  </a:lnTo>
                  <a:lnTo>
                    <a:pt x="1099" y="21"/>
                  </a:lnTo>
                  <a:lnTo>
                    <a:pt x="1100" y="21"/>
                  </a:lnTo>
                  <a:lnTo>
                    <a:pt x="1105" y="20"/>
                  </a:lnTo>
                  <a:lnTo>
                    <a:pt x="1109" y="19"/>
                  </a:lnTo>
                  <a:lnTo>
                    <a:pt x="1110" y="18"/>
                  </a:lnTo>
                  <a:lnTo>
                    <a:pt x="1111" y="18"/>
                  </a:lnTo>
                  <a:lnTo>
                    <a:pt x="1112" y="18"/>
                  </a:lnTo>
                  <a:lnTo>
                    <a:pt x="1113" y="18"/>
                  </a:lnTo>
                  <a:lnTo>
                    <a:pt x="1114" y="16"/>
                  </a:lnTo>
                  <a:lnTo>
                    <a:pt x="1115" y="15"/>
                  </a:lnTo>
                  <a:lnTo>
                    <a:pt x="1116" y="14"/>
                  </a:lnTo>
                  <a:lnTo>
                    <a:pt x="1120" y="13"/>
                  </a:lnTo>
                  <a:lnTo>
                    <a:pt x="1122" y="12"/>
                  </a:lnTo>
                  <a:lnTo>
                    <a:pt x="1123" y="11"/>
                  </a:lnTo>
                  <a:lnTo>
                    <a:pt x="1128" y="10"/>
                  </a:lnTo>
                  <a:lnTo>
                    <a:pt x="1130" y="9"/>
                  </a:lnTo>
                  <a:lnTo>
                    <a:pt x="1131" y="8"/>
                  </a:lnTo>
                  <a:lnTo>
                    <a:pt x="1132" y="8"/>
                  </a:lnTo>
                  <a:lnTo>
                    <a:pt x="1133" y="8"/>
                  </a:lnTo>
                  <a:lnTo>
                    <a:pt x="1134" y="8"/>
                  </a:lnTo>
                  <a:lnTo>
                    <a:pt x="1135" y="8"/>
                  </a:lnTo>
                  <a:lnTo>
                    <a:pt x="1138" y="8"/>
                  </a:lnTo>
                  <a:lnTo>
                    <a:pt x="1140" y="8"/>
                  </a:lnTo>
                  <a:lnTo>
                    <a:pt x="1141" y="8"/>
                  </a:lnTo>
                  <a:lnTo>
                    <a:pt x="1143" y="8"/>
                  </a:lnTo>
                  <a:lnTo>
                    <a:pt x="1150" y="8"/>
                  </a:lnTo>
                  <a:lnTo>
                    <a:pt x="1154" y="8"/>
                  </a:lnTo>
                  <a:lnTo>
                    <a:pt x="1155" y="8"/>
                  </a:lnTo>
                  <a:lnTo>
                    <a:pt x="1159" y="8"/>
                  </a:lnTo>
                  <a:lnTo>
                    <a:pt x="1174" y="6"/>
                  </a:lnTo>
                  <a:lnTo>
                    <a:pt x="1186" y="5"/>
                  </a:lnTo>
                  <a:lnTo>
                    <a:pt x="1187" y="4"/>
                  </a:lnTo>
                  <a:lnTo>
                    <a:pt x="1191" y="4"/>
                  </a:lnTo>
                  <a:lnTo>
                    <a:pt x="1204" y="4"/>
                  </a:lnTo>
                  <a:lnTo>
                    <a:pt x="1214" y="4"/>
                  </a:lnTo>
                  <a:lnTo>
                    <a:pt x="1215" y="4"/>
                  </a:lnTo>
                  <a:lnTo>
                    <a:pt x="1218" y="2"/>
                  </a:lnTo>
                  <a:lnTo>
                    <a:pt x="1220" y="1"/>
                  </a:lnTo>
                  <a:lnTo>
                    <a:pt x="1221" y="0"/>
                  </a:lnTo>
                  <a:lnTo>
                    <a:pt x="1221" y="1"/>
                  </a:lnTo>
                  <a:lnTo>
                    <a:pt x="1221" y="4"/>
                  </a:lnTo>
                  <a:lnTo>
                    <a:pt x="1221" y="6"/>
                  </a:lnTo>
                  <a:lnTo>
                    <a:pt x="1220" y="9"/>
                  </a:lnTo>
                  <a:lnTo>
                    <a:pt x="1220" y="11"/>
                  </a:lnTo>
                  <a:lnTo>
                    <a:pt x="1221" y="11"/>
                  </a:lnTo>
                  <a:lnTo>
                    <a:pt x="1221" y="13"/>
                  </a:lnTo>
                  <a:lnTo>
                    <a:pt x="1220" y="18"/>
                  </a:lnTo>
                  <a:lnTo>
                    <a:pt x="1220" y="21"/>
                  </a:lnTo>
                  <a:lnTo>
                    <a:pt x="1221" y="21"/>
                  </a:lnTo>
                  <a:lnTo>
                    <a:pt x="1221" y="24"/>
                  </a:lnTo>
                  <a:lnTo>
                    <a:pt x="1220" y="29"/>
                  </a:lnTo>
                  <a:lnTo>
                    <a:pt x="1220" y="32"/>
                  </a:lnTo>
                  <a:lnTo>
                    <a:pt x="1221" y="32"/>
                  </a:lnTo>
                  <a:lnTo>
                    <a:pt x="1221" y="33"/>
                  </a:lnTo>
                  <a:lnTo>
                    <a:pt x="1221" y="35"/>
                  </a:lnTo>
                  <a:lnTo>
                    <a:pt x="1220" y="35"/>
                  </a:lnTo>
                  <a:lnTo>
                    <a:pt x="1221" y="35"/>
                  </a:lnTo>
                  <a:lnTo>
                    <a:pt x="1220" y="35"/>
                  </a:lnTo>
                  <a:lnTo>
                    <a:pt x="1221" y="35"/>
                  </a:lnTo>
                  <a:lnTo>
                    <a:pt x="1223" y="35"/>
                  </a:lnTo>
                  <a:lnTo>
                    <a:pt x="1226" y="35"/>
                  </a:lnTo>
                  <a:lnTo>
                    <a:pt x="1228" y="35"/>
                  </a:lnTo>
                  <a:lnTo>
                    <a:pt x="1229" y="35"/>
                  </a:lnTo>
                  <a:lnTo>
                    <a:pt x="1230" y="35"/>
                  </a:lnTo>
                  <a:lnTo>
                    <a:pt x="1233" y="35"/>
                  </a:lnTo>
                  <a:lnTo>
                    <a:pt x="1235" y="35"/>
                  </a:lnTo>
                  <a:lnTo>
                    <a:pt x="1236" y="35"/>
                  </a:lnTo>
                  <a:lnTo>
                    <a:pt x="1239" y="35"/>
                  </a:lnTo>
                  <a:lnTo>
                    <a:pt x="1242" y="35"/>
                  </a:lnTo>
                  <a:lnTo>
                    <a:pt x="1243" y="35"/>
                  </a:lnTo>
                  <a:lnTo>
                    <a:pt x="1242" y="35"/>
                  </a:lnTo>
                  <a:lnTo>
                    <a:pt x="1243" y="35"/>
                  </a:lnTo>
                  <a:lnTo>
                    <a:pt x="1242" y="35"/>
                  </a:lnTo>
                  <a:lnTo>
                    <a:pt x="1243" y="35"/>
                  </a:lnTo>
                  <a:lnTo>
                    <a:pt x="1245" y="40"/>
                  </a:lnTo>
                  <a:lnTo>
                    <a:pt x="1246" y="43"/>
                  </a:lnTo>
                  <a:lnTo>
                    <a:pt x="1247" y="43"/>
                  </a:lnTo>
                  <a:lnTo>
                    <a:pt x="1247" y="44"/>
                  </a:lnTo>
                  <a:lnTo>
                    <a:pt x="1247" y="48"/>
                  </a:lnTo>
                  <a:lnTo>
                    <a:pt x="1248" y="60"/>
                  </a:lnTo>
                  <a:lnTo>
                    <a:pt x="1249" y="71"/>
                  </a:lnTo>
                  <a:lnTo>
                    <a:pt x="1250" y="71"/>
                  </a:lnTo>
                  <a:lnTo>
                    <a:pt x="1250" y="73"/>
                  </a:lnTo>
                  <a:lnTo>
                    <a:pt x="1250" y="85"/>
                  </a:lnTo>
                  <a:lnTo>
                    <a:pt x="1251" y="124"/>
                  </a:lnTo>
                  <a:lnTo>
                    <a:pt x="1252" y="154"/>
                  </a:lnTo>
                  <a:lnTo>
                    <a:pt x="1253" y="155"/>
                  </a:lnTo>
                  <a:lnTo>
                    <a:pt x="1253" y="158"/>
                  </a:lnTo>
                  <a:lnTo>
                    <a:pt x="1254" y="169"/>
                  </a:lnTo>
                  <a:lnTo>
                    <a:pt x="1257" y="208"/>
                  </a:lnTo>
                  <a:lnTo>
                    <a:pt x="1259" y="239"/>
                  </a:lnTo>
                  <a:lnTo>
                    <a:pt x="1261" y="240"/>
                  </a:lnTo>
                  <a:lnTo>
                    <a:pt x="1261" y="243"/>
                  </a:lnTo>
                  <a:lnTo>
                    <a:pt x="1259" y="249"/>
                  </a:lnTo>
                  <a:lnTo>
                    <a:pt x="1259" y="254"/>
                  </a:lnTo>
                  <a:lnTo>
                    <a:pt x="1261" y="254"/>
                  </a:lnTo>
                  <a:lnTo>
                    <a:pt x="1259" y="255"/>
                  </a:lnTo>
                  <a:lnTo>
                    <a:pt x="1258" y="256"/>
                  </a:lnTo>
                  <a:lnTo>
                    <a:pt x="1257" y="257"/>
                  </a:lnTo>
                  <a:lnTo>
                    <a:pt x="1257" y="257"/>
                  </a:lnTo>
                  <a:lnTo>
                    <a:pt x="1256" y="257"/>
                  </a:lnTo>
                  <a:lnTo>
                    <a:pt x="1257" y="257"/>
                  </a:lnTo>
                  <a:lnTo>
                    <a:pt x="1256" y="257"/>
                  </a:lnTo>
                  <a:lnTo>
                    <a:pt x="1257" y="257"/>
                  </a:lnTo>
                  <a:lnTo>
                    <a:pt x="1256" y="258"/>
                  </a:lnTo>
                  <a:lnTo>
                    <a:pt x="1255" y="259"/>
                  </a:lnTo>
                  <a:lnTo>
                    <a:pt x="1252" y="262"/>
                  </a:lnTo>
                  <a:lnTo>
                    <a:pt x="1250" y="264"/>
                  </a:lnTo>
                  <a:lnTo>
                    <a:pt x="1250" y="264"/>
                  </a:lnTo>
                  <a:lnTo>
                    <a:pt x="1249" y="265"/>
                  </a:lnTo>
                  <a:lnTo>
                    <a:pt x="1248" y="266"/>
                  </a:lnTo>
                  <a:lnTo>
                    <a:pt x="1247" y="267"/>
                  </a:lnTo>
                  <a:lnTo>
                    <a:pt x="1247" y="267"/>
                  </a:lnTo>
                  <a:lnTo>
                    <a:pt x="1246" y="268"/>
                  </a:lnTo>
                  <a:lnTo>
                    <a:pt x="1244" y="270"/>
                  </a:lnTo>
                  <a:lnTo>
                    <a:pt x="1243" y="272"/>
                  </a:lnTo>
                  <a:lnTo>
                    <a:pt x="1243" y="272"/>
                  </a:lnTo>
                  <a:lnTo>
                    <a:pt x="1242" y="272"/>
                  </a:lnTo>
                  <a:lnTo>
                    <a:pt x="1243" y="272"/>
                  </a:lnTo>
                  <a:lnTo>
                    <a:pt x="1242" y="272"/>
                  </a:lnTo>
                  <a:lnTo>
                    <a:pt x="1243" y="272"/>
                  </a:lnTo>
                  <a:lnTo>
                    <a:pt x="1242" y="272"/>
                  </a:lnTo>
                  <a:lnTo>
                    <a:pt x="1240" y="272"/>
                  </a:lnTo>
                  <a:lnTo>
                    <a:pt x="1239" y="272"/>
                  </a:lnTo>
                  <a:lnTo>
                    <a:pt x="1239" y="272"/>
                  </a:lnTo>
                  <a:lnTo>
                    <a:pt x="1237" y="273"/>
                  </a:lnTo>
                  <a:lnTo>
                    <a:pt x="1232" y="274"/>
                  </a:lnTo>
                  <a:lnTo>
                    <a:pt x="1229" y="275"/>
                  </a:lnTo>
                  <a:lnTo>
                    <a:pt x="1229" y="275"/>
                  </a:lnTo>
                  <a:lnTo>
                    <a:pt x="1228" y="275"/>
                  </a:lnTo>
                  <a:lnTo>
                    <a:pt x="1227" y="275"/>
                  </a:lnTo>
                  <a:lnTo>
                    <a:pt x="1224" y="275"/>
                  </a:lnTo>
                  <a:lnTo>
                    <a:pt x="1221" y="275"/>
                  </a:lnTo>
                  <a:lnTo>
                    <a:pt x="1221" y="275"/>
                  </a:lnTo>
                  <a:lnTo>
                    <a:pt x="1220" y="275"/>
                  </a:lnTo>
                  <a:lnTo>
                    <a:pt x="1221" y="275"/>
                  </a:lnTo>
                  <a:lnTo>
                    <a:pt x="1220" y="275"/>
                  </a:lnTo>
                  <a:lnTo>
                    <a:pt x="1221" y="275"/>
                  </a:lnTo>
                  <a:lnTo>
                    <a:pt x="1221" y="276"/>
                  </a:lnTo>
                  <a:lnTo>
                    <a:pt x="1221" y="278"/>
                  </a:lnTo>
                  <a:lnTo>
                    <a:pt x="1221" y="279"/>
                  </a:lnTo>
                  <a:lnTo>
                    <a:pt x="1220" y="282"/>
                  </a:lnTo>
                  <a:lnTo>
                    <a:pt x="1221" y="282"/>
                  </a:lnTo>
                  <a:lnTo>
                    <a:pt x="1221" y="283"/>
                  </a:lnTo>
                  <a:lnTo>
                    <a:pt x="1220" y="286"/>
                  </a:lnTo>
                  <a:lnTo>
                    <a:pt x="1220" y="288"/>
                  </a:lnTo>
                  <a:lnTo>
                    <a:pt x="1221" y="288"/>
                  </a:lnTo>
                  <a:lnTo>
                    <a:pt x="1221" y="291"/>
                  </a:lnTo>
                  <a:lnTo>
                    <a:pt x="1220" y="294"/>
                  </a:lnTo>
                  <a:lnTo>
                    <a:pt x="1220" y="296"/>
                  </a:lnTo>
                  <a:lnTo>
                    <a:pt x="1221" y="296"/>
                  </a:lnTo>
                  <a:lnTo>
                    <a:pt x="1221" y="297"/>
                  </a:lnTo>
                  <a:lnTo>
                    <a:pt x="1221" y="299"/>
                  </a:lnTo>
                  <a:lnTo>
                    <a:pt x="1224" y="299"/>
                  </a:lnTo>
                  <a:lnTo>
                    <a:pt x="1225" y="299"/>
                  </a:lnTo>
                  <a:lnTo>
                    <a:pt x="1226" y="299"/>
                  </a:lnTo>
                  <a:lnTo>
                    <a:pt x="1227" y="299"/>
                  </a:lnTo>
                  <a:lnTo>
                    <a:pt x="1232" y="299"/>
                  </a:lnTo>
                  <a:lnTo>
                    <a:pt x="1235" y="299"/>
                  </a:lnTo>
                  <a:lnTo>
                    <a:pt x="1236" y="299"/>
                  </a:lnTo>
                  <a:lnTo>
                    <a:pt x="1239" y="302"/>
                  </a:lnTo>
                  <a:lnTo>
                    <a:pt x="1242" y="303"/>
                  </a:lnTo>
                  <a:lnTo>
                    <a:pt x="1243" y="303"/>
                  </a:lnTo>
                  <a:lnTo>
                    <a:pt x="1245" y="305"/>
                  </a:lnTo>
                  <a:lnTo>
                    <a:pt x="1246" y="306"/>
                  </a:lnTo>
                  <a:lnTo>
                    <a:pt x="1247" y="306"/>
                  </a:lnTo>
                  <a:lnTo>
                    <a:pt x="1248" y="308"/>
                  </a:lnTo>
                  <a:lnTo>
                    <a:pt x="1249" y="310"/>
                  </a:lnTo>
                  <a:lnTo>
                    <a:pt x="1250" y="310"/>
                  </a:lnTo>
                  <a:lnTo>
                    <a:pt x="1250" y="311"/>
                  </a:lnTo>
                  <a:lnTo>
                    <a:pt x="1249" y="314"/>
                  </a:lnTo>
                  <a:lnTo>
                    <a:pt x="1250" y="314"/>
                  </a:lnTo>
                  <a:lnTo>
                    <a:pt x="1250" y="315"/>
                  </a:lnTo>
                  <a:lnTo>
                    <a:pt x="1249" y="318"/>
                  </a:lnTo>
                  <a:lnTo>
                    <a:pt x="1249" y="320"/>
                  </a:lnTo>
                  <a:lnTo>
                    <a:pt x="1250" y="320"/>
                  </a:lnTo>
                  <a:lnTo>
                    <a:pt x="1250" y="321"/>
                  </a:lnTo>
                  <a:lnTo>
                    <a:pt x="1250" y="323"/>
                  </a:lnTo>
                  <a:lnTo>
                    <a:pt x="1251" y="330"/>
                  </a:lnTo>
                  <a:lnTo>
                    <a:pt x="1252" y="335"/>
                  </a:lnTo>
                  <a:lnTo>
                    <a:pt x="1253" y="335"/>
                  </a:lnTo>
                  <a:lnTo>
                    <a:pt x="1254" y="338"/>
                  </a:lnTo>
                  <a:lnTo>
                    <a:pt x="1257" y="345"/>
                  </a:lnTo>
                  <a:lnTo>
                    <a:pt x="1259" y="352"/>
                  </a:lnTo>
                  <a:lnTo>
                    <a:pt x="1261" y="352"/>
                  </a:lnTo>
                  <a:lnTo>
                    <a:pt x="1259" y="352"/>
                  </a:lnTo>
                  <a:lnTo>
                    <a:pt x="1261" y="352"/>
                  </a:lnTo>
                  <a:lnTo>
                    <a:pt x="1259" y="352"/>
                  </a:lnTo>
                  <a:lnTo>
                    <a:pt x="1261" y="352"/>
                  </a:lnTo>
                  <a:lnTo>
                    <a:pt x="1261" y="354"/>
                  </a:lnTo>
                  <a:lnTo>
                    <a:pt x="1259" y="359"/>
                  </a:lnTo>
                  <a:lnTo>
                    <a:pt x="1259" y="362"/>
                  </a:lnTo>
                  <a:lnTo>
                    <a:pt x="1261" y="362"/>
                  </a:lnTo>
                  <a:lnTo>
                    <a:pt x="1261" y="366"/>
                  </a:lnTo>
                  <a:lnTo>
                    <a:pt x="1259" y="376"/>
                  </a:lnTo>
                  <a:lnTo>
                    <a:pt x="1259" y="383"/>
                  </a:lnTo>
                  <a:lnTo>
                    <a:pt x="1261" y="383"/>
                  </a:lnTo>
                  <a:lnTo>
                    <a:pt x="1261" y="391"/>
                  </a:lnTo>
                  <a:lnTo>
                    <a:pt x="1259" y="410"/>
                  </a:lnTo>
                  <a:lnTo>
                    <a:pt x="1259" y="426"/>
                  </a:lnTo>
                  <a:lnTo>
                    <a:pt x="1261" y="426"/>
                  </a:lnTo>
                  <a:lnTo>
                    <a:pt x="1261" y="432"/>
                  </a:lnTo>
                  <a:lnTo>
                    <a:pt x="1259" y="451"/>
                  </a:lnTo>
                  <a:lnTo>
                    <a:pt x="1259" y="465"/>
                  </a:lnTo>
                  <a:lnTo>
                    <a:pt x="1261" y="465"/>
                  </a:lnTo>
                  <a:lnTo>
                    <a:pt x="1261" y="467"/>
                  </a:lnTo>
                  <a:lnTo>
                    <a:pt x="1259" y="472"/>
                  </a:lnTo>
                  <a:lnTo>
                    <a:pt x="1259" y="475"/>
                  </a:lnTo>
                  <a:lnTo>
                    <a:pt x="1261" y="475"/>
                  </a:lnTo>
                  <a:lnTo>
                    <a:pt x="1259" y="475"/>
                  </a:lnTo>
                  <a:lnTo>
                    <a:pt x="1261" y="475"/>
                  </a:lnTo>
                  <a:lnTo>
                    <a:pt x="1259" y="475"/>
                  </a:lnTo>
                  <a:lnTo>
                    <a:pt x="1261" y="475"/>
                  </a:lnTo>
                  <a:lnTo>
                    <a:pt x="1261" y="476"/>
                  </a:lnTo>
                  <a:lnTo>
                    <a:pt x="1261" y="478"/>
                  </a:lnTo>
                  <a:lnTo>
                    <a:pt x="1261" y="480"/>
                  </a:lnTo>
                  <a:lnTo>
                    <a:pt x="1259" y="484"/>
                  </a:lnTo>
                  <a:lnTo>
                    <a:pt x="1259" y="486"/>
                  </a:lnTo>
                  <a:lnTo>
                    <a:pt x="1261" y="486"/>
                  </a:lnTo>
                  <a:lnTo>
                    <a:pt x="1261" y="487"/>
                  </a:lnTo>
                  <a:lnTo>
                    <a:pt x="1261" y="488"/>
                  </a:lnTo>
                  <a:lnTo>
                    <a:pt x="1262" y="493"/>
                  </a:lnTo>
                  <a:lnTo>
                    <a:pt x="1263" y="496"/>
                  </a:lnTo>
                  <a:lnTo>
                    <a:pt x="1264" y="496"/>
                  </a:lnTo>
                  <a:lnTo>
                    <a:pt x="1263" y="496"/>
                  </a:lnTo>
                  <a:lnTo>
                    <a:pt x="1264" y="496"/>
                  </a:lnTo>
                  <a:lnTo>
                    <a:pt x="1263" y="496"/>
                  </a:lnTo>
                  <a:lnTo>
                    <a:pt x="1264" y="496"/>
                  </a:lnTo>
                  <a:lnTo>
                    <a:pt x="1266" y="496"/>
                  </a:lnTo>
                  <a:lnTo>
                    <a:pt x="1267" y="496"/>
                  </a:lnTo>
                  <a:lnTo>
                    <a:pt x="1268" y="496"/>
                  </a:lnTo>
                  <a:lnTo>
                    <a:pt x="1274" y="498"/>
                  </a:lnTo>
                  <a:lnTo>
                    <a:pt x="1277" y="499"/>
                  </a:lnTo>
                  <a:lnTo>
                    <a:pt x="1278" y="499"/>
                  </a:lnTo>
                  <a:lnTo>
                    <a:pt x="1282" y="503"/>
                  </a:lnTo>
                  <a:lnTo>
                    <a:pt x="1284" y="504"/>
                  </a:lnTo>
                  <a:lnTo>
                    <a:pt x="1285" y="504"/>
                  </a:lnTo>
                  <a:lnTo>
                    <a:pt x="1286" y="505"/>
                  </a:lnTo>
                  <a:lnTo>
                    <a:pt x="1289" y="506"/>
                  </a:lnTo>
                  <a:lnTo>
                    <a:pt x="1291" y="507"/>
                  </a:lnTo>
                  <a:lnTo>
                    <a:pt x="1292" y="507"/>
                  </a:lnTo>
                  <a:lnTo>
                    <a:pt x="1291" y="507"/>
                  </a:lnTo>
                  <a:lnTo>
                    <a:pt x="1292" y="507"/>
                  </a:lnTo>
                  <a:lnTo>
                    <a:pt x="1291" y="507"/>
                  </a:lnTo>
                  <a:lnTo>
                    <a:pt x="1292" y="507"/>
                  </a:lnTo>
                  <a:lnTo>
                    <a:pt x="1292" y="508"/>
                  </a:lnTo>
                  <a:lnTo>
                    <a:pt x="1292" y="510"/>
                  </a:lnTo>
                  <a:lnTo>
                    <a:pt x="1292" y="511"/>
                  </a:lnTo>
                  <a:lnTo>
                    <a:pt x="1292" y="512"/>
                  </a:lnTo>
                  <a:lnTo>
                    <a:pt x="1293" y="517"/>
                  </a:lnTo>
                  <a:lnTo>
                    <a:pt x="1294" y="521"/>
                  </a:lnTo>
                  <a:lnTo>
                    <a:pt x="1295" y="521"/>
                  </a:lnTo>
                  <a:lnTo>
                    <a:pt x="1295" y="522"/>
                  </a:lnTo>
                  <a:lnTo>
                    <a:pt x="1296" y="524"/>
                  </a:lnTo>
                  <a:lnTo>
                    <a:pt x="1300" y="532"/>
                  </a:lnTo>
                  <a:lnTo>
                    <a:pt x="1302" y="538"/>
                  </a:lnTo>
                  <a:lnTo>
                    <a:pt x="1303" y="538"/>
                  </a:lnTo>
                  <a:lnTo>
                    <a:pt x="1303" y="540"/>
                  </a:lnTo>
                  <a:lnTo>
                    <a:pt x="1303" y="542"/>
                  </a:lnTo>
                  <a:lnTo>
                    <a:pt x="1304" y="550"/>
                  </a:lnTo>
                  <a:lnTo>
                    <a:pt x="1305" y="556"/>
                  </a:lnTo>
                  <a:lnTo>
                    <a:pt x="1306" y="556"/>
                  </a:lnTo>
                  <a:lnTo>
                    <a:pt x="1308" y="561"/>
                  </a:lnTo>
                  <a:lnTo>
                    <a:pt x="1309" y="563"/>
                  </a:lnTo>
                  <a:lnTo>
                    <a:pt x="1310" y="563"/>
                  </a:lnTo>
                  <a:lnTo>
                    <a:pt x="1311" y="563"/>
                  </a:lnTo>
                  <a:lnTo>
                    <a:pt x="1312" y="563"/>
                  </a:lnTo>
                  <a:lnTo>
                    <a:pt x="1313" y="563"/>
                  </a:lnTo>
                  <a:lnTo>
                    <a:pt x="1314" y="563"/>
                  </a:lnTo>
                  <a:lnTo>
                    <a:pt x="1318" y="563"/>
                  </a:lnTo>
                  <a:lnTo>
                    <a:pt x="1320" y="563"/>
                  </a:lnTo>
                  <a:lnTo>
                    <a:pt x="1321" y="563"/>
                  </a:lnTo>
                  <a:lnTo>
                    <a:pt x="1323" y="563"/>
                  </a:lnTo>
                  <a:lnTo>
                    <a:pt x="1329" y="563"/>
                  </a:lnTo>
                  <a:lnTo>
                    <a:pt x="1333" y="563"/>
                  </a:lnTo>
                  <a:lnTo>
                    <a:pt x="1334" y="563"/>
                  </a:lnTo>
                  <a:lnTo>
                    <a:pt x="1337" y="563"/>
                  </a:lnTo>
                  <a:lnTo>
                    <a:pt x="1343" y="563"/>
                  </a:lnTo>
                  <a:lnTo>
                    <a:pt x="1347" y="563"/>
                  </a:lnTo>
                  <a:lnTo>
                    <a:pt x="1348" y="563"/>
                  </a:lnTo>
                  <a:lnTo>
                    <a:pt x="1349" y="563"/>
                  </a:lnTo>
                  <a:lnTo>
                    <a:pt x="1352" y="563"/>
                  </a:lnTo>
                  <a:lnTo>
                    <a:pt x="1354" y="563"/>
                  </a:lnTo>
                  <a:lnTo>
                    <a:pt x="1356" y="563"/>
                  </a:lnTo>
                  <a:lnTo>
                    <a:pt x="1354" y="564"/>
                  </a:lnTo>
                  <a:lnTo>
                    <a:pt x="1353" y="568"/>
                  </a:lnTo>
                  <a:lnTo>
                    <a:pt x="1352" y="570"/>
                  </a:lnTo>
                  <a:lnTo>
                    <a:pt x="1352" y="570"/>
                  </a:lnTo>
                  <a:lnTo>
                    <a:pt x="1351" y="572"/>
                  </a:lnTo>
                  <a:lnTo>
                    <a:pt x="1349" y="578"/>
                  </a:lnTo>
                  <a:lnTo>
                    <a:pt x="1348" y="581"/>
                  </a:lnTo>
                  <a:lnTo>
                    <a:pt x="1348" y="581"/>
                  </a:lnTo>
                  <a:lnTo>
                    <a:pt x="1347" y="584"/>
                  </a:lnTo>
                  <a:lnTo>
                    <a:pt x="1346" y="590"/>
                  </a:lnTo>
                  <a:lnTo>
                    <a:pt x="1345" y="594"/>
                  </a:lnTo>
                  <a:lnTo>
                    <a:pt x="1345" y="594"/>
                  </a:lnTo>
                  <a:lnTo>
                    <a:pt x="1345" y="595"/>
                  </a:lnTo>
                  <a:lnTo>
                    <a:pt x="1344" y="599"/>
                  </a:lnTo>
                  <a:lnTo>
                    <a:pt x="1345" y="599"/>
                  </a:lnTo>
                  <a:lnTo>
                    <a:pt x="1344" y="600"/>
                  </a:lnTo>
                  <a:lnTo>
                    <a:pt x="1343" y="601"/>
                  </a:lnTo>
                  <a:lnTo>
                    <a:pt x="1342" y="602"/>
                  </a:lnTo>
                  <a:lnTo>
                    <a:pt x="1342" y="602"/>
                  </a:lnTo>
                  <a:lnTo>
                    <a:pt x="1341" y="602"/>
                  </a:lnTo>
                  <a:lnTo>
                    <a:pt x="1339" y="602"/>
                  </a:lnTo>
                  <a:lnTo>
                    <a:pt x="1338" y="602"/>
                  </a:lnTo>
                  <a:lnTo>
                    <a:pt x="1338" y="602"/>
                  </a:lnTo>
                  <a:lnTo>
                    <a:pt x="1337" y="602"/>
                  </a:lnTo>
                  <a:lnTo>
                    <a:pt x="1333" y="602"/>
                  </a:lnTo>
                  <a:lnTo>
                    <a:pt x="1331" y="602"/>
                  </a:lnTo>
                  <a:lnTo>
                    <a:pt x="1331" y="602"/>
                  </a:lnTo>
                  <a:lnTo>
                    <a:pt x="1330" y="602"/>
                  </a:lnTo>
                  <a:lnTo>
                    <a:pt x="1328" y="602"/>
                  </a:lnTo>
                  <a:lnTo>
                    <a:pt x="1322" y="602"/>
                  </a:lnTo>
                  <a:lnTo>
                    <a:pt x="1316" y="602"/>
                  </a:lnTo>
                  <a:lnTo>
                    <a:pt x="1316" y="602"/>
                  </a:lnTo>
                  <a:lnTo>
                    <a:pt x="1313" y="603"/>
                  </a:lnTo>
                  <a:lnTo>
                    <a:pt x="1307" y="604"/>
                  </a:lnTo>
                  <a:lnTo>
                    <a:pt x="1303" y="605"/>
                  </a:lnTo>
                  <a:lnTo>
                    <a:pt x="1303" y="605"/>
                  </a:lnTo>
                  <a:lnTo>
                    <a:pt x="1302" y="605"/>
                  </a:lnTo>
                  <a:lnTo>
                    <a:pt x="1301" y="605"/>
                  </a:lnTo>
                  <a:lnTo>
                    <a:pt x="1300" y="605"/>
                  </a:lnTo>
                  <a:lnTo>
                    <a:pt x="1300" y="605"/>
                  </a:lnTo>
                  <a:lnTo>
                    <a:pt x="1300" y="607"/>
                  </a:lnTo>
                  <a:lnTo>
                    <a:pt x="1299" y="610"/>
                  </a:lnTo>
                  <a:lnTo>
                    <a:pt x="1299" y="612"/>
                  </a:lnTo>
                  <a:lnTo>
                    <a:pt x="1300" y="612"/>
                  </a:lnTo>
                  <a:lnTo>
                    <a:pt x="1299" y="615"/>
                  </a:lnTo>
                  <a:lnTo>
                    <a:pt x="1296" y="622"/>
                  </a:lnTo>
                  <a:lnTo>
                    <a:pt x="1295" y="626"/>
                  </a:lnTo>
                  <a:lnTo>
                    <a:pt x="1295" y="626"/>
                  </a:lnTo>
                  <a:lnTo>
                    <a:pt x="1294" y="631"/>
                  </a:lnTo>
                  <a:lnTo>
                    <a:pt x="1293" y="646"/>
                  </a:lnTo>
                  <a:lnTo>
                    <a:pt x="1292" y="658"/>
                  </a:lnTo>
                  <a:lnTo>
                    <a:pt x="1292" y="658"/>
                  </a:lnTo>
                  <a:lnTo>
                    <a:pt x="1292" y="659"/>
                  </a:lnTo>
                  <a:lnTo>
                    <a:pt x="1292" y="663"/>
                  </a:lnTo>
                  <a:lnTo>
                    <a:pt x="1292" y="678"/>
                  </a:lnTo>
                  <a:lnTo>
                    <a:pt x="1292" y="689"/>
                  </a:lnTo>
                  <a:lnTo>
                    <a:pt x="1293" y="689"/>
                  </a:lnTo>
                  <a:lnTo>
                    <a:pt x="1291" y="690"/>
                  </a:lnTo>
                  <a:lnTo>
                    <a:pt x="1290" y="690"/>
                  </a:lnTo>
                  <a:lnTo>
                    <a:pt x="1287" y="690"/>
                  </a:lnTo>
                  <a:lnTo>
                    <a:pt x="1286" y="690"/>
                  </a:lnTo>
                  <a:lnTo>
                    <a:pt x="1285" y="690"/>
                  </a:lnTo>
                  <a:lnTo>
                    <a:pt x="1284" y="690"/>
                  </a:lnTo>
                  <a:lnTo>
                    <a:pt x="1278" y="689"/>
                  </a:lnTo>
                  <a:lnTo>
                    <a:pt x="1275" y="688"/>
                  </a:lnTo>
                  <a:lnTo>
                    <a:pt x="1275" y="687"/>
                  </a:lnTo>
                  <a:lnTo>
                    <a:pt x="1274" y="687"/>
                  </a:lnTo>
                  <a:lnTo>
                    <a:pt x="1271" y="687"/>
                  </a:lnTo>
                  <a:lnTo>
                    <a:pt x="1269" y="687"/>
                  </a:lnTo>
                  <a:lnTo>
                    <a:pt x="1269" y="687"/>
                  </a:lnTo>
                  <a:lnTo>
                    <a:pt x="1268" y="687"/>
                  </a:lnTo>
                  <a:lnTo>
                    <a:pt x="1266" y="687"/>
                  </a:lnTo>
                  <a:lnTo>
                    <a:pt x="1265" y="687"/>
                  </a:lnTo>
                  <a:lnTo>
                    <a:pt x="1265" y="687"/>
                  </a:lnTo>
                  <a:lnTo>
                    <a:pt x="1264" y="686"/>
                  </a:lnTo>
                  <a:lnTo>
                    <a:pt x="1261" y="683"/>
                  </a:lnTo>
                  <a:lnTo>
                    <a:pt x="1258" y="681"/>
                  </a:lnTo>
                  <a:lnTo>
                    <a:pt x="1258" y="680"/>
                  </a:lnTo>
                  <a:lnTo>
                    <a:pt x="1255" y="679"/>
                  </a:lnTo>
                  <a:lnTo>
                    <a:pt x="1254" y="678"/>
                  </a:lnTo>
                  <a:lnTo>
                    <a:pt x="1254" y="677"/>
                  </a:lnTo>
                  <a:lnTo>
                    <a:pt x="1253" y="677"/>
                  </a:lnTo>
                  <a:lnTo>
                    <a:pt x="1252" y="677"/>
                  </a:lnTo>
                  <a:lnTo>
                    <a:pt x="1249" y="677"/>
                  </a:lnTo>
                  <a:lnTo>
                    <a:pt x="1249" y="677"/>
                  </a:lnTo>
                  <a:lnTo>
                    <a:pt x="1248" y="677"/>
                  </a:lnTo>
                  <a:lnTo>
                    <a:pt x="1245" y="677"/>
                  </a:lnTo>
                  <a:lnTo>
                    <a:pt x="1243" y="677"/>
                  </a:lnTo>
                  <a:lnTo>
                    <a:pt x="1243" y="676"/>
                  </a:lnTo>
                  <a:lnTo>
                    <a:pt x="1238" y="677"/>
                  </a:lnTo>
                  <a:lnTo>
                    <a:pt x="1236" y="677"/>
                  </a:lnTo>
                  <a:lnTo>
                    <a:pt x="1236" y="677"/>
                  </a:lnTo>
                  <a:lnTo>
                    <a:pt x="1235" y="677"/>
                  </a:lnTo>
                  <a:lnTo>
                    <a:pt x="1234" y="677"/>
                  </a:lnTo>
                  <a:lnTo>
                    <a:pt x="1230" y="677"/>
                  </a:lnTo>
                  <a:lnTo>
                    <a:pt x="1227" y="677"/>
                  </a:lnTo>
                  <a:lnTo>
                    <a:pt x="1227" y="676"/>
                  </a:lnTo>
                  <a:lnTo>
                    <a:pt x="1226" y="676"/>
                  </a:lnTo>
                  <a:lnTo>
                    <a:pt x="1225" y="676"/>
                  </a:lnTo>
                  <a:lnTo>
                    <a:pt x="1219" y="676"/>
                  </a:lnTo>
                  <a:lnTo>
                    <a:pt x="1215" y="676"/>
                  </a:lnTo>
                  <a:lnTo>
                    <a:pt x="1215" y="676"/>
                  </a:lnTo>
                  <a:lnTo>
                    <a:pt x="1212" y="677"/>
                  </a:lnTo>
                  <a:lnTo>
                    <a:pt x="1206" y="679"/>
                  </a:lnTo>
                  <a:lnTo>
                    <a:pt x="1201" y="680"/>
                  </a:lnTo>
                  <a:lnTo>
                    <a:pt x="1201" y="680"/>
                  </a:lnTo>
                  <a:lnTo>
                    <a:pt x="1200" y="680"/>
                  </a:lnTo>
                  <a:lnTo>
                    <a:pt x="1199" y="680"/>
                  </a:lnTo>
                  <a:lnTo>
                    <a:pt x="1194" y="680"/>
                  </a:lnTo>
                  <a:lnTo>
                    <a:pt x="1190" y="680"/>
                  </a:lnTo>
                  <a:lnTo>
                    <a:pt x="1190" y="680"/>
                  </a:lnTo>
                  <a:lnTo>
                    <a:pt x="1189" y="683"/>
                  </a:lnTo>
                  <a:lnTo>
                    <a:pt x="1188" y="689"/>
                  </a:lnTo>
                  <a:lnTo>
                    <a:pt x="1187" y="694"/>
                  </a:lnTo>
                  <a:lnTo>
                    <a:pt x="1187" y="694"/>
                  </a:lnTo>
                  <a:lnTo>
                    <a:pt x="1186" y="698"/>
                  </a:lnTo>
                  <a:lnTo>
                    <a:pt x="1185" y="707"/>
                  </a:lnTo>
                  <a:lnTo>
                    <a:pt x="1183" y="715"/>
                  </a:lnTo>
                  <a:lnTo>
                    <a:pt x="1183" y="715"/>
                  </a:lnTo>
                  <a:lnTo>
                    <a:pt x="1181" y="722"/>
                  </a:lnTo>
                  <a:lnTo>
                    <a:pt x="1178" y="743"/>
                  </a:lnTo>
                  <a:lnTo>
                    <a:pt x="1176" y="760"/>
                  </a:lnTo>
                  <a:lnTo>
                    <a:pt x="1176" y="760"/>
                  </a:lnTo>
                  <a:lnTo>
                    <a:pt x="1174" y="767"/>
                  </a:lnTo>
                  <a:lnTo>
                    <a:pt x="1171" y="786"/>
                  </a:lnTo>
                  <a:lnTo>
                    <a:pt x="1169" y="802"/>
                  </a:lnTo>
                  <a:lnTo>
                    <a:pt x="1169" y="802"/>
                  </a:lnTo>
                  <a:lnTo>
                    <a:pt x="1168" y="804"/>
                  </a:lnTo>
                  <a:lnTo>
                    <a:pt x="1167" y="808"/>
                  </a:lnTo>
                  <a:lnTo>
                    <a:pt x="1167" y="811"/>
                  </a:lnTo>
                  <a:lnTo>
                    <a:pt x="1167" y="811"/>
                  </a:lnTo>
                  <a:lnTo>
                    <a:pt x="1166" y="812"/>
                  </a:lnTo>
                  <a:lnTo>
                    <a:pt x="1161" y="815"/>
                  </a:lnTo>
                  <a:lnTo>
                    <a:pt x="1158" y="816"/>
                  </a:lnTo>
                  <a:lnTo>
                    <a:pt x="1158" y="816"/>
                  </a:lnTo>
                  <a:lnTo>
                    <a:pt x="1155" y="817"/>
                  </a:lnTo>
                  <a:lnTo>
                    <a:pt x="1149" y="819"/>
                  </a:lnTo>
                  <a:lnTo>
                    <a:pt x="1144" y="820"/>
                  </a:lnTo>
                  <a:lnTo>
                    <a:pt x="1144" y="820"/>
                  </a:lnTo>
                  <a:lnTo>
                    <a:pt x="1139" y="821"/>
                  </a:lnTo>
                  <a:lnTo>
                    <a:pt x="1126" y="824"/>
                  </a:lnTo>
                  <a:lnTo>
                    <a:pt x="1116" y="827"/>
                  </a:lnTo>
                  <a:lnTo>
                    <a:pt x="1116" y="827"/>
                  </a:lnTo>
                  <a:lnTo>
                    <a:pt x="1111" y="829"/>
                  </a:lnTo>
                  <a:lnTo>
                    <a:pt x="1096" y="832"/>
                  </a:lnTo>
                  <a:lnTo>
                    <a:pt x="1084" y="834"/>
                  </a:lnTo>
                  <a:lnTo>
                    <a:pt x="1084" y="834"/>
                  </a:lnTo>
                  <a:lnTo>
                    <a:pt x="1083" y="835"/>
                  </a:lnTo>
                  <a:lnTo>
                    <a:pt x="1080" y="836"/>
                  </a:lnTo>
                  <a:lnTo>
                    <a:pt x="1078" y="837"/>
                  </a:lnTo>
                  <a:lnTo>
                    <a:pt x="1078" y="837"/>
                  </a:lnTo>
                  <a:lnTo>
                    <a:pt x="1078" y="838"/>
                  </a:lnTo>
                  <a:lnTo>
                    <a:pt x="1078" y="839"/>
                  </a:lnTo>
                  <a:lnTo>
                    <a:pt x="1079" y="844"/>
                  </a:lnTo>
                  <a:lnTo>
                    <a:pt x="1080" y="848"/>
                  </a:lnTo>
                  <a:lnTo>
                    <a:pt x="1081" y="848"/>
                  </a:lnTo>
                  <a:lnTo>
                    <a:pt x="1081" y="851"/>
                  </a:lnTo>
                  <a:lnTo>
                    <a:pt x="1080" y="857"/>
                  </a:lnTo>
                  <a:lnTo>
                    <a:pt x="1080" y="862"/>
                  </a:lnTo>
                  <a:lnTo>
                    <a:pt x="1081" y="862"/>
                  </a:lnTo>
                  <a:lnTo>
                    <a:pt x="1081" y="863"/>
                  </a:lnTo>
                  <a:lnTo>
                    <a:pt x="1081" y="867"/>
                  </a:lnTo>
                  <a:lnTo>
                    <a:pt x="1082" y="876"/>
                  </a:lnTo>
                  <a:lnTo>
                    <a:pt x="1083" y="883"/>
                  </a:lnTo>
                  <a:lnTo>
                    <a:pt x="1084" y="883"/>
                  </a:lnTo>
                  <a:lnTo>
                    <a:pt x="1084" y="885"/>
                  </a:lnTo>
                  <a:lnTo>
                    <a:pt x="1084" y="887"/>
                  </a:lnTo>
                  <a:lnTo>
                    <a:pt x="1086" y="893"/>
                  </a:lnTo>
                  <a:lnTo>
                    <a:pt x="1087" y="897"/>
                  </a:lnTo>
                  <a:lnTo>
                    <a:pt x="1088" y="897"/>
                  </a:lnTo>
                  <a:lnTo>
                    <a:pt x="1091" y="898"/>
                  </a:lnTo>
                  <a:lnTo>
                    <a:pt x="1092" y="898"/>
                  </a:lnTo>
                  <a:lnTo>
                    <a:pt x="1094" y="899"/>
                  </a:lnTo>
                  <a:lnTo>
                    <a:pt x="1095" y="899"/>
                  </a:lnTo>
                  <a:lnTo>
                    <a:pt x="1096" y="899"/>
                  </a:lnTo>
                  <a:lnTo>
                    <a:pt x="1099" y="901"/>
                  </a:lnTo>
                  <a:lnTo>
                    <a:pt x="1100" y="901"/>
                  </a:lnTo>
                  <a:lnTo>
                    <a:pt x="1101" y="901"/>
                  </a:lnTo>
                  <a:lnTo>
                    <a:pt x="1105" y="904"/>
                  </a:lnTo>
                  <a:lnTo>
                    <a:pt x="1109" y="905"/>
                  </a:lnTo>
                  <a:lnTo>
                    <a:pt x="1110" y="905"/>
                  </a:lnTo>
                  <a:lnTo>
                    <a:pt x="1111" y="906"/>
                  </a:lnTo>
                  <a:lnTo>
                    <a:pt x="1115" y="909"/>
                  </a:lnTo>
                  <a:lnTo>
                    <a:pt x="1118" y="910"/>
                  </a:lnTo>
                  <a:lnTo>
                    <a:pt x="1119" y="910"/>
                  </a:lnTo>
                  <a:lnTo>
                    <a:pt x="1121" y="911"/>
                  </a:lnTo>
                  <a:lnTo>
                    <a:pt x="1122" y="911"/>
                  </a:lnTo>
                  <a:lnTo>
                    <a:pt x="1126" y="913"/>
                  </a:lnTo>
                  <a:lnTo>
                    <a:pt x="1130" y="913"/>
                  </a:lnTo>
                  <a:lnTo>
                    <a:pt x="1131" y="913"/>
                  </a:lnTo>
                  <a:lnTo>
                    <a:pt x="1133" y="915"/>
                  </a:lnTo>
                  <a:lnTo>
                    <a:pt x="1134" y="915"/>
                  </a:lnTo>
                  <a:lnTo>
                    <a:pt x="1136" y="916"/>
                  </a:lnTo>
                  <a:lnTo>
                    <a:pt x="1142" y="919"/>
                  </a:lnTo>
                  <a:lnTo>
                    <a:pt x="1147" y="921"/>
                  </a:lnTo>
                  <a:lnTo>
                    <a:pt x="1148" y="921"/>
                  </a:lnTo>
                  <a:lnTo>
                    <a:pt x="1150" y="921"/>
                  </a:lnTo>
                  <a:lnTo>
                    <a:pt x="1156" y="921"/>
                  </a:lnTo>
                  <a:lnTo>
                    <a:pt x="1161" y="921"/>
                  </a:lnTo>
                  <a:lnTo>
                    <a:pt x="1162" y="921"/>
                  </a:lnTo>
                  <a:lnTo>
                    <a:pt x="1166" y="925"/>
                  </a:lnTo>
                  <a:lnTo>
                    <a:pt x="1168" y="926"/>
                  </a:lnTo>
                  <a:lnTo>
                    <a:pt x="1169" y="926"/>
                  </a:lnTo>
                  <a:lnTo>
                    <a:pt x="1169" y="927"/>
                  </a:lnTo>
                  <a:lnTo>
                    <a:pt x="1169" y="929"/>
                  </a:lnTo>
                  <a:lnTo>
                    <a:pt x="1169" y="930"/>
                  </a:lnTo>
                  <a:lnTo>
                    <a:pt x="1169" y="931"/>
                  </a:lnTo>
                  <a:lnTo>
                    <a:pt x="1170" y="936"/>
                  </a:lnTo>
                  <a:lnTo>
                    <a:pt x="1170" y="939"/>
                  </a:lnTo>
                  <a:lnTo>
                    <a:pt x="1171" y="939"/>
                  </a:lnTo>
                  <a:lnTo>
                    <a:pt x="1171" y="940"/>
                  </a:lnTo>
                  <a:lnTo>
                    <a:pt x="1171" y="943"/>
                  </a:lnTo>
                  <a:lnTo>
                    <a:pt x="1172" y="949"/>
                  </a:lnTo>
                  <a:lnTo>
                    <a:pt x="1172" y="953"/>
                  </a:lnTo>
                  <a:lnTo>
                    <a:pt x="1173" y="953"/>
                  </a:lnTo>
                  <a:lnTo>
                    <a:pt x="1173" y="956"/>
                  </a:lnTo>
                  <a:lnTo>
                    <a:pt x="1172" y="965"/>
                  </a:lnTo>
                  <a:lnTo>
                    <a:pt x="1172" y="971"/>
                  </a:lnTo>
                  <a:lnTo>
                    <a:pt x="1173" y="971"/>
                  </a:lnTo>
                  <a:lnTo>
                    <a:pt x="1173" y="973"/>
                  </a:lnTo>
                  <a:lnTo>
                    <a:pt x="1172" y="976"/>
                  </a:lnTo>
                  <a:lnTo>
                    <a:pt x="1172" y="978"/>
                  </a:lnTo>
                  <a:lnTo>
                    <a:pt x="1173" y="978"/>
                  </a:lnTo>
                  <a:lnTo>
                    <a:pt x="1173" y="980"/>
                  </a:lnTo>
                  <a:lnTo>
                    <a:pt x="1173" y="982"/>
                  </a:lnTo>
                  <a:lnTo>
                    <a:pt x="1173" y="984"/>
                  </a:lnTo>
                  <a:lnTo>
                    <a:pt x="1172" y="987"/>
                  </a:lnTo>
                  <a:lnTo>
                    <a:pt x="1172" y="990"/>
                  </a:lnTo>
                  <a:lnTo>
                    <a:pt x="1173" y="990"/>
                  </a:lnTo>
                  <a:lnTo>
                    <a:pt x="1172" y="991"/>
                  </a:lnTo>
                  <a:lnTo>
                    <a:pt x="1170" y="992"/>
                  </a:lnTo>
                  <a:lnTo>
                    <a:pt x="1169" y="992"/>
                  </a:lnTo>
                  <a:lnTo>
                    <a:pt x="1166" y="993"/>
                  </a:lnTo>
                  <a:lnTo>
                    <a:pt x="1162" y="993"/>
                  </a:lnTo>
                  <a:lnTo>
                    <a:pt x="1160" y="994"/>
                  </a:lnTo>
                  <a:lnTo>
                    <a:pt x="1157" y="995"/>
                  </a:lnTo>
                  <a:lnTo>
                    <a:pt x="1150" y="1000"/>
                  </a:lnTo>
                  <a:lnTo>
                    <a:pt x="1148" y="1001"/>
                  </a:lnTo>
                  <a:lnTo>
                    <a:pt x="1143" y="1002"/>
                  </a:lnTo>
                  <a:lnTo>
                    <a:pt x="1133" y="1005"/>
                  </a:lnTo>
                  <a:lnTo>
                    <a:pt x="1124" y="1006"/>
                  </a:lnTo>
                  <a:lnTo>
                    <a:pt x="1124" y="1006"/>
                  </a:lnTo>
                  <a:lnTo>
                    <a:pt x="1122" y="1007"/>
                  </a:lnTo>
                  <a:lnTo>
                    <a:pt x="1119" y="1007"/>
                  </a:lnTo>
                  <a:lnTo>
                    <a:pt x="1116" y="1007"/>
                  </a:lnTo>
                  <a:lnTo>
                    <a:pt x="1116" y="1007"/>
                  </a:lnTo>
                  <a:lnTo>
                    <a:pt x="1115" y="1008"/>
                  </a:lnTo>
                  <a:lnTo>
                    <a:pt x="1113" y="1009"/>
                  </a:lnTo>
                  <a:lnTo>
                    <a:pt x="1106" y="1012"/>
                  </a:lnTo>
                  <a:lnTo>
                    <a:pt x="1102" y="1015"/>
                  </a:lnTo>
                  <a:lnTo>
                    <a:pt x="1102" y="1015"/>
                  </a:lnTo>
                  <a:lnTo>
                    <a:pt x="1101" y="1016"/>
                  </a:lnTo>
                  <a:lnTo>
                    <a:pt x="1100" y="1019"/>
                  </a:lnTo>
                  <a:lnTo>
                    <a:pt x="1099" y="1020"/>
                  </a:lnTo>
                  <a:lnTo>
                    <a:pt x="1099" y="1020"/>
                  </a:lnTo>
                  <a:lnTo>
                    <a:pt x="1095" y="1022"/>
                  </a:lnTo>
                  <a:lnTo>
                    <a:pt x="1090" y="1025"/>
                  </a:lnTo>
                  <a:lnTo>
                    <a:pt x="1082" y="1028"/>
                  </a:lnTo>
                  <a:lnTo>
                    <a:pt x="1076" y="1031"/>
                  </a:lnTo>
                  <a:lnTo>
                    <a:pt x="1074" y="1032"/>
                  </a:lnTo>
                  <a:lnTo>
                    <a:pt x="1072" y="1033"/>
                  </a:lnTo>
                  <a:lnTo>
                    <a:pt x="1066" y="1034"/>
                  </a:lnTo>
                  <a:lnTo>
                    <a:pt x="1063" y="1034"/>
                  </a:lnTo>
                  <a:lnTo>
                    <a:pt x="1063" y="1034"/>
                  </a:lnTo>
                  <a:lnTo>
                    <a:pt x="1062" y="1035"/>
                  </a:lnTo>
                  <a:lnTo>
                    <a:pt x="1060" y="1036"/>
                  </a:lnTo>
                  <a:lnTo>
                    <a:pt x="1059" y="1038"/>
                  </a:lnTo>
                  <a:lnTo>
                    <a:pt x="1058" y="1038"/>
                  </a:lnTo>
                  <a:lnTo>
                    <a:pt x="1057" y="1038"/>
                  </a:lnTo>
                  <a:lnTo>
                    <a:pt x="1057" y="1038"/>
                  </a:lnTo>
                  <a:lnTo>
                    <a:pt x="1055" y="1040"/>
                  </a:lnTo>
                  <a:lnTo>
                    <a:pt x="1054" y="1042"/>
                  </a:lnTo>
                  <a:lnTo>
                    <a:pt x="1050" y="1045"/>
                  </a:lnTo>
                  <a:lnTo>
                    <a:pt x="1048" y="1047"/>
                  </a:lnTo>
                  <a:lnTo>
                    <a:pt x="1047" y="1048"/>
                  </a:lnTo>
                  <a:lnTo>
                    <a:pt x="1046" y="1049"/>
                  </a:lnTo>
                  <a:lnTo>
                    <a:pt x="1045" y="1050"/>
                  </a:lnTo>
                  <a:lnTo>
                    <a:pt x="1042" y="1053"/>
                  </a:lnTo>
                  <a:lnTo>
                    <a:pt x="1040" y="1057"/>
                  </a:lnTo>
                  <a:lnTo>
                    <a:pt x="1040" y="1057"/>
                  </a:lnTo>
                  <a:lnTo>
                    <a:pt x="1039" y="1058"/>
                  </a:lnTo>
                  <a:lnTo>
                    <a:pt x="1037" y="1059"/>
                  </a:lnTo>
                  <a:lnTo>
                    <a:pt x="1028" y="1063"/>
                  </a:lnTo>
                  <a:lnTo>
                    <a:pt x="1022" y="1066"/>
                  </a:lnTo>
                  <a:lnTo>
                    <a:pt x="1022" y="1066"/>
                  </a:lnTo>
                  <a:lnTo>
                    <a:pt x="1021" y="1067"/>
                  </a:lnTo>
                  <a:lnTo>
                    <a:pt x="1020" y="1068"/>
                  </a:lnTo>
                  <a:lnTo>
                    <a:pt x="1017" y="1071"/>
                  </a:lnTo>
                  <a:lnTo>
                    <a:pt x="1015" y="1074"/>
                  </a:lnTo>
                  <a:lnTo>
                    <a:pt x="1015" y="1074"/>
                  </a:lnTo>
                  <a:lnTo>
                    <a:pt x="1013" y="1076"/>
                  </a:lnTo>
                  <a:lnTo>
                    <a:pt x="1010" y="1077"/>
                  </a:lnTo>
                  <a:lnTo>
                    <a:pt x="1008" y="1078"/>
                  </a:lnTo>
                  <a:lnTo>
                    <a:pt x="1008" y="1078"/>
                  </a:lnTo>
                  <a:lnTo>
                    <a:pt x="1007" y="1080"/>
                  </a:lnTo>
                  <a:lnTo>
                    <a:pt x="1006" y="1081"/>
                  </a:lnTo>
                  <a:lnTo>
                    <a:pt x="1006" y="1081"/>
                  </a:lnTo>
                  <a:lnTo>
                    <a:pt x="1005" y="1083"/>
                  </a:lnTo>
                  <a:lnTo>
                    <a:pt x="1005" y="1084"/>
                  </a:lnTo>
                  <a:lnTo>
                    <a:pt x="1005" y="1084"/>
                  </a:lnTo>
                  <a:lnTo>
                    <a:pt x="1003" y="1088"/>
                  </a:lnTo>
                  <a:lnTo>
                    <a:pt x="1003" y="1090"/>
                  </a:lnTo>
                  <a:lnTo>
                    <a:pt x="1003" y="1090"/>
                  </a:lnTo>
                  <a:lnTo>
                    <a:pt x="1001" y="1095"/>
                  </a:lnTo>
                  <a:lnTo>
                    <a:pt x="1001" y="1096"/>
                  </a:lnTo>
                  <a:lnTo>
                    <a:pt x="1001" y="1096"/>
                  </a:lnTo>
                  <a:lnTo>
                    <a:pt x="999" y="1100"/>
                  </a:lnTo>
                  <a:lnTo>
                    <a:pt x="999" y="1101"/>
                  </a:lnTo>
                  <a:lnTo>
                    <a:pt x="999" y="1101"/>
                  </a:lnTo>
                  <a:lnTo>
                    <a:pt x="998" y="1102"/>
                  </a:lnTo>
                  <a:lnTo>
                    <a:pt x="997" y="1104"/>
                  </a:lnTo>
                  <a:lnTo>
                    <a:pt x="997" y="1105"/>
                  </a:lnTo>
                  <a:lnTo>
                    <a:pt x="996" y="1108"/>
                  </a:lnTo>
                  <a:lnTo>
                    <a:pt x="992" y="1115"/>
                  </a:lnTo>
                  <a:lnTo>
                    <a:pt x="991" y="1120"/>
                  </a:lnTo>
                  <a:lnTo>
                    <a:pt x="991" y="1120"/>
                  </a:lnTo>
                  <a:lnTo>
                    <a:pt x="990" y="1123"/>
                  </a:lnTo>
                  <a:lnTo>
                    <a:pt x="988" y="1129"/>
                  </a:lnTo>
                  <a:lnTo>
                    <a:pt x="987" y="1134"/>
                  </a:lnTo>
                  <a:lnTo>
                    <a:pt x="987" y="1134"/>
                  </a:lnTo>
                  <a:lnTo>
                    <a:pt x="986" y="1136"/>
                  </a:lnTo>
                  <a:lnTo>
                    <a:pt x="985" y="1140"/>
                  </a:lnTo>
                  <a:lnTo>
                    <a:pt x="984" y="1143"/>
                  </a:lnTo>
                  <a:lnTo>
                    <a:pt x="984" y="1143"/>
                  </a:lnTo>
                  <a:lnTo>
                    <a:pt x="983" y="1145"/>
                  </a:lnTo>
                  <a:lnTo>
                    <a:pt x="983" y="1146"/>
                  </a:lnTo>
                  <a:lnTo>
                    <a:pt x="983" y="1147"/>
                  </a:lnTo>
                  <a:lnTo>
                    <a:pt x="980" y="1148"/>
                  </a:lnTo>
                  <a:lnTo>
                    <a:pt x="970" y="1148"/>
                  </a:lnTo>
                  <a:lnTo>
                    <a:pt x="963" y="1148"/>
                  </a:lnTo>
                  <a:lnTo>
                    <a:pt x="963" y="1148"/>
                  </a:lnTo>
                  <a:lnTo>
                    <a:pt x="962" y="1148"/>
                  </a:lnTo>
                  <a:lnTo>
                    <a:pt x="956" y="1148"/>
                  </a:lnTo>
                  <a:lnTo>
                    <a:pt x="940" y="1148"/>
                  </a:lnTo>
                  <a:lnTo>
                    <a:pt x="927" y="1148"/>
                  </a:lnTo>
                  <a:lnTo>
                    <a:pt x="927" y="1148"/>
                  </a:lnTo>
                  <a:lnTo>
                    <a:pt x="926" y="1148"/>
                  </a:lnTo>
                  <a:lnTo>
                    <a:pt x="921" y="1148"/>
                  </a:lnTo>
                  <a:lnTo>
                    <a:pt x="904" y="1148"/>
                  </a:lnTo>
                  <a:lnTo>
                    <a:pt x="891" y="1148"/>
                  </a:lnTo>
                  <a:lnTo>
                    <a:pt x="891" y="1147"/>
                  </a:lnTo>
                  <a:lnTo>
                    <a:pt x="889" y="1148"/>
                  </a:lnTo>
                  <a:lnTo>
                    <a:pt x="884" y="1148"/>
                  </a:lnTo>
                  <a:lnTo>
                    <a:pt x="879" y="1148"/>
                  </a:lnTo>
                  <a:lnTo>
                    <a:pt x="879" y="1148"/>
                  </a:lnTo>
                  <a:lnTo>
                    <a:pt x="876" y="1148"/>
                  </a:lnTo>
                  <a:lnTo>
                    <a:pt x="875" y="1148"/>
                  </a:lnTo>
                  <a:lnTo>
                    <a:pt x="873" y="1148"/>
                  </a:lnTo>
                  <a:lnTo>
                    <a:pt x="871" y="1148"/>
                  </a:lnTo>
                  <a:lnTo>
                    <a:pt x="871" y="1148"/>
                  </a:lnTo>
                  <a:lnTo>
                    <a:pt x="870" y="1149"/>
                  </a:lnTo>
                  <a:lnTo>
                    <a:pt x="868" y="1150"/>
                  </a:lnTo>
                  <a:lnTo>
                    <a:pt x="867" y="1151"/>
                  </a:lnTo>
                  <a:lnTo>
                    <a:pt x="864" y="1155"/>
                  </a:lnTo>
                  <a:lnTo>
                    <a:pt x="864" y="1155"/>
                  </a:lnTo>
                  <a:lnTo>
                    <a:pt x="863" y="1157"/>
                  </a:lnTo>
                  <a:lnTo>
                    <a:pt x="861" y="1162"/>
                  </a:lnTo>
                  <a:lnTo>
                    <a:pt x="860" y="1165"/>
                  </a:lnTo>
                  <a:lnTo>
                    <a:pt x="860" y="1165"/>
                  </a:lnTo>
                  <a:lnTo>
                    <a:pt x="860" y="1166"/>
                  </a:lnTo>
                  <a:lnTo>
                    <a:pt x="859" y="1169"/>
                  </a:lnTo>
                  <a:lnTo>
                    <a:pt x="859" y="1170"/>
                  </a:lnTo>
                  <a:lnTo>
                    <a:pt x="860" y="1170"/>
                  </a:lnTo>
                  <a:lnTo>
                    <a:pt x="859" y="1172"/>
                  </a:lnTo>
                  <a:lnTo>
                    <a:pt x="859" y="1172"/>
                  </a:lnTo>
                  <a:lnTo>
                    <a:pt x="858" y="1173"/>
                  </a:lnTo>
                  <a:lnTo>
                    <a:pt x="857" y="1174"/>
                  </a:lnTo>
                  <a:lnTo>
                    <a:pt x="856" y="1175"/>
                  </a:lnTo>
                  <a:lnTo>
                    <a:pt x="856" y="1175"/>
                  </a:lnTo>
                  <a:lnTo>
                    <a:pt x="855" y="1176"/>
                  </a:lnTo>
                  <a:lnTo>
                    <a:pt x="854" y="1177"/>
                  </a:lnTo>
                  <a:lnTo>
                    <a:pt x="853" y="1177"/>
                  </a:lnTo>
                  <a:lnTo>
                    <a:pt x="852" y="1178"/>
                  </a:lnTo>
                  <a:lnTo>
                    <a:pt x="849" y="1179"/>
                  </a:lnTo>
                  <a:lnTo>
                    <a:pt x="848" y="1180"/>
                  </a:lnTo>
                  <a:lnTo>
                    <a:pt x="848" y="1180"/>
                  </a:lnTo>
                  <a:lnTo>
                    <a:pt x="846" y="1181"/>
                  </a:lnTo>
                  <a:lnTo>
                    <a:pt x="845" y="1182"/>
                  </a:lnTo>
                  <a:lnTo>
                    <a:pt x="844" y="1182"/>
                  </a:lnTo>
                  <a:lnTo>
                    <a:pt x="841" y="1183"/>
                  </a:lnTo>
                  <a:lnTo>
                    <a:pt x="840" y="1183"/>
                  </a:lnTo>
                  <a:lnTo>
                    <a:pt x="839" y="1183"/>
                  </a:lnTo>
                  <a:lnTo>
                    <a:pt x="838" y="1182"/>
                  </a:lnTo>
                  <a:lnTo>
                    <a:pt x="837" y="1182"/>
                  </a:lnTo>
                  <a:lnTo>
                    <a:pt x="836" y="1182"/>
                  </a:lnTo>
                  <a:lnTo>
                    <a:pt x="835" y="1182"/>
                  </a:lnTo>
                  <a:lnTo>
                    <a:pt x="835" y="1182"/>
                  </a:lnTo>
                  <a:lnTo>
                    <a:pt x="835" y="1184"/>
                  </a:lnTo>
                  <a:lnTo>
                    <a:pt x="834" y="1189"/>
                  </a:lnTo>
                  <a:lnTo>
                    <a:pt x="834" y="1193"/>
                  </a:lnTo>
                  <a:lnTo>
                    <a:pt x="835" y="1193"/>
                  </a:lnTo>
                  <a:lnTo>
                    <a:pt x="834" y="1194"/>
                  </a:lnTo>
                  <a:lnTo>
                    <a:pt x="832" y="1198"/>
                  </a:lnTo>
                  <a:lnTo>
                    <a:pt x="831" y="1200"/>
                  </a:lnTo>
                  <a:lnTo>
                    <a:pt x="831" y="1200"/>
                  </a:lnTo>
                  <a:lnTo>
                    <a:pt x="830" y="1201"/>
                  </a:lnTo>
                  <a:lnTo>
                    <a:pt x="829" y="1202"/>
                  </a:lnTo>
                  <a:lnTo>
                    <a:pt x="828" y="1203"/>
                  </a:lnTo>
                  <a:lnTo>
                    <a:pt x="828" y="1203"/>
                  </a:lnTo>
                  <a:lnTo>
                    <a:pt x="827" y="1203"/>
                  </a:lnTo>
                  <a:lnTo>
                    <a:pt x="828" y="1203"/>
                  </a:lnTo>
                  <a:lnTo>
                    <a:pt x="827" y="1203"/>
                  </a:lnTo>
                  <a:lnTo>
                    <a:pt x="828" y="1203"/>
                  </a:lnTo>
                  <a:lnTo>
                    <a:pt x="827" y="1204"/>
                  </a:lnTo>
                  <a:lnTo>
                    <a:pt x="822" y="1205"/>
                  </a:lnTo>
                  <a:lnTo>
                    <a:pt x="820" y="1206"/>
                  </a:lnTo>
                  <a:lnTo>
                    <a:pt x="820" y="1206"/>
                  </a:lnTo>
                  <a:lnTo>
                    <a:pt x="819" y="1206"/>
                  </a:lnTo>
                  <a:lnTo>
                    <a:pt x="816" y="1206"/>
                  </a:lnTo>
                  <a:lnTo>
                    <a:pt x="814" y="1206"/>
                  </a:lnTo>
                  <a:lnTo>
                    <a:pt x="814" y="1206"/>
                  </a:lnTo>
                  <a:lnTo>
                    <a:pt x="813" y="1206"/>
                  </a:lnTo>
                  <a:lnTo>
                    <a:pt x="811" y="1206"/>
                  </a:lnTo>
                  <a:lnTo>
                    <a:pt x="804" y="1206"/>
                  </a:lnTo>
                  <a:lnTo>
                    <a:pt x="799" y="1206"/>
                  </a:lnTo>
                  <a:lnTo>
                    <a:pt x="799" y="1206"/>
                  </a:lnTo>
                  <a:lnTo>
                    <a:pt x="796" y="1207"/>
                  </a:lnTo>
                  <a:lnTo>
                    <a:pt x="790" y="1210"/>
                  </a:lnTo>
                  <a:lnTo>
                    <a:pt x="785" y="1211"/>
                  </a:lnTo>
                  <a:lnTo>
                    <a:pt x="785" y="1211"/>
                  </a:lnTo>
                  <a:lnTo>
                    <a:pt x="784" y="1211"/>
                  </a:lnTo>
                  <a:lnTo>
                    <a:pt x="783" y="1211"/>
                  </a:lnTo>
                  <a:lnTo>
                    <a:pt x="782" y="1211"/>
                  </a:lnTo>
                  <a:lnTo>
                    <a:pt x="782" y="1211"/>
                  </a:lnTo>
                  <a:lnTo>
                    <a:pt x="781" y="1207"/>
                  </a:lnTo>
                  <a:lnTo>
                    <a:pt x="782" y="1206"/>
                  </a:lnTo>
                  <a:lnTo>
                    <a:pt x="778" y="1205"/>
                  </a:lnTo>
                  <a:lnTo>
                    <a:pt x="776" y="1204"/>
                  </a:lnTo>
                  <a:lnTo>
                    <a:pt x="776" y="1203"/>
                  </a:lnTo>
                  <a:lnTo>
                    <a:pt x="776" y="1202"/>
                  </a:lnTo>
                  <a:lnTo>
                    <a:pt x="776" y="1197"/>
                  </a:lnTo>
                  <a:lnTo>
                    <a:pt x="776" y="1194"/>
                  </a:lnTo>
                  <a:lnTo>
                    <a:pt x="777" y="1193"/>
                  </a:lnTo>
                  <a:lnTo>
                    <a:pt x="775" y="1186"/>
                  </a:lnTo>
                  <a:lnTo>
                    <a:pt x="775" y="1183"/>
                  </a:lnTo>
                  <a:lnTo>
                    <a:pt x="775" y="1182"/>
                  </a:lnTo>
                  <a:lnTo>
                    <a:pt x="775" y="1179"/>
                  </a:lnTo>
                  <a:lnTo>
                    <a:pt x="774" y="1176"/>
                  </a:lnTo>
                  <a:lnTo>
                    <a:pt x="775" y="1175"/>
                  </a:lnTo>
                  <a:lnTo>
                    <a:pt x="774" y="1175"/>
                  </a:lnTo>
                  <a:lnTo>
                    <a:pt x="773" y="1175"/>
                  </a:lnTo>
                  <a:lnTo>
                    <a:pt x="772" y="1175"/>
                  </a:lnTo>
                  <a:lnTo>
                    <a:pt x="772" y="1175"/>
                  </a:lnTo>
                  <a:lnTo>
                    <a:pt x="772" y="1174"/>
                  </a:lnTo>
                  <a:lnTo>
                    <a:pt x="771" y="1168"/>
                  </a:lnTo>
                  <a:lnTo>
                    <a:pt x="771" y="1165"/>
                  </a:lnTo>
                  <a:lnTo>
                    <a:pt x="772" y="1164"/>
                  </a:lnTo>
                  <a:lnTo>
                    <a:pt x="771" y="1164"/>
                  </a:lnTo>
                  <a:lnTo>
                    <a:pt x="770" y="1164"/>
                  </a:lnTo>
                  <a:lnTo>
                    <a:pt x="764" y="1164"/>
                  </a:lnTo>
                  <a:lnTo>
                    <a:pt x="761" y="1164"/>
                  </a:lnTo>
                  <a:lnTo>
                    <a:pt x="761" y="1164"/>
                  </a:lnTo>
                  <a:lnTo>
                    <a:pt x="761" y="1161"/>
                  </a:lnTo>
                  <a:lnTo>
                    <a:pt x="760" y="1161"/>
                  </a:lnTo>
                  <a:lnTo>
                    <a:pt x="759" y="1161"/>
                  </a:lnTo>
                  <a:lnTo>
                    <a:pt x="756" y="1161"/>
                  </a:lnTo>
                  <a:lnTo>
                    <a:pt x="754" y="1161"/>
                  </a:lnTo>
                  <a:lnTo>
                    <a:pt x="754" y="1161"/>
                  </a:lnTo>
                  <a:lnTo>
                    <a:pt x="753" y="1161"/>
                  </a:lnTo>
                  <a:lnTo>
                    <a:pt x="752" y="1161"/>
                  </a:lnTo>
                  <a:lnTo>
                    <a:pt x="749" y="1161"/>
                  </a:lnTo>
                  <a:lnTo>
                    <a:pt x="746" y="1161"/>
                  </a:lnTo>
                  <a:lnTo>
                    <a:pt x="746" y="1161"/>
                  </a:lnTo>
                  <a:lnTo>
                    <a:pt x="743" y="1162"/>
                  </a:lnTo>
                  <a:lnTo>
                    <a:pt x="737" y="1163"/>
                  </a:lnTo>
                  <a:lnTo>
                    <a:pt x="733" y="1164"/>
                  </a:lnTo>
                  <a:lnTo>
                    <a:pt x="733" y="1164"/>
                  </a:lnTo>
                  <a:lnTo>
                    <a:pt x="728" y="1165"/>
                  </a:lnTo>
                  <a:lnTo>
                    <a:pt x="719" y="1167"/>
                  </a:lnTo>
                  <a:lnTo>
                    <a:pt x="712" y="1168"/>
                  </a:lnTo>
                  <a:lnTo>
                    <a:pt x="712" y="1168"/>
                  </a:lnTo>
                  <a:lnTo>
                    <a:pt x="711" y="1169"/>
                  </a:lnTo>
                  <a:lnTo>
                    <a:pt x="706" y="1170"/>
                  </a:lnTo>
                  <a:lnTo>
                    <a:pt x="704" y="1172"/>
                  </a:lnTo>
                  <a:lnTo>
                    <a:pt x="704" y="1172"/>
                  </a:lnTo>
                  <a:lnTo>
                    <a:pt x="703" y="1172"/>
                  </a:lnTo>
                  <a:lnTo>
                    <a:pt x="702" y="1172"/>
                  </a:lnTo>
                  <a:lnTo>
                    <a:pt x="701" y="1172"/>
                  </a:lnTo>
                  <a:lnTo>
                    <a:pt x="701" y="1172"/>
                  </a:lnTo>
                  <a:lnTo>
                    <a:pt x="701" y="1173"/>
                  </a:lnTo>
                  <a:lnTo>
                    <a:pt x="701" y="1175"/>
                  </a:lnTo>
                  <a:lnTo>
                    <a:pt x="700" y="1176"/>
                  </a:lnTo>
                  <a:lnTo>
                    <a:pt x="699" y="1180"/>
                  </a:lnTo>
                  <a:lnTo>
                    <a:pt x="698" y="1182"/>
                  </a:lnTo>
                  <a:lnTo>
                    <a:pt x="698" y="1182"/>
                  </a:lnTo>
                  <a:lnTo>
                    <a:pt x="697" y="1185"/>
                  </a:lnTo>
                  <a:lnTo>
                    <a:pt x="695" y="1192"/>
                  </a:lnTo>
                  <a:lnTo>
                    <a:pt x="694" y="1196"/>
                  </a:lnTo>
                  <a:lnTo>
                    <a:pt x="694" y="1196"/>
                  </a:lnTo>
                  <a:lnTo>
                    <a:pt x="694" y="1197"/>
                  </a:lnTo>
                  <a:lnTo>
                    <a:pt x="693" y="1200"/>
                  </a:lnTo>
                  <a:lnTo>
                    <a:pt x="694" y="1200"/>
                  </a:lnTo>
                  <a:lnTo>
                    <a:pt x="693" y="1200"/>
                  </a:lnTo>
                  <a:lnTo>
                    <a:pt x="694" y="1200"/>
                  </a:lnTo>
                  <a:lnTo>
                    <a:pt x="693" y="1200"/>
                  </a:lnTo>
                  <a:lnTo>
                    <a:pt x="694" y="1200"/>
                  </a:lnTo>
                  <a:lnTo>
                    <a:pt x="693" y="1200"/>
                  </a:lnTo>
                  <a:lnTo>
                    <a:pt x="689" y="1200"/>
                  </a:lnTo>
                  <a:lnTo>
                    <a:pt x="687" y="1200"/>
                  </a:lnTo>
                  <a:lnTo>
                    <a:pt x="687" y="1200"/>
                  </a:lnTo>
                  <a:lnTo>
                    <a:pt x="686" y="1201"/>
                  </a:lnTo>
                  <a:lnTo>
                    <a:pt x="682" y="1202"/>
                  </a:lnTo>
                  <a:lnTo>
                    <a:pt x="680" y="1203"/>
                  </a:lnTo>
                  <a:lnTo>
                    <a:pt x="680" y="1203"/>
                  </a:lnTo>
                  <a:lnTo>
                    <a:pt x="679" y="1203"/>
                  </a:lnTo>
                  <a:lnTo>
                    <a:pt x="678" y="1203"/>
                  </a:lnTo>
                  <a:lnTo>
                    <a:pt x="675" y="1203"/>
                  </a:lnTo>
                  <a:lnTo>
                    <a:pt x="673" y="1203"/>
                  </a:lnTo>
                  <a:lnTo>
                    <a:pt x="673" y="1203"/>
                  </a:lnTo>
                  <a:lnTo>
                    <a:pt x="671" y="1203"/>
                  </a:lnTo>
                  <a:lnTo>
                    <a:pt x="673" y="1203"/>
                  </a:lnTo>
                  <a:lnTo>
                    <a:pt x="671" y="1203"/>
                  </a:lnTo>
                  <a:lnTo>
                    <a:pt x="673" y="1203"/>
                  </a:lnTo>
                  <a:lnTo>
                    <a:pt x="671" y="1203"/>
                  </a:lnTo>
                  <a:lnTo>
                    <a:pt x="670" y="1203"/>
                  </a:lnTo>
                  <a:lnTo>
                    <a:pt x="665" y="1202"/>
                  </a:lnTo>
                  <a:lnTo>
                    <a:pt x="661" y="1202"/>
                  </a:lnTo>
                  <a:lnTo>
                    <a:pt x="661" y="1201"/>
                  </a:lnTo>
                  <a:lnTo>
                    <a:pt x="660" y="1203"/>
                  </a:lnTo>
                  <a:lnTo>
                    <a:pt x="659" y="1210"/>
                  </a:lnTo>
                  <a:lnTo>
                    <a:pt x="658" y="1214"/>
                  </a:lnTo>
                  <a:lnTo>
                    <a:pt x="658" y="1214"/>
                  </a:lnTo>
                  <a:lnTo>
                    <a:pt x="657" y="1215"/>
                  </a:lnTo>
                  <a:lnTo>
                    <a:pt x="653" y="1221"/>
                  </a:lnTo>
                  <a:lnTo>
                    <a:pt x="651" y="1224"/>
                  </a:lnTo>
                  <a:lnTo>
                    <a:pt x="651" y="1224"/>
                  </a:lnTo>
                  <a:lnTo>
                    <a:pt x="650" y="1225"/>
                  </a:lnTo>
                  <a:lnTo>
                    <a:pt x="649" y="1227"/>
                  </a:lnTo>
                  <a:lnTo>
                    <a:pt x="644" y="1236"/>
                  </a:lnTo>
                  <a:lnTo>
                    <a:pt x="641" y="1242"/>
                  </a:lnTo>
                  <a:lnTo>
                    <a:pt x="641" y="1242"/>
                  </a:lnTo>
                  <a:lnTo>
                    <a:pt x="641" y="1243"/>
                  </a:lnTo>
                  <a:lnTo>
                    <a:pt x="640" y="1246"/>
                  </a:lnTo>
                  <a:lnTo>
                    <a:pt x="640" y="1249"/>
                  </a:lnTo>
                  <a:lnTo>
                    <a:pt x="641" y="1249"/>
                  </a:lnTo>
                  <a:lnTo>
                    <a:pt x="640" y="1249"/>
                  </a:lnTo>
                  <a:lnTo>
                    <a:pt x="637" y="1249"/>
                  </a:lnTo>
                  <a:lnTo>
                    <a:pt x="634" y="1249"/>
                  </a:lnTo>
                  <a:lnTo>
                    <a:pt x="634" y="1249"/>
                  </a:lnTo>
                  <a:lnTo>
                    <a:pt x="632" y="1250"/>
                  </a:lnTo>
                  <a:lnTo>
                    <a:pt x="627" y="1252"/>
                  </a:lnTo>
                  <a:lnTo>
                    <a:pt x="624" y="1253"/>
                  </a:lnTo>
                  <a:lnTo>
                    <a:pt x="624" y="1253"/>
                  </a:lnTo>
                  <a:lnTo>
                    <a:pt x="620" y="1254"/>
                  </a:lnTo>
                  <a:lnTo>
                    <a:pt x="608" y="1255"/>
                  </a:lnTo>
                  <a:lnTo>
                    <a:pt x="599" y="1256"/>
                  </a:lnTo>
                  <a:lnTo>
                    <a:pt x="599" y="1256"/>
                  </a:lnTo>
                  <a:lnTo>
                    <a:pt x="594" y="1257"/>
                  </a:lnTo>
                  <a:lnTo>
                    <a:pt x="585" y="1258"/>
                  </a:lnTo>
                  <a:lnTo>
                    <a:pt x="577" y="1259"/>
                  </a:lnTo>
                  <a:lnTo>
                    <a:pt x="577" y="1259"/>
                  </a:lnTo>
                  <a:lnTo>
                    <a:pt x="576" y="1259"/>
                  </a:lnTo>
                  <a:lnTo>
                    <a:pt x="575" y="1259"/>
                  </a:lnTo>
                  <a:lnTo>
                    <a:pt x="574" y="1259"/>
                  </a:lnTo>
                  <a:lnTo>
                    <a:pt x="574" y="1259"/>
                  </a:lnTo>
                  <a:lnTo>
                    <a:pt x="573" y="1259"/>
                  </a:lnTo>
                  <a:lnTo>
                    <a:pt x="570" y="1259"/>
                  </a:lnTo>
                  <a:lnTo>
                    <a:pt x="561" y="1259"/>
                  </a:lnTo>
                  <a:lnTo>
                    <a:pt x="553" y="1259"/>
                  </a:lnTo>
                  <a:lnTo>
                    <a:pt x="553" y="1259"/>
                  </a:lnTo>
                  <a:lnTo>
                    <a:pt x="548" y="1260"/>
                  </a:lnTo>
                  <a:lnTo>
                    <a:pt x="532" y="1261"/>
                  </a:lnTo>
                  <a:lnTo>
                    <a:pt x="520" y="1262"/>
                  </a:lnTo>
                  <a:lnTo>
                    <a:pt x="520" y="1262"/>
                  </a:lnTo>
                  <a:lnTo>
                    <a:pt x="513" y="1263"/>
                  </a:lnTo>
                  <a:lnTo>
                    <a:pt x="494" y="1264"/>
                  </a:lnTo>
                  <a:lnTo>
                    <a:pt x="479" y="1265"/>
                  </a:lnTo>
                  <a:lnTo>
                    <a:pt x="479" y="1265"/>
                  </a:lnTo>
                  <a:lnTo>
                    <a:pt x="478" y="1265"/>
                  </a:lnTo>
                  <a:lnTo>
                    <a:pt x="474" y="1265"/>
                  </a:lnTo>
                  <a:lnTo>
                    <a:pt x="459" y="1265"/>
                  </a:lnTo>
                  <a:lnTo>
                    <a:pt x="449" y="1265"/>
                  </a:lnTo>
                  <a:lnTo>
                    <a:pt x="449" y="1265"/>
                  </a:lnTo>
                  <a:lnTo>
                    <a:pt x="446" y="1267"/>
                  </a:lnTo>
                  <a:lnTo>
                    <a:pt x="436" y="1267"/>
                  </a:lnTo>
                  <a:lnTo>
                    <a:pt x="430" y="1267"/>
                  </a:lnTo>
                  <a:lnTo>
                    <a:pt x="430" y="1267"/>
                  </a:lnTo>
                  <a:lnTo>
                    <a:pt x="429" y="1267"/>
                  </a:lnTo>
                  <a:lnTo>
                    <a:pt x="430" y="1267"/>
                  </a:lnTo>
                  <a:lnTo>
                    <a:pt x="429" y="1267"/>
                  </a:lnTo>
                  <a:lnTo>
                    <a:pt x="430" y="1267"/>
                  </a:lnTo>
                  <a:lnTo>
                    <a:pt x="430" y="1268"/>
                  </a:lnTo>
                  <a:lnTo>
                    <a:pt x="430" y="1270"/>
                  </a:lnTo>
                  <a:lnTo>
                    <a:pt x="430" y="1272"/>
                  </a:lnTo>
                  <a:lnTo>
                    <a:pt x="429" y="1275"/>
                  </a:lnTo>
                  <a:lnTo>
                    <a:pt x="429" y="1277"/>
                  </a:lnTo>
                  <a:lnTo>
                    <a:pt x="430" y="1277"/>
                  </a:lnTo>
                  <a:lnTo>
                    <a:pt x="430" y="1279"/>
                  </a:lnTo>
                  <a:lnTo>
                    <a:pt x="429" y="1284"/>
                  </a:lnTo>
                  <a:lnTo>
                    <a:pt x="429" y="1288"/>
                  </a:lnTo>
                  <a:lnTo>
                    <a:pt x="430" y="1288"/>
                  </a:lnTo>
                  <a:lnTo>
                    <a:pt x="429" y="1288"/>
                  </a:lnTo>
                  <a:lnTo>
                    <a:pt x="430" y="1288"/>
                  </a:lnTo>
                  <a:lnTo>
                    <a:pt x="429" y="1288"/>
                  </a:lnTo>
                  <a:lnTo>
                    <a:pt x="430" y="1288"/>
                  </a:lnTo>
                  <a:lnTo>
                    <a:pt x="429" y="1289"/>
                  </a:lnTo>
                  <a:lnTo>
                    <a:pt x="425" y="1290"/>
                  </a:lnTo>
                  <a:lnTo>
                    <a:pt x="423" y="1291"/>
                  </a:lnTo>
                  <a:lnTo>
                    <a:pt x="423" y="1291"/>
                  </a:lnTo>
                  <a:lnTo>
                    <a:pt x="422" y="1291"/>
                  </a:lnTo>
                  <a:lnTo>
                    <a:pt x="421" y="1291"/>
                  </a:lnTo>
                  <a:lnTo>
                    <a:pt x="418" y="1291"/>
                  </a:lnTo>
                  <a:lnTo>
                    <a:pt x="416" y="1291"/>
                  </a:lnTo>
                  <a:lnTo>
                    <a:pt x="416" y="1291"/>
                  </a:lnTo>
                  <a:lnTo>
                    <a:pt x="415" y="1291"/>
                  </a:lnTo>
                  <a:lnTo>
                    <a:pt x="414" y="1291"/>
                  </a:lnTo>
                  <a:lnTo>
                    <a:pt x="409" y="1291"/>
                  </a:lnTo>
                  <a:lnTo>
                    <a:pt x="405" y="1291"/>
                  </a:lnTo>
                  <a:lnTo>
                    <a:pt x="405" y="1291"/>
                  </a:lnTo>
                  <a:lnTo>
                    <a:pt x="404" y="1291"/>
                  </a:lnTo>
                  <a:lnTo>
                    <a:pt x="402" y="1291"/>
                  </a:lnTo>
                  <a:lnTo>
                    <a:pt x="396" y="1291"/>
                  </a:lnTo>
                  <a:lnTo>
                    <a:pt x="392" y="1291"/>
                  </a:lnTo>
                  <a:lnTo>
                    <a:pt x="392" y="1291"/>
                  </a:lnTo>
                  <a:lnTo>
                    <a:pt x="391" y="1291"/>
                  </a:lnTo>
                  <a:lnTo>
                    <a:pt x="390" y="1291"/>
                  </a:lnTo>
                  <a:lnTo>
                    <a:pt x="386" y="1291"/>
                  </a:lnTo>
                  <a:lnTo>
                    <a:pt x="384" y="1291"/>
                  </a:lnTo>
                  <a:lnTo>
                    <a:pt x="384" y="1291"/>
                  </a:lnTo>
                  <a:lnTo>
                    <a:pt x="383" y="1291"/>
                  </a:lnTo>
                  <a:lnTo>
                    <a:pt x="384" y="1291"/>
                  </a:lnTo>
                  <a:lnTo>
                    <a:pt x="383" y="1291"/>
                  </a:lnTo>
                  <a:lnTo>
                    <a:pt x="384" y="1291"/>
                  </a:lnTo>
                  <a:lnTo>
                    <a:pt x="383" y="1291"/>
                  </a:lnTo>
                  <a:lnTo>
                    <a:pt x="384" y="1291"/>
                  </a:lnTo>
                  <a:lnTo>
                    <a:pt x="383" y="1291"/>
                  </a:lnTo>
                  <a:lnTo>
                    <a:pt x="384" y="1291"/>
                  </a:lnTo>
                  <a:lnTo>
                    <a:pt x="382" y="1288"/>
                  </a:lnTo>
                  <a:lnTo>
                    <a:pt x="381" y="1285"/>
                  </a:lnTo>
                  <a:lnTo>
                    <a:pt x="381" y="1284"/>
                  </a:lnTo>
                  <a:lnTo>
                    <a:pt x="380" y="1282"/>
                  </a:lnTo>
                  <a:lnTo>
                    <a:pt x="378" y="1276"/>
                  </a:lnTo>
                  <a:lnTo>
                    <a:pt x="377" y="1271"/>
                  </a:lnTo>
                  <a:lnTo>
                    <a:pt x="377" y="1270"/>
                  </a:lnTo>
                  <a:lnTo>
                    <a:pt x="377" y="1267"/>
                  </a:lnTo>
                  <a:lnTo>
                    <a:pt x="376" y="1267"/>
                  </a:lnTo>
                  <a:lnTo>
                    <a:pt x="373" y="1267"/>
                  </a:lnTo>
                  <a:lnTo>
                    <a:pt x="371" y="1267"/>
                  </a:lnTo>
                  <a:lnTo>
                    <a:pt x="371" y="1267"/>
                  </a:lnTo>
                  <a:lnTo>
                    <a:pt x="370" y="1267"/>
                  </a:lnTo>
                  <a:lnTo>
                    <a:pt x="368" y="1267"/>
                  </a:lnTo>
                  <a:lnTo>
                    <a:pt x="365" y="1267"/>
                  </a:lnTo>
                  <a:lnTo>
                    <a:pt x="363" y="1267"/>
                  </a:lnTo>
                  <a:lnTo>
                    <a:pt x="363" y="1267"/>
                  </a:lnTo>
                  <a:lnTo>
                    <a:pt x="362" y="1267"/>
                  </a:lnTo>
                  <a:lnTo>
                    <a:pt x="359" y="1267"/>
                  </a:lnTo>
                  <a:lnTo>
                    <a:pt x="349" y="1267"/>
                  </a:lnTo>
                  <a:lnTo>
                    <a:pt x="342" y="1267"/>
                  </a:lnTo>
                  <a:lnTo>
                    <a:pt x="342" y="1267"/>
                  </a:lnTo>
                  <a:lnTo>
                    <a:pt x="341" y="1267"/>
                  </a:lnTo>
                  <a:lnTo>
                    <a:pt x="339" y="1267"/>
                  </a:lnTo>
                  <a:lnTo>
                    <a:pt x="330" y="1267"/>
                  </a:lnTo>
                  <a:lnTo>
                    <a:pt x="324" y="1267"/>
                  </a:lnTo>
                  <a:lnTo>
                    <a:pt x="324" y="1267"/>
                  </a:lnTo>
                  <a:lnTo>
                    <a:pt x="323" y="1267"/>
                  </a:lnTo>
                  <a:lnTo>
                    <a:pt x="322" y="1267"/>
                  </a:lnTo>
                  <a:lnTo>
                    <a:pt x="321" y="1267"/>
                  </a:lnTo>
                  <a:lnTo>
                    <a:pt x="321" y="1267"/>
                  </a:lnTo>
                  <a:lnTo>
                    <a:pt x="320" y="1268"/>
                  </a:lnTo>
                  <a:lnTo>
                    <a:pt x="319" y="1269"/>
                  </a:lnTo>
                  <a:lnTo>
                    <a:pt x="318" y="1270"/>
                  </a:lnTo>
                  <a:lnTo>
                    <a:pt x="318" y="1270"/>
                  </a:lnTo>
                  <a:lnTo>
                    <a:pt x="318" y="1271"/>
                  </a:lnTo>
                  <a:lnTo>
                    <a:pt x="318" y="1272"/>
                  </a:lnTo>
                  <a:lnTo>
                    <a:pt x="319" y="1275"/>
                  </a:lnTo>
                  <a:lnTo>
                    <a:pt x="319" y="1277"/>
                  </a:lnTo>
                  <a:lnTo>
                    <a:pt x="320" y="1277"/>
                  </a:lnTo>
                  <a:lnTo>
                    <a:pt x="320" y="1278"/>
                  </a:lnTo>
                  <a:lnTo>
                    <a:pt x="320" y="1280"/>
                  </a:lnTo>
                  <a:lnTo>
                    <a:pt x="320" y="1287"/>
                  </a:lnTo>
                  <a:lnTo>
                    <a:pt x="320" y="1292"/>
                  </a:lnTo>
                  <a:lnTo>
                    <a:pt x="320" y="1292"/>
                  </a:lnTo>
                  <a:lnTo>
                    <a:pt x="319" y="1293"/>
                  </a:lnTo>
                  <a:lnTo>
                    <a:pt x="318" y="1296"/>
                  </a:lnTo>
                  <a:lnTo>
                    <a:pt x="319" y="1298"/>
                  </a:lnTo>
                  <a:lnTo>
                    <a:pt x="319" y="1302"/>
                  </a:lnTo>
                  <a:lnTo>
                    <a:pt x="319" y="1307"/>
                  </a:lnTo>
                  <a:lnTo>
                    <a:pt x="317" y="1309"/>
                  </a:lnTo>
                  <a:lnTo>
                    <a:pt x="314" y="1306"/>
                  </a:lnTo>
                  <a:lnTo>
                    <a:pt x="314" y="1306"/>
                  </a:lnTo>
                  <a:lnTo>
                    <a:pt x="314" y="1307"/>
                  </a:lnTo>
                  <a:lnTo>
                    <a:pt x="314" y="1309"/>
                  </a:lnTo>
                  <a:lnTo>
                    <a:pt x="313" y="1309"/>
                  </a:lnTo>
                  <a:lnTo>
                    <a:pt x="314" y="1309"/>
                  </a:lnTo>
                  <a:lnTo>
                    <a:pt x="313" y="1309"/>
                  </a:lnTo>
                  <a:lnTo>
                    <a:pt x="314" y="1309"/>
                  </a:lnTo>
                  <a:lnTo>
                    <a:pt x="313" y="1310"/>
                  </a:lnTo>
                  <a:lnTo>
                    <a:pt x="311" y="1311"/>
                  </a:lnTo>
                  <a:lnTo>
                    <a:pt x="310" y="1312"/>
                  </a:lnTo>
                  <a:lnTo>
                    <a:pt x="310" y="1312"/>
                  </a:lnTo>
                  <a:lnTo>
                    <a:pt x="309" y="1313"/>
                  </a:lnTo>
                  <a:lnTo>
                    <a:pt x="308" y="1315"/>
                  </a:lnTo>
                  <a:lnTo>
                    <a:pt x="307" y="1316"/>
                  </a:lnTo>
                  <a:lnTo>
                    <a:pt x="307" y="1316"/>
                  </a:lnTo>
                  <a:lnTo>
                    <a:pt x="306" y="1317"/>
                  </a:lnTo>
                  <a:lnTo>
                    <a:pt x="304" y="1318"/>
                  </a:lnTo>
                  <a:lnTo>
                    <a:pt x="303" y="1319"/>
                  </a:lnTo>
                  <a:lnTo>
                    <a:pt x="303" y="1319"/>
                  </a:lnTo>
                  <a:lnTo>
                    <a:pt x="303" y="1321"/>
                  </a:lnTo>
                  <a:lnTo>
                    <a:pt x="302" y="1325"/>
                  </a:lnTo>
                  <a:lnTo>
                    <a:pt x="302" y="1327"/>
                  </a:lnTo>
                  <a:lnTo>
                    <a:pt x="303" y="1327"/>
                  </a:lnTo>
                  <a:lnTo>
                    <a:pt x="303" y="1330"/>
                  </a:lnTo>
                  <a:lnTo>
                    <a:pt x="302" y="1336"/>
                  </a:lnTo>
                  <a:lnTo>
                    <a:pt x="302" y="1340"/>
                  </a:lnTo>
                  <a:lnTo>
                    <a:pt x="303" y="1340"/>
                  </a:lnTo>
                  <a:lnTo>
                    <a:pt x="302" y="1345"/>
                  </a:lnTo>
                  <a:lnTo>
                    <a:pt x="301" y="1356"/>
                  </a:lnTo>
                  <a:lnTo>
                    <a:pt x="300" y="1365"/>
                  </a:lnTo>
                  <a:lnTo>
                    <a:pt x="300" y="1365"/>
                  </a:lnTo>
                  <a:lnTo>
                    <a:pt x="300" y="1369"/>
                  </a:lnTo>
                  <a:lnTo>
                    <a:pt x="299" y="1380"/>
                  </a:lnTo>
                  <a:lnTo>
                    <a:pt x="299" y="1390"/>
                  </a:lnTo>
                  <a:lnTo>
                    <a:pt x="300" y="1390"/>
                  </a:lnTo>
                  <a:lnTo>
                    <a:pt x="300" y="1391"/>
                  </a:lnTo>
                  <a:lnTo>
                    <a:pt x="299" y="1394"/>
                  </a:lnTo>
                  <a:lnTo>
                    <a:pt x="299" y="1396"/>
                  </a:lnTo>
                  <a:lnTo>
                    <a:pt x="300" y="1396"/>
                  </a:lnTo>
                  <a:lnTo>
                    <a:pt x="299" y="1396"/>
                  </a:lnTo>
                  <a:lnTo>
                    <a:pt x="298" y="1396"/>
                  </a:lnTo>
                  <a:lnTo>
                    <a:pt x="292" y="1396"/>
                  </a:lnTo>
                  <a:lnTo>
                    <a:pt x="289" y="1396"/>
                  </a:lnTo>
                  <a:lnTo>
                    <a:pt x="289" y="1396"/>
                  </a:lnTo>
                  <a:lnTo>
                    <a:pt x="288" y="1396"/>
                  </a:lnTo>
                  <a:lnTo>
                    <a:pt x="287" y="1396"/>
                  </a:lnTo>
                  <a:lnTo>
                    <a:pt x="282" y="1396"/>
                  </a:lnTo>
                  <a:lnTo>
                    <a:pt x="279" y="1396"/>
                  </a:lnTo>
                  <a:lnTo>
                    <a:pt x="279" y="1396"/>
                  </a:lnTo>
                  <a:lnTo>
                    <a:pt x="278" y="1396"/>
                  </a:lnTo>
                  <a:lnTo>
                    <a:pt x="274" y="1396"/>
                  </a:lnTo>
                  <a:lnTo>
                    <a:pt x="265" y="1395"/>
                  </a:lnTo>
                  <a:lnTo>
                    <a:pt x="258" y="1394"/>
                  </a:lnTo>
                  <a:lnTo>
                    <a:pt x="258" y="1393"/>
                  </a:lnTo>
                  <a:lnTo>
                    <a:pt x="257" y="1393"/>
                  </a:lnTo>
                  <a:lnTo>
                    <a:pt x="251" y="1393"/>
                  </a:lnTo>
                  <a:lnTo>
                    <a:pt x="235" y="1393"/>
                  </a:lnTo>
                  <a:lnTo>
                    <a:pt x="223" y="1393"/>
                  </a:lnTo>
                  <a:lnTo>
                    <a:pt x="223" y="1393"/>
                  </a:lnTo>
                  <a:lnTo>
                    <a:pt x="222" y="1393"/>
                  </a:lnTo>
                  <a:lnTo>
                    <a:pt x="221" y="1393"/>
                  </a:lnTo>
                  <a:lnTo>
                    <a:pt x="215" y="1393"/>
                  </a:lnTo>
                  <a:lnTo>
                    <a:pt x="212" y="1393"/>
                  </a:lnTo>
                  <a:lnTo>
                    <a:pt x="212" y="1393"/>
                  </a:lnTo>
                  <a:lnTo>
                    <a:pt x="209" y="1392"/>
                  </a:lnTo>
                  <a:lnTo>
                    <a:pt x="208" y="1391"/>
                  </a:lnTo>
                  <a:lnTo>
                    <a:pt x="208" y="1390"/>
                  </a:lnTo>
                  <a:lnTo>
                    <a:pt x="206" y="1388"/>
                  </a:lnTo>
                  <a:lnTo>
                    <a:pt x="205" y="1387"/>
                  </a:lnTo>
                  <a:lnTo>
                    <a:pt x="205" y="1386"/>
                  </a:lnTo>
                  <a:lnTo>
                    <a:pt x="200" y="1385"/>
                  </a:lnTo>
                  <a:lnTo>
                    <a:pt x="197" y="1384"/>
                  </a:lnTo>
                  <a:lnTo>
                    <a:pt x="197" y="1383"/>
                  </a:lnTo>
                  <a:lnTo>
                    <a:pt x="197" y="1379"/>
                  </a:lnTo>
                  <a:lnTo>
                    <a:pt x="196" y="1379"/>
                  </a:lnTo>
                  <a:lnTo>
                    <a:pt x="195" y="1379"/>
                  </a:lnTo>
                  <a:lnTo>
                    <a:pt x="194" y="1379"/>
                  </a:lnTo>
                  <a:lnTo>
                    <a:pt x="194" y="1379"/>
                  </a:lnTo>
                  <a:lnTo>
                    <a:pt x="193" y="1379"/>
                  </a:lnTo>
                  <a:lnTo>
                    <a:pt x="192" y="1379"/>
                  </a:lnTo>
                  <a:lnTo>
                    <a:pt x="191" y="1379"/>
                  </a:lnTo>
                  <a:lnTo>
                    <a:pt x="191" y="1379"/>
                  </a:lnTo>
                  <a:lnTo>
                    <a:pt x="190" y="1379"/>
                  </a:lnTo>
                  <a:lnTo>
                    <a:pt x="189" y="1379"/>
                  </a:lnTo>
                  <a:lnTo>
                    <a:pt x="184" y="1379"/>
                  </a:lnTo>
                  <a:lnTo>
                    <a:pt x="181" y="1379"/>
                  </a:lnTo>
                  <a:lnTo>
                    <a:pt x="181" y="1379"/>
                  </a:lnTo>
                  <a:lnTo>
                    <a:pt x="179" y="1379"/>
                  </a:lnTo>
                  <a:lnTo>
                    <a:pt x="178" y="1379"/>
                  </a:lnTo>
                  <a:lnTo>
                    <a:pt x="173" y="1377"/>
                  </a:lnTo>
                  <a:lnTo>
                    <a:pt x="170" y="1376"/>
                  </a:lnTo>
                  <a:lnTo>
                    <a:pt x="170" y="1375"/>
                  </a:lnTo>
                  <a:lnTo>
                    <a:pt x="169" y="1375"/>
                  </a:lnTo>
                  <a:lnTo>
                    <a:pt x="167" y="1375"/>
                  </a:lnTo>
                  <a:lnTo>
                    <a:pt x="166" y="1375"/>
                  </a:lnTo>
                  <a:lnTo>
                    <a:pt x="166" y="1375"/>
                  </a:lnTo>
                  <a:lnTo>
                    <a:pt x="166" y="1372"/>
                  </a:lnTo>
                  <a:lnTo>
                    <a:pt x="164" y="1366"/>
                  </a:lnTo>
                  <a:lnTo>
                    <a:pt x="163" y="1363"/>
                  </a:lnTo>
                  <a:lnTo>
                    <a:pt x="163" y="1361"/>
                  </a:lnTo>
                  <a:lnTo>
                    <a:pt x="162" y="1360"/>
                  </a:lnTo>
                  <a:lnTo>
                    <a:pt x="160" y="1357"/>
                  </a:lnTo>
                  <a:lnTo>
                    <a:pt x="159" y="1355"/>
                  </a:lnTo>
                  <a:lnTo>
                    <a:pt x="159" y="1354"/>
                  </a:lnTo>
                  <a:lnTo>
                    <a:pt x="156" y="1353"/>
                  </a:lnTo>
                  <a:lnTo>
                    <a:pt x="155" y="1352"/>
                  </a:lnTo>
                  <a:lnTo>
                    <a:pt x="155" y="1351"/>
                  </a:lnTo>
                  <a:lnTo>
                    <a:pt x="155" y="1348"/>
                  </a:lnTo>
                  <a:lnTo>
                    <a:pt x="154" y="1348"/>
                  </a:lnTo>
                  <a:lnTo>
                    <a:pt x="153" y="1348"/>
                  </a:lnTo>
                  <a:lnTo>
                    <a:pt x="152" y="1348"/>
                  </a:lnTo>
                  <a:lnTo>
                    <a:pt x="152" y="1348"/>
                  </a:lnTo>
                  <a:lnTo>
                    <a:pt x="151" y="1348"/>
                  </a:lnTo>
                  <a:lnTo>
                    <a:pt x="150" y="1348"/>
                  </a:lnTo>
                  <a:lnTo>
                    <a:pt x="149" y="1348"/>
                  </a:lnTo>
                  <a:lnTo>
                    <a:pt x="149" y="1348"/>
                  </a:lnTo>
                  <a:lnTo>
                    <a:pt x="144" y="1346"/>
                  </a:lnTo>
                  <a:lnTo>
                    <a:pt x="141" y="1345"/>
                  </a:lnTo>
                  <a:lnTo>
                    <a:pt x="141" y="1344"/>
                  </a:lnTo>
                  <a:lnTo>
                    <a:pt x="140" y="1344"/>
                  </a:lnTo>
                  <a:lnTo>
                    <a:pt x="139" y="1344"/>
                  </a:lnTo>
                  <a:lnTo>
                    <a:pt x="136" y="1344"/>
                  </a:lnTo>
                  <a:lnTo>
                    <a:pt x="134" y="1344"/>
                  </a:lnTo>
                  <a:lnTo>
                    <a:pt x="134" y="1344"/>
                  </a:lnTo>
                  <a:lnTo>
                    <a:pt x="133" y="1344"/>
                  </a:lnTo>
                  <a:lnTo>
                    <a:pt x="134" y="1344"/>
                  </a:lnTo>
                  <a:lnTo>
                    <a:pt x="133" y="1344"/>
                  </a:lnTo>
                  <a:lnTo>
                    <a:pt x="134" y="1344"/>
                  </a:lnTo>
                  <a:lnTo>
                    <a:pt x="134" y="1340"/>
                  </a:lnTo>
                  <a:lnTo>
                    <a:pt x="134" y="1339"/>
                  </a:lnTo>
                  <a:lnTo>
                    <a:pt x="133" y="1336"/>
                  </a:lnTo>
                  <a:lnTo>
                    <a:pt x="133" y="1334"/>
                  </a:lnTo>
                  <a:lnTo>
                    <a:pt x="134" y="1333"/>
                  </a:lnTo>
                  <a:lnTo>
                    <a:pt x="134" y="1332"/>
                  </a:lnTo>
                  <a:lnTo>
                    <a:pt x="133" y="1327"/>
                  </a:lnTo>
                  <a:lnTo>
                    <a:pt x="133" y="1323"/>
                  </a:lnTo>
                  <a:lnTo>
                    <a:pt x="134" y="1322"/>
                  </a:lnTo>
                  <a:lnTo>
                    <a:pt x="134" y="1321"/>
                  </a:lnTo>
                  <a:lnTo>
                    <a:pt x="133" y="1316"/>
                  </a:lnTo>
                  <a:lnTo>
                    <a:pt x="133" y="1313"/>
                  </a:lnTo>
                  <a:lnTo>
                    <a:pt x="134" y="1312"/>
                  </a:lnTo>
                  <a:lnTo>
                    <a:pt x="134" y="1309"/>
                  </a:lnTo>
                  <a:lnTo>
                    <a:pt x="133" y="1309"/>
                  </a:lnTo>
                  <a:lnTo>
                    <a:pt x="130" y="1309"/>
                  </a:lnTo>
                  <a:lnTo>
                    <a:pt x="128" y="1309"/>
                  </a:lnTo>
                  <a:lnTo>
                    <a:pt x="128" y="1309"/>
                  </a:lnTo>
                  <a:lnTo>
                    <a:pt x="127" y="1309"/>
                  </a:lnTo>
                  <a:lnTo>
                    <a:pt x="126" y="1309"/>
                  </a:lnTo>
                  <a:lnTo>
                    <a:pt x="122" y="1309"/>
                  </a:lnTo>
                  <a:lnTo>
                    <a:pt x="120" y="1309"/>
                  </a:lnTo>
                  <a:lnTo>
                    <a:pt x="120" y="1309"/>
                  </a:lnTo>
                  <a:lnTo>
                    <a:pt x="119" y="1309"/>
                  </a:lnTo>
                  <a:lnTo>
                    <a:pt x="117" y="1308"/>
                  </a:lnTo>
                  <a:lnTo>
                    <a:pt x="109" y="1304"/>
                  </a:lnTo>
                  <a:lnTo>
                    <a:pt x="102" y="1302"/>
                  </a:lnTo>
                  <a:lnTo>
                    <a:pt x="102" y="1301"/>
                  </a:lnTo>
                  <a:lnTo>
                    <a:pt x="101" y="1301"/>
                  </a:lnTo>
                  <a:lnTo>
                    <a:pt x="98" y="1301"/>
                  </a:lnTo>
                  <a:lnTo>
                    <a:pt x="89" y="1300"/>
                  </a:lnTo>
                  <a:lnTo>
                    <a:pt x="81" y="1299"/>
                  </a:lnTo>
                  <a:lnTo>
                    <a:pt x="81" y="1298"/>
                  </a:lnTo>
                  <a:lnTo>
                    <a:pt x="80" y="1298"/>
                  </a:lnTo>
                  <a:lnTo>
                    <a:pt x="79" y="1298"/>
                  </a:lnTo>
                  <a:lnTo>
                    <a:pt x="78" y="1298"/>
                  </a:lnTo>
                  <a:lnTo>
                    <a:pt x="78" y="1298"/>
                  </a:lnTo>
                  <a:lnTo>
                    <a:pt x="77" y="1298"/>
                  </a:lnTo>
                  <a:lnTo>
                    <a:pt x="78" y="1298"/>
                  </a:lnTo>
                  <a:lnTo>
                    <a:pt x="77" y="1298"/>
                  </a:lnTo>
                  <a:lnTo>
                    <a:pt x="78" y="1298"/>
                  </a:lnTo>
                  <a:lnTo>
                    <a:pt x="78" y="1297"/>
                  </a:lnTo>
                  <a:lnTo>
                    <a:pt x="77" y="1294"/>
                  </a:lnTo>
                  <a:lnTo>
                    <a:pt x="77" y="1292"/>
                  </a:lnTo>
                  <a:lnTo>
                    <a:pt x="78" y="1291"/>
                  </a:lnTo>
                  <a:lnTo>
                    <a:pt x="77" y="1288"/>
                  </a:lnTo>
                  <a:lnTo>
                    <a:pt x="77" y="1285"/>
                  </a:lnTo>
                  <a:lnTo>
                    <a:pt x="78" y="1284"/>
                  </a:lnTo>
                  <a:lnTo>
                    <a:pt x="78" y="1283"/>
                  </a:lnTo>
                  <a:lnTo>
                    <a:pt x="77" y="1280"/>
                  </a:lnTo>
                  <a:lnTo>
                    <a:pt x="77" y="1278"/>
                  </a:lnTo>
                  <a:lnTo>
                    <a:pt x="78" y="1277"/>
                  </a:lnTo>
                  <a:lnTo>
                    <a:pt x="77" y="1277"/>
                  </a:lnTo>
                  <a:lnTo>
                    <a:pt x="78" y="1277"/>
                  </a:lnTo>
                  <a:lnTo>
                    <a:pt x="77" y="1277"/>
                  </a:lnTo>
                  <a:lnTo>
                    <a:pt x="78" y="1277"/>
                  </a:lnTo>
                  <a:lnTo>
                    <a:pt x="77" y="1277"/>
                  </a:lnTo>
                  <a:lnTo>
                    <a:pt x="76" y="1277"/>
                  </a:lnTo>
                  <a:lnTo>
                    <a:pt x="75" y="1277"/>
                  </a:lnTo>
                  <a:lnTo>
                    <a:pt x="75" y="1277"/>
                  </a:lnTo>
                  <a:lnTo>
                    <a:pt x="74" y="1277"/>
                  </a:lnTo>
                  <a:lnTo>
                    <a:pt x="72" y="1277"/>
                  </a:lnTo>
                  <a:lnTo>
                    <a:pt x="71" y="1277"/>
                  </a:lnTo>
                  <a:lnTo>
                    <a:pt x="71" y="1277"/>
                  </a:lnTo>
                  <a:lnTo>
                    <a:pt x="70" y="1277"/>
                  </a:lnTo>
                  <a:lnTo>
                    <a:pt x="69" y="1277"/>
                  </a:lnTo>
                  <a:lnTo>
                    <a:pt x="63" y="1277"/>
                  </a:lnTo>
                  <a:lnTo>
                    <a:pt x="60" y="1277"/>
                  </a:lnTo>
                  <a:lnTo>
                    <a:pt x="60" y="1277"/>
                  </a:lnTo>
                  <a:lnTo>
                    <a:pt x="59" y="1277"/>
                  </a:lnTo>
                  <a:lnTo>
                    <a:pt x="57" y="1277"/>
                  </a:lnTo>
                  <a:lnTo>
                    <a:pt x="51" y="1277"/>
                  </a:lnTo>
                  <a:lnTo>
                    <a:pt x="46" y="1277"/>
                  </a:lnTo>
                  <a:lnTo>
                    <a:pt x="46" y="1277"/>
                  </a:lnTo>
                  <a:lnTo>
                    <a:pt x="45" y="1277"/>
                  </a:lnTo>
                  <a:lnTo>
                    <a:pt x="46" y="1277"/>
                  </a:lnTo>
                  <a:lnTo>
                    <a:pt x="45" y="1277"/>
                  </a:lnTo>
                  <a:lnTo>
                    <a:pt x="46" y="1277"/>
                  </a:lnTo>
                  <a:lnTo>
                    <a:pt x="46" y="1274"/>
                  </a:lnTo>
                  <a:lnTo>
                    <a:pt x="45" y="1271"/>
                  </a:lnTo>
                  <a:lnTo>
                    <a:pt x="46" y="1270"/>
                  </a:lnTo>
                  <a:lnTo>
                    <a:pt x="45" y="1267"/>
                  </a:lnTo>
                  <a:lnTo>
                    <a:pt x="45" y="1264"/>
                  </a:lnTo>
                  <a:lnTo>
                    <a:pt x="46" y="1263"/>
                  </a:lnTo>
                  <a:lnTo>
                    <a:pt x="46" y="1262"/>
                  </a:lnTo>
                  <a:lnTo>
                    <a:pt x="45" y="1259"/>
                  </a:lnTo>
                  <a:lnTo>
                    <a:pt x="45" y="1257"/>
                  </a:lnTo>
                  <a:lnTo>
                    <a:pt x="46" y="1256"/>
                  </a:lnTo>
                  <a:lnTo>
                    <a:pt x="45" y="1256"/>
                  </a:lnTo>
                  <a:lnTo>
                    <a:pt x="46" y="1256"/>
                  </a:lnTo>
                  <a:lnTo>
                    <a:pt x="45" y="1256"/>
                  </a:lnTo>
                  <a:lnTo>
                    <a:pt x="46" y="1256"/>
                  </a:lnTo>
                  <a:lnTo>
                    <a:pt x="45" y="1256"/>
                  </a:lnTo>
                  <a:lnTo>
                    <a:pt x="44" y="1256"/>
                  </a:lnTo>
                  <a:lnTo>
                    <a:pt x="41" y="1256"/>
                  </a:lnTo>
                  <a:lnTo>
                    <a:pt x="39" y="1256"/>
                  </a:lnTo>
                  <a:lnTo>
                    <a:pt x="39" y="1256"/>
                  </a:lnTo>
                  <a:lnTo>
                    <a:pt x="38" y="1256"/>
                  </a:lnTo>
                  <a:lnTo>
                    <a:pt x="37" y="1256"/>
                  </a:lnTo>
                  <a:lnTo>
                    <a:pt x="36" y="1256"/>
                  </a:lnTo>
                  <a:lnTo>
                    <a:pt x="36" y="1256"/>
                  </a:lnTo>
                  <a:lnTo>
                    <a:pt x="35" y="1256"/>
                  </a:lnTo>
                  <a:lnTo>
                    <a:pt x="33" y="1256"/>
                  </a:lnTo>
                  <a:lnTo>
                    <a:pt x="24" y="1256"/>
                  </a:lnTo>
                  <a:lnTo>
                    <a:pt x="18" y="1256"/>
                  </a:lnTo>
                  <a:lnTo>
                    <a:pt x="18" y="1256"/>
                  </a:lnTo>
                  <a:lnTo>
                    <a:pt x="17" y="1256"/>
                  </a:lnTo>
                  <a:lnTo>
                    <a:pt x="15" y="1256"/>
                  </a:lnTo>
                  <a:lnTo>
                    <a:pt x="8" y="1256"/>
                  </a:lnTo>
                  <a:lnTo>
                    <a:pt x="4" y="1256"/>
                  </a:lnTo>
                  <a:lnTo>
                    <a:pt x="4" y="1256"/>
                  </a:lnTo>
                  <a:lnTo>
                    <a:pt x="3" y="1256"/>
                  </a:lnTo>
                  <a:lnTo>
                    <a:pt x="2" y="1256"/>
                  </a:lnTo>
                  <a:lnTo>
                    <a:pt x="1" y="1256"/>
                  </a:lnTo>
                  <a:lnTo>
                    <a:pt x="1" y="1256"/>
                  </a:lnTo>
                  <a:lnTo>
                    <a:pt x="1" y="1255"/>
                  </a:lnTo>
                  <a:lnTo>
                    <a:pt x="0" y="1250"/>
                  </a:lnTo>
                  <a:lnTo>
                    <a:pt x="0" y="1246"/>
                  </a:lnTo>
                  <a:lnTo>
                    <a:pt x="1" y="1245"/>
                  </a:lnTo>
                  <a:lnTo>
                    <a:pt x="1" y="1243"/>
                  </a:lnTo>
                  <a:lnTo>
                    <a:pt x="2" y="1235"/>
                  </a:lnTo>
                  <a:lnTo>
                    <a:pt x="3" y="1229"/>
                  </a:lnTo>
                  <a:lnTo>
                    <a:pt x="4" y="1227"/>
                  </a:lnTo>
                  <a:lnTo>
                    <a:pt x="4" y="1222"/>
                  </a:lnTo>
                  <a:lnTo>
                    <a:pt x="5" y="1204"/>
                  </a:lnTo>
                  <a:lnTo>
                    <a:pt x="6" y="1191"/>
                  </a:lnTo>
                  <a:lnTo>
                    <a:pt x="7" y="1189"/>
                  </a:lnTo>
                  <a:lnTo>
                    <a:pt x="7" y="1184"/>
                  </a:lnTo>
                  <a:lnTo>
                    <a:pt x="10" y="1167"/>
                  </a:lnTo>
                  <a:lnTo>
                    <a:pt x="11" y="1155"/>
                  </a:lnTo>
                  <a:lnTo>
                    <a:pt x="12" y="1154"/>
                  </a:lnTo>
                  <a:lnTo>
                    <a:pt x="12" y="1153"/>
                  </a:lnTo>
                  <a:lnTo>
                    <a:pt x="11" y="1147"/>
                  </a:lnTo>
                  <a:lnTo>
                    <a:pt x="11" y="1144"/>
                  </a:lnTo>
                  <a:lnTo>
                    <a:pt x="12" y="1143"/>
                  </a:lnTo>
                  <a:lnTo>
                    <a:pt x="13" y="1143"/>
                  </a:lnTo>
                  <a:lnTo>
                    <a:pt x="14" y="1143"/>
                  </a:lnTo>
                  <a:lnTo>
                    <a:pt x="15" y="1143"/>
                  </a:lnTo>
                  <a:lnTo>
                    <a:pt x="16" y="1143"/>
                  </a:lnTo>
                  <a:lnTo>
                    <a:pt x="17" y="1143"/>
                  </a:lnTo>
                  <a:lnTo>
                    <a:pt x="18" y="1143"/>
                  </a:lnTo>
                  <a:lnTo>
                    <a:pt x="19" y="1143"/>
                  </a:lnTo>
                  <a:lnTo>
                    <a:pt x="22" y="1143"/>
                  </a:lnTo>
                  <a:lnTo>
                    <a:pt x="24" y="1143"/>
                  </a:lnTo>
                  <a:lnTo>
                    <a:pt x="25" y="1143"/>
                  </a:lnTo>
                  <a:lnTo>
                    <a:pt x="26" y="1143"/>
                  </a:lnTo>
                  <a:lnTo>
                    <a:pt x="30" y="1143"/>
                  </a:lnTo>
                  <a:lnTo>
                    <a:pt x="32" y="1143"/>
                  </a:lnTo>
                  <a:lnTo>
                    <a:pt x="33" y="1143"/>
                  </a:lnTo>
                  <a:lnTo>
                    <a:pt x="34" y="1143"/>
                  </a:lnTo>
                  <a:lnTo>
                    <a:pt x="35" y="1143"/>
                  </a:lnTo>
                  <a:lnTo>
                    <a:pt x="36" y="1143"/>
                  </a:lnTo>
                  <a:lnTo>
                    <a:pt x="35" y="1143"/>
                  </a:lnTo>
                  <a:lnTo>
                    <a:pt x="36" y="1143"/>
                  </a:lnTo>
                  <a:lnTo>
                    <a:pt x="35" y="1143"/>
                  </a:lnTo>
                  <a:lnTo>
                    <a:pt x="36" y="1143"/>
                  </a:lnTo>
                  <a:lnTo>
                    <a:pt x="36" y="1140"/>
                  </a:lnTo>
                  <a:lnTo>
                    <a:pt x="36" y="1139"/>
                  </a:lnTo>
                  <a:lnTo>
                    <a:pt x="35" y="1136"/>
                  </a:lnTo>
                  <a:lnTo>
                    <a:pt x="35" y="1134"/>
                  </a:lnTo>
                  <a:lnTo>
                    <a:pt x="36" y="1133"/>
                  </a:lnTo>
                  <a:lnTo>
                    <a:pt x="35" y="1129"/>
                  </a:lnTo>
                  <a:lnTo>
                    <a:pt x="35" y="1127"/>
                  </a:lnTo>
                  <a:lnTo>
                    <a:pt x="36" y="1126"/>
                  </a:lnTo>
                  <a:lnTo>
                    <a:pt x="35" y="1123"/>
                  </a:lnTo>
                  <a:lnTo>
                    <a:pt x="36" y="1122"/>
                  </a:lnTo>
                  <a:lnTo>
                    <a:pt x="37" y="1122"/>
                  </a:lnTo>
                  <a:lnTo>
                    <a:pt x="38" y="1122"/>
                  </a:lnTo>
                  <a:lnTo>
                    <a:pt x="39" y="1122"/>
                  </a:lnTo>
                  <a:lnTo>
                    <a:pt x="43" y="1121"/>
                  </a:lnTo>
                  <a:lnTo>
                    <a:pt x="45" y="1120"/>
                  </a:lnTo>
                  <a:lnTo>
                    <a:pt x="46" y="1119"/>
                  </a:lnTo>
                  <a:lnTo>
                    <a:pt x="49" y="1119"/>
                  </a:lnTo>
                  <a:lnTo>
                    <a:pt x="57" y="1118"/>
                  </a:lnTo>
                  <a:lnTo>
                    <a:pt x="63" y="1117"/>
                  </a:lnTo>
                  <a:lnTo>
                    <a:pt x="64" y="1116"/>
                  </a:lnTo>
                  <a:lnTo>
                    <a:pt x="68" y="1116"/>
                  </a:lnTo>
                  <a:lnTo>
                    <a:pt x="77" y="1114"/>
                  </a:lnTo>
                  <a:lnTo>
                    <a:pt x="84" y="1112"/>
                  </a:lnTo>
                  <a:lnTo>
                    <a:pt x="86" y="1111"/>
                  </a:lnTo>
                  <a:lnTo>
                    <a:pt x="87" y="1111"/>
                  </a:lnTo>
                  <a:lnTo>
                    <a:pt x="88" y="1111"/>
                  </a:lnTo>
                  <a:lnTo>
                    <a:pt x="89" y="1111"/>
                  </a:lnTo>
                  <a:lnTo>
                    <a:pt x="89" y="1108"/>
                  </a:lnTo>
                  <a:lnTo>
                    <a:pt x="89" y="1107"/>
                  </a:lnTo>
                  <a:lnTo>
                    <a:pt x="90" y="1102"/>
                  </a:lnTo>
                  <a:lnTo>
                    <a:pt x="91" y="1099"/>
                  </a:lnTo>
                  <a:lnTo>
                    <a:pt x="92" y="1098"/>
                  </a:lnTo>
                  <a:lnTo>
                    <a:pt x="94" y="1093"/>
                  </a:lnTo>
                  <a:lnTo>
                    <a:pt x="95" y="1091"/>
                  </a:lnTo>
                  <a:lnTo>
                    <a:pt x="96" y="1090"/>
                  </a:lnTo>
                  <a:lnTo>
                    <a:pt x="97" y="1089"/>
                  </a:lnTo>
                  <a:lnTo>
                    <a:pt x="98" y="1088"/>
                  </a:lnTo>
                  <a:lnTo>
                    <a:pt x="99" y="1087"/>
                  </a:lnTo>
                  <a:lnTo>
                    <a:pt x="99" y="1084"/>
                  </a:lnTo>
                  <a:lnTo>
                    <a:pt x="98" y="1084"/>
                  </a:lnTo>
                  <a:lnTo>
                    <a:pt x="99" y="1084"/>
                  </a:lnTo>
                  <a:lnTo>
                    <a:pt x="98" y="1084"/>
                  </a:lnTo>
                  <a:lnTo>
                    <a:pt x="99" y="1084"/>
                  </a:lnTo>
                  <a:lnTo>
                    <a:pt x="100" y="1084"/>
                  </a:lnTo>
                  <a:lnTo>
                    <a:pt x="103" y="1084"/>
                  </a:lnTo>
                  <a:lnTo>
                    <a:pt x="106" y="1084"/>
                  </a:lnTo>
                  <a:lnTo>
                    <a:pt x="107" y="1084"/>
                  </a:lnTo>
                  <a:lnTo>
                    <a:pt x="110" y="1082"/>
                  </a:lnTo>
                  <a:lnTo>
                    <a:pt x="112" y="1081"/>
                  </a:lnTo>
                  <a:lnTo>
                    <a:pt x="113" y="1080"/>
                  </a:lnTo>
                  <a:lnTo>
                    <a:pt x="114" y="1080"/>
                  </a:lnTo>
                  <a:lnTo>
                    <a:pt x="117" y="1080"/>
                  </a:lnTo>
                  <a:lnTo>
                    <a:pt x="119" y="1080"/>
                  </a:lnTo>
                  <a:lnTo>
                    <a:pt x="120" y="1080"/>
                  </a:lnTo>
                  <a:lnTo>
                    <a:pt x="119" y="1080"/>
                  </a:lnTo>
                  <a:lnTo>
                    <a:pt x="120" y="1080"/>
                  </a:lnTo>
                  <a:lnTo>
                    <a:pt x="119" y="1080"/>
                  </a:lnTo>
                  <a:lnTo>
                    <a:pt x="120" y="1080"/>
                  </a:lnTo>
                  <a:lnTo>
                    <a:pt x="119" y="1077"/>
                  </a:lnTo>
                  <a:lnTo>
                    <a:pt x="119" y="1074"/>
                  </a:lnTo>
                  <a:lnTo>
                    <a:pt x="120" y="1073"/>
                  </a:lnTo>
                  <a:lnTo>
                    <a:pt x="120" y="1071"/>
                  </a:lnTo>
                  <a:lnTo>
                    <a:pt x="119" y="1065"/>
                  </a:lnTo>
                  <a:lnTo>
                    <a:pt x="119" y="1060"/>
                  </a:lnTo>
                  <a:lnTo>
                    <a:pt x="120" y="1059"/>
                  </a:lnTo>
                  <a:lnTo>
                    <a:pt x="120" y="1054"/>
                  </a:lnTo>
                  <a:lnTo>
                    <a:pt x="121" y="1040"/>
                  </a:lnTo>
                  <a:lnTo>
                    <a:pt x="122" y="1028"/>
                  </a:lnTo>
                  <a:lnTo>
                    <a:pt x="124" y="1027"/>
                  </a:lnTo>
                  <a:lnTo>
                    <a:pt x="124" y="1023"/>
                  </a:lnTo>
                  <a:lnTo>
                    <a:pt x="126" y="1010"/>
                  </a:lnTo>
                  <a:lnTo>
                    <a:pt x="127" y="1001"/>
                  </a:lnTo>
                  <a:lnTo>
                    <a:pt x="128" y="1000"/>
                  </a:lnTo>
                  <a:lnTo>
                    <a:pt x="128" y="999"/>
                  </a:lnTo>
                  <a:lnTo>
                    <a:pt x="127" y="995"/>
                  </a:lnTo>
                  <a:lnTo>
                    <a:pt x="127" y="993"/>
                  </a:lnTo>
                  <a:lnTo>
                    <a:pt x="128" y="992"/>
                  </a:lnTo>
                  <a:lnTo>
                    <a:pt x="128" y="989"/>
                  </a:lnTo>
                  <a:lnTo>
                    <a:pt x="129" y="987"/>
                  </a:lnTo>
                  <a:lnTo>
                    <a:pt x="130" y="986"/>
                  </a:lnTo>
                  <a:lnTo>
                    <a:pt x="131" y="985"/>
                  </a:lnTo>
                  <a:lnTo>
                    <a:pt x="131" y="983"/>
                  </a:lnTo>
                  <a:lnTo>
                    <a:pt x="132" y="976"/>
                  </a:lnTo>
                  <a:lnTo>
                    <a:pt x="133" y="972"/>
                  </a:lnTo>
                  <a:lnTo>
                    <a:pt x="134" y="971"/>
                  </a:lnTo>
                  <a:lnTo>
                    <a:pt x="134" y="970"/>
                  </a:lnTo>
                  <a:lnTo>
                    <a:pt x="136" y="965"/>
                  </a:lnTo>
                  <a:lnTo>
                    <a:pt x="137" y="962"/>
                  </a:lnTo>
                  <a:lnTo>
                    <a:pt x="138" y="961"/>
                  </a:lnTo>
                  <a:lnTo>
                    <a:pt x="138" y="957"/>
                  </a:lnTo>
                  <a:lnTo>
                    <a:pt x="137" y="954"/>
                  </a:lnTo>
                  <a:lnTo>
                    <a:pt x="138" y="953"/>
                  </a:lnTo>
                  <a:lnTo>
                    <a:pt x="138" y="950"/>
                  </a:lnTo>
                  <a:lnTo>
                    <a:pt x="138" y="949"/>
                  </a:lnTo>
                  <a:lnTo>
                    <a:pt x="137" y="944"/>
                  </a:lnTo>
                  <a:lnTo>
                    <a:pt x="137" y="940"/>
                  </a:lnTo>
                  <a:lnTo>
                    <a:pt x="138" y="939"/>
                  </a:lnTo>
                  <a:lnTo>
                    <a:pt x="138" y="938"/>
                  </a:lnTo>
                  <a:lnTo>
                    <a:pt x="137" y="933"/>
                  </a:lnTo>
                  <a:lnTo>
                    <a:pt x="137" y="930"/>
                  </a:lnTo>
                  <a:lnTo>
                    <a:pt x="138" y="929"/>
                  </a:lnTo>
                  <a:lnTo>
                    <a:pt x="138" y="926"/>
                  </a:lnTo>
                  <a:lnTo>
                    <a:pt x="138" y="925"/>
                  </a:lnTo>
                  <a:lnTo>
                    <a:pt x="137" y="919"/>
                  </a:lnTo>
                  <a:lnTo>
                    <a:pt x="137" y="916"/>
                  </a:lnTo>
                  <a:lnTo>
                    <a:pt x="138" y="915"/>
                  </a:lnTo>
                  <a:lnTo>
                    <a:pt x="136" y="912"/>
                  </a:lnTo>
                  <a:lnTo>
                    <a:pt x="133" y="902"/>
                  </a:lnTo>
                  <a:lnTo>
                    <a:pt x="131" y="895"/>
                  </a:lnTo>
                  <a:lnTo>
                    <a:pt x="131" y="894"/>
                  </a:lnTo>
                  <a:lnTo>
                    <a:pt x="129" y="889"/>
                  </a:lnTo>
                  <a:lnTo>
                    <a:pt x="126" y="870"/>
                  </a:lnTo>
                  <a:lnTo>
                    <a:pt x="124" y="856"/>
                  </a:lnTo>
                  <a:lnTo>
                    <a:pt x="124" y="855"/>
                  </a:lnTo>
                  <a:lnTo>
                    <a:pt x="122" y="849"/>
                  </a:lnTo>
                  <a:lnTo>
                    <a:pt x="119" y="830"/>
                  </a:lnTo>
                  <a:lnTo>
                    <a:pt x="117" y="814"/>
                  </a:lnTo>
                  <a:lnTo>
                    <a:pt x="117" y="813"/>
                  </a:lnTo>
                  <a:lnTo>
                    <a:pt x="117" y="812"/>
                  </a:lnTo>
                  <a:lnTo>
                    <a:pt x="116" y="806"/>
                  </a:lnTo>
                  <a:lnTo>
                    <a:pt x="116" y="803"/>
                  </a:lnTo>
                  <a:lnTo>
                    <a:pt x="117" y="802"/>
                  </a:lnTo>
                  <a:lnTo>
                    <a:pt x="116" y="802"/>
                  </a:lnTo>
                  <a:lnTo>
                    <a:pt x="114" y="802"/>
                  </a:lnTo>
                  <a:lnTo>
                    <a:pt x="113" y="802"/>
                  </a:lnTo>
                  <a:lnTo>
                    <a:pt x="113" y="802"/>
                  </a:lnTo>
                  <a:lnTo>
                    <a:pt x="111" y="801"/>
                  </a:lnTo>
                  <a:lnTo>
                    <a:pt x="110" y="800"/>
                  </a:lnTo>
                  <a:lnTo>
                    <a:pt x="110" y="799"/>
                  </a:lnTo>
                  <a:lnTo>
                    <a:pt x="105" y="793"/>
                  </a:lnTo>
                  <a:lnTo>
                    <a:pt x="102" y="790"/>
                  </a:lnTo>
                  <a:lnTo>
                    <a:pt x="102" y="789"/>
                  </a:lnTo>
                  <a:lnTo>
                    <a:pt x="101" y="786"/>
                  </a:lnTo>
                  <a:lnTo>
                    <a:pt x="98" y="780"/>
                  </a:lnTo>
                  <a:lnTo>
                    <a:pt x="96" y="775"/>
                  </a:lnTo>
                  <a:lnTo>
                    <a:pt x="96" y="774"/>
                  </a:lnTo>
                  <a:lnTo>
                    <a:pt x="96" y="771"/>
                  </a:lnTo>
                  <a:lnTo>
                    <a:pt x="95" y="767"/>
                  </a:lnTo>
                  <a:lnTo>
                    <a:pt x="93" y="758"/>
                  </a:lnTo>
                  <a:lnTo>
                    <a:pt x="92" y="751"/>
                  </a:lnTo>
                  <a:lnTo>
                    <a:pt x="92" y="749"/>
                  </a:lnTo>
                  <a:lnTo>
                    <a:pt x="91" y="744"/>
                  </a:lnTo>
                  <a:lnTo>
                    <a:pt x="90" y="728"/>
                  </a:lnTo>
                  <a:lnTo>
                    <a:pt x="89" y="716"/>
                  </a:lnTo>
                  <a:lnTo>
                    <a:pt x="89" y="715"/>
                  </a:lnTo>
                  <a:lnTo>
                    <a:pt x="87" y="708"/>
                  </a:lnTo>
                  <a:lnTo>
                    <a:pt x="83" y="686"/>
                  </a:lnTo>
                  <a:lnTo>
                    <a:pt x="81" y="669"/>
                  </a:lnTo>
                  <a:lnTo>
                    <a:pt x="81" y="668"/>
                  </a:lnTo>
                  <a:lnTo>
                    <a:pt x="80" y="666"/>
                  </a:lnTo>
                  <a:lnTo>
                    <a:pt x="79" y="657"/>
                  </a:lnTo>
                  <a:lnTo>
                    <a:pt x="78" y="649"/>
                  </a:lnTo>
                  <a:lnTo>
                    <a:pt x="78" y="648"/>
                  </a:lnTo>
                  <a:lnTo>
                    <a:pt x="77" y="646"/>
                  </a:lnTo>
                  <a:lnTo>
                    <a:pt x="75" y="637"/>
                  </a:lnTo>
                  <a:lnTo>
                    <a:pt x="74" y="628"/>
                  </a:lnTo>
                  <a:lnTo>
                    <a:pt x="74" y="627"/>
                  </a:lnTo>
                  <a:lnTo>
                    <a:pt x="73" y="625"/>
                  </a:lnTo>
                  <a:lnTo>
                    <a:pt x="72" y="619"/>
                  </a:lnTo>
                  <a:lnTo>
                    <a:pt x="71" y="611"/>
                  </a:lnTo>
                  <a:lnTo>
                    <a:pt x="71" y="609"/>
                  </a:lnTo>
                  <a:lnTo>
                    <a:pt x="70" y="605"/>
                  </a:lnTo>
                  <a:lnTo>
                    <a:pt x="70" y="601"/>
                  </a:lnTo>
                  <a:lnTo>
                    <a:pt x="70" y="599"/>
                  </a:lnTo>
                  <a:lnTo>
                    <a:pt x="68" y="592"/>
                  </a:lnTo>
                  <a:lnTo>
                    <a:pt x="63" y="572"/>
                  </a:lnTo>
                  <a:lnTo>
                    <a:pt x="60" y="555"/>
                  </a:lnTo>
                  <a:lnTo>
                    <a:pt x="60" y="553"/>
                  </a:lnTo>
                  <a:lnTo>
                    <a:pt x="60" y="554"/>
                  </a:lnTo>
                  <a:lnTo>
                    <a:pt x="60" y="556"/>
                  </a:lnTo>
                  <a:lnTo>
                    <a:pt x="61" y="561"/>
                  </a:lnTo>
                  <a:lnTo>
                    <a:pt x="63" y="571"/>
                  </a:lnTo>
                  <a:lnTo>
                    <a:pt x="65" y="578"/>
                  </a:lnTo>
                  <a:lnTo>
                    <a:pt x="65" y="578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srgbClr val="360A5A">
                  <a:alpha val="50000"/>
                </a:srgb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7" name="Freeform 33">
              <a:extLst>
                <a:ext uri="{FF2B5EF4-FFF2-40B4-BE49-F238E27FC236}">
                  <a16:creationId xmlns:a16="http://schemas.microsoft.com/office/drawing/2014/main" id="{00000000-0008-0000-1A00-000057000000}"/>
                </a:ext>
              </a:extLst>
            </xdr:cNvPr>
            <xdr:cNvSpPr>
              <a:spLocks/>
            </xdr:cNvSpPr>
          </xdr:nvSpPr>
          <xdr:spPr bwMode="auto">
            <a:xfrm>
              <a:off x="5602" y="3592"/>
              <a:ext cx="2475" cy="1425"/>
            </a:xfrm>
            <a:custGeom>
              <a:avLst/>
              <a:gdLst>
                <a:gd name="T0" fmla="*/ 312 w 1704"/>
                <a:gd name="T1" fmla="*/ 880 h 988"/>
                <a:gd name="T2" fmla="*/ 226 w 1704"/>
                <a:gd name="T3" fmla="*/ 867 h 988"/>
                <a:gd name="T4" fmla="*/ 205 w 1704"/>
                <a:gd name="T5" fmla="*/ 834 h 988"/>
                <a:gd name="T6" fmla="*/ 166 w 1704"/>
                <a:gd name="T7" fmla="*/ 802 h 988"/>
                <a:gd name="T8" fmla="*/ 51 w 1704"/>
                <a:gd name="T9" fmla="*/ 791 h 988"/>
                <a:gd name="T10" fmla="*/ 45 w 1704"/>
                <a:gd name="T11" fmla="*/ 644 h 988"/>
                <a:gd name="T12" fmla="*/ 0 w 1704"/>
                <a:gd name="T13" fmla="*/ 632 h 988"/>
                <a:gd name="T14" fmla="*/ 23 w 1704"/>
                <a:gd name="T15" fmla="*/ 590 h 988"/>
                <a:gd name="T16" fmla="*/ 52 w 1704"/>
                <a:gd name="T17" fmla="*/ 513 h 988"/>
                <a:gd name="T18" fmla="*/ 87 w 1704"/>
                <a:gd name="T19" fmla="*/ 498 h 988"/>
                <a:gd name="T20" fmla="*/ 146 w 1704"/>
                <a:gd name="T21" fmla="*/ 484 h 988"/>
                <a:gd name="T22" fmla="*/ 195 w 1704"/>
                <a:gd name="T23" fmla="*/ 443 h 988"/>
                <a:gd name="T24" fmla="*/ 232 w 1704"/>
                <a:gd name="T25" fmla="*/ 395 h 988"/>
                <a:gd name="T26" fmla="*/ 146 w 1704"/>
                <a:gd name="T27" fmla="*/ 371 h 988"/>
                <a:gd name="T28" fmla="*/ 132 w 1704"/>
                <a:gd name="T29" fmla="*/ 329 h 988"/>
                <a:gd name="T30" fmla="*/ 86 w 1704"/>
                <a:gd name="T31" fmla="*/ 307 h 988"/>
                <a:gd name="T32" fmla="*/ 58 w 1704"/>
                <a:gd name="T33" fmla="*/ 257 h 988"/>
                <a:gd name="T34" fmla="*/ 38 w 1704"/>
                <a:gd name="T35" fmla="*/ 220 h 988"/>
                <a:gd name="T36" fmla="*/ 67 w 1704"/>
                <a:gd name="T37" fmla="*/ 162 h 988"/>
                <a:gd name="T38" fmla="*/ 97 w 1704"/>
                <a:gd name="T39" fmla="*/ 118 h 988"/>
                <a:gd name="T40" fmla="*/ 177 w 1704"/>
                <a:gd name="T41" fmla="*/ 104 h 988"/>
                <a:gd name="T42" fmla="*/ 274 w 1704"/>
                <a:gd name="T43" fmla="*/ 40 h 988"/>
                <a:gd name="T44" fmla="*/ 346 w 1704"/>
                <a:gd name="T45" fmla="*/ 0 h 988"/>
                <a:gd name="T46" fmla="*/ 692 w 1704"/>
                <a:gd name="T47" fmla="*/ 28 h 988"/>
                <a:gd name="T48" fmla="*/ 781 w 1704"/>
                <a:gd name="T49" fmla="*/ 54 h 988"/>
                <a:gd name="T50" fmla="*/ 1206 w 1704"/>
                <a:gd name="T51" fmla="*/ 66 h 988"/>
                <a:gd name="T52" fmla="*/ 1690 w 1704"/>
                <a:gd name="T53" fmla="*/ 53 h 988"/>
                <a:gd name="T54" fmla="*/ 1694 w 1704"/>
                <a:gd name="T55" fmla="*/ 77 h 988"/>
                <a:gd name="T56" fmla="*/ 1670 w 1704"/>
                <a:gd name="T57" fmla="*/ 95 h 988"/>
                <a:gd name="T58" fmla="*/ 1630 w 1704"/>
                <a:gd name="T59" fmla="*/ 119 h 988"/>
                <a:gd name="T60" fmla="*/ 1507 w 1704"/>
                <a:gd name="T61" fmla="*/ 127 h 988"/>
                <a:gd name="T62" fmla="*/ 1490 w 1704"/>
                <a:gd name="T63" fmla="*/ 152 h 988"/>
                <a:gd name="T64" fmla="*/ 1443 w 1704"/>
                <a:gd name="T65" fmla="*/ 199 h 988"/>
                <a:gd name="T66" fmla="*/ 1458 w 1704"/>
                <a:gd name="T67" fmla="*/ 247 h 988"/>
                <a:gd name="T68" fmla="*/ 1498 w 1704"/>
                <a:gd name="T69" fmla="*/ 294 h 988"/>
                <a:gd name="T70" fmla="*/ 1538 w 1704"/>
                <a:gd name="T71" fmla="*/ 340 h 988"/>
                <a:gd name="T72" fmla="*/ 1574 w 1704"/>
                <a:gd name="T73" fmla="*/ 364 h 988"/>
                <a:gd name="T74" fmla="*/ 1578 w 1704"/>
                <a:gd name="T75" fmla="*/ 516 h 988"/>
                <a:gd name="T76" fmla="*/ 1560 w 1704"/>
                <a:gd name="T77" fmla="*/ 537 h 988"/>
                <a:gd name="T78" fmla="*/ 1534 w 1704"/>
                <a:gd name="T79" fmla="*/ 559 h 988"/>
                <a:gd name="T80" fmla="*/ 1520 w 1704"/>
                <a:gd name="T81" fmla="*/ 591 h 988"/>
                <a:gd name="T82" fmla="*/ 1486 w 1704"/>
                <a:gd name="T83" fmla="*/ 625 h 988"/>
                <a:gd name="T84" fmla="*/ 1450 w 1704"/>
                <a:gd name="T85" fmla="*/ 649 h 988"/>
                <a:gd name="T86" fmla="*/ 1416 w 1704"/>
                <a:gd name="T87" fmla="*/ 667 h 988"/>
                <a:gd name="T88" fmla="*/ 1336 w 1704"/>
                <a:gd name="T89" fmla="*/ 699 h 988"/>
                <a:gd name="T90" fmla="*/ 1331 w 1704"/>
                <a:gd name="T91" fmla="*/ 734 h 988"/>
                <a:gd name="T92" fmla="*/ 1155 w 1704"/>
                <a:gd name="T93" fmla="*/ 747 h 988"/>
                <a:gd name="T94" fmla="*/ 1126 w 1704"/>
                <a:gd name="T95" fmla="*/ 766 h 988"/>
                <a:gd name="T96" fmla="*/ 1109 w 1704"/>
                <a:gd name="T97" fmla="*/ 787 h 988"/>
                <a:gd name="T98" fmla="*/ 1020 w 1704"/>
                <a:gd name="T99" fmla="*/ 801 h 988"/>
                <a:gd name="T100" fmla="*/ 1012 w 1704"/>
                <a:gd name="T101" fmla="*/ 823 h 988"/>
                <a:gd name="T102" fmla="*/ 972 w 1704"/>
                <a:gd name="T103" fmla="*/ 834 h 988"/>
                <a:gd name="T104" fmla="*/ 911 w 1704"/>
                <a:gd name="T105" fmla="*/ 844 h 988"/>
                <a:gd name="T106" fmla="*/ 883 w 1704"/>
                <a:gd name="T107" fmla="*/ 869 h 988"/>
                <a:gd name="T108" fmla="*/ 742 w 1704"/>
                <a:gd name="T109" fmla="*/ 887 h 988"/>
                <a:gd name="T110" fmla="*/ 703 w 1704"/>
                <a:gd name="T111" fmla="*/ 906 h 988"/>
                <a:gd name="T112" fmla="*/ 651 w 1704"/>
                <a:gd name="T113" fmla="*/ 920 h 988"/>
                <a:gd name="T114" fmla="*/ 645 w 1704"/>
                <a:gd name="T115" fmla="*/ 977 h 988"/>
                <a:gd name="T116" fmla="*/ 586 w 1704"/>
                <a:gd name="T117" fmla="*/ 982 h 988"/>
                <a:gd name="T118" fmla="*/ 447 w 1704"/>
                <a:gd name="T119" fmla="*/ 971 h 988"/>
                <a:gd name="T120" fmla="*/ 414 w 1704"/>
                <a:gd name="T121" fmla="*/ 976 h 988"/>
                <a:gd name="T122" fmla="*/ 363 w 1704"/>
                <a:gd name="T123" fmla="*/ 988 h 988"/>
                <a:gd name="T124" fmla="*/ 337 w 1704"/>
                <a:gd name="T125" fmla="*/ 925 h 9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1704" h="988">
                  <a:moveTo>
                    <a:pt x="333" y="922"/>
                  </a:moveTo>
                  <a:lnTo>
                    <a:pt x="333" y="920"/>
                  </a:lnTo>
                  <a:lnTo>
                    <a:pt x="333" y="919"/>
                  </a:lnTo>
                  <a:lnTo>
                    <a:pt x="333" y="918"/>
                  </a:lnTo>
                  <a:lnTo>
                    <a:pt x="331" y="916"/>
                  </a:lnTo>
                  <a:lnTo>
                    <a:pt x="330" y="915"/>
                  </a:lnTo>
                  <a:lnTo>
                    <a:pt x="330" y="914"/>
                  </a:lnTo>
                  <a:lnTo>
                    <a:pt x="329" y="912"/>
                  </a:lnTo>
                  <a:lnTo>
                    <a:pt x="328" y="906"/>
                  </a:lnTo>
                  <a:lnTo>
                    <a:pt x="327" y="901"/>
                  </a:lnTo>
                  <a:lnTo>
                    <a:pt x="327" y="900"/>
                  </a:lnTo>
                  <a:lnTo>
                    <a:pt x="324" y="894"/>
                  </a:lnTo>
                  <a:lnTo>
                    <a:pt x="323" y="891"/>
                  </a:lnTo>
                  <a:lnTo>
                    <a:pt x="323" y="890"/>
                  </a:lnTo>
                  <a:lnTo>
                    <a:pt x="323" y="889"/>
                  </a:lnTo>
                  <a:lnTo>
                    <a:pt x="323" y="888"/>
                  </a:lnTo>
                  <a:lnTo>
                    <a:pt x="323" y="887"/>
                  </a:lnTo>
                  <a:lnTo>
                    <a:pt x="322" y="887"/>
                  </a:lnTo>
                  <a:lnTo>
                    <a:pt x="320" y="887"/>
                  </a:lnTo>
                  <a:lnTo>
                    <a:pt x="319" y="887"/>
                  </a:lnTo>
                  <a:lnTo>
                    <a:pt x="319" y="887"/>
                  </a:lnTo>
                  <a:lnTo>
                    <a:pt x="319" y="884"/>
                  </a:lnTo>
                  <a:lnTo>
                    <a:pt x="319" y="883"/>
                  </a:lnTo>
                  <a:lnTo>
                    <a:pt x="319" y="882"/>
                  </a:lnTo>
                  <a:lnTo>
                    <a:pt x="314" y="881"/>
                  </a:lnTo>
                  <a:lnTo>
                    <a:pt x="312" y="880"/>
                  </a:lnTo>
                  <a:lnTo>
                    <a:pt x="312" y="879"/>
                  </a:lnTo>
                  <a:lnTo>
                    <a:pt x="311" y="878"/>
                  </a:lnTo>
                  <a:lnTo>
                    <a:pt x="308" y="875"/>
                  </a:lnTo>
                  <a:lnTo>
                    <a:pt x="306" y="873"/>
                  </a:lnTo>
                  <a:lnTo>
                    <a:pt x="306" y="872"/>
                  </a:lnTo>
                  <a:lnTo>
                    <a:pt x="306" y="871"/>
                  </a:lnTo>
                  <a:lnTo>
                    <a:pt x="306" y="870"/>
                  </a:lnTo>
                  <a:lnTo>
                    <a:pt x="306" y="869"/>
                  </a:lnTo>
                  <a:lnTo>
                    <a:pt x="305" y="869"/>
                  </a:lnTo>
                  <a:lnTo>
                    <a:pt x="304" y="869"/>
                  </a:lnTo>
                  <a:lnTo>
                    <a:pt x="300" y="869"/>
                  </a:lnTo>
                  <a:lnTo>
                    <a:pt x="298" y="869"/>
                  </a:lnTo>
                  <a:lnTo>
                    <a:pt x="298" y="869"/>
                  </a:lnTo>
                  <a:lnTo>
                    <a:pt x="297" y="869"/>
                  </a:lnTo>
                  <a:lnTo>
                    <a:pt x="295" y="869"/>
                  </a:lnTo>
                  <a:lnTo>
                    <a:pt x="287" y="869"/>
                  </a:lnTo>
                  <a:lnTo>
                    <a:pt x="280" y="869"/>
                  </a:lnTo>
                  <a:lnTo>
                    <a:pt x="280" y="869"/>
                  </a:lnTo>
                  <a:lnTo>
                    <a:pt x="279" y="869"/>
                  </a:lnTo>
                  <a:lnTo>
                    <a:pt x="275" y="869"/>
                  </a:lnTo>
                  <a:lnTo>
                    <a:pt x="260" y="869"/>
                  </a:lnTo>
                  <a:lnTo>
                    <a:pt x="249" y="869"/>
                  </a:lnTo>
                  <a:lnTo>
                    <a:pt x="249" y="869"/>
                  </a:lnTo>
                  <a:lnTo>
                    <a:pt x="248" y="869"/>
                  </a:lnTo>
                  <a:lnTo>
                    <a:pt x="242" y="869"/>
                  </a:lnTo>
                  <a:lnTo>
                    <a:pt x="226" y="867"/>
                  </a:lnTo>
                  <a:lnTo>
                    <a:pt x="214" y="866"/>
                  </a:lnTo>
                  <a:lnTo>
                    <a:pt x="214" y="865"/>
                  </a:lnTo>
                  <a:lnTo>
                    <a:pt x="213" y="865"/>
                  </a:lnTo>
                  <a:lnTo>
                    <a:pt x="212" y="865"/>
                  </a:lnTo>
                  <a:lnTo>
                    <a:pt x="208" y="865"/>
                  </a:lnTo>
                  <a:lnTo>
                    <a:pt x="206" y="865"/>
                  </a:lnTo>
                  <a:lnTo>
                    <a:pt x="206" y="865"/>
                  </a:lnTo>
                  <a:lnTo>
                    <a:pt x="206" y="863"/>
                  </a:lnTo>
                  <a:lnTo>
                    <a:pt x="206" y="862"/>
                  </a:lnTo>
                  <a:lnTo>
                    <a:pt x="206" y="861"/>
                  </a:lnTo>
                  <a:lnTo>
                    <a:pt x="206" y="860"/>
                  </a:lnTo>
                  <a:lnTo>
                    <a:pt x="206" y="859"/>
                  </a:lnTo>
                  <a:lnTo>
                    <a:pt x="206" y="858"/>
                  </a:lnTo>
                  <a:lnTo>
                    <a:pt x="206" y="857"/>
                  </a:lnTo>
                  <a:lnTo>
                    <a:pt x="206" y="852"/>
                  </a:lnTo>
                  <a:lnTo>
                    <a:pt x="206" y="848"/>
                  </a:lnTo>
                  <a:lnTo>
                    <a:pt x="206" y="847"/>
                  </a:lnTo>
                  <a:lnTo>
                    <a:pt x="206" y="846"/>
                  </a:lnTo>
                  <a:lnTo>
                    <a:pt x="206" y="841"/>
                  </a:lnTo>
                  <a:lnTo>
                    <a:pt x="206" y="838"/>
                  </a:lnTo>
                  <a:lnTo>
                    <a:pt x="206" y="837"/>
                  </a:lnTo>
                  <a:lnTo>
                    <a:pt x="206" y="836"/>
                  </a:lnTo>
                  <a:lnTo>
                    <a:pt x="206" y="835"/>
                  </a:lnTo>
                  <a:lnTo>
                    <a:pt x="206" y="834"/>
                  </a:lnTo>
                  <a:lnTo>
                    <a:pt x="206" y="834"/>
                  </a:lnTo>
                  <a:lnTo>
                    <a:pt x="205" y="834"/>
                  </a:lnTo>
                  <a:lnTo>
                    <a:pt x="202" y="834"/>
                  </a:lnTo>
                  <a:lnTo>
                    <a:pt x="200" y="834"/>
                  </a:lnTo>
                  <a:lnTo>
                    <a:pt x="200" y="834"/>
                  </a:lnTo>
                  <a:lnTo>
                    <a:pt x="195" y="831"/>
                  </a:lnTo>
                  <a:lnTo>
                    <a:pt x="193" y="830"/>
                  </a:lnTo>
                  <a:lnTo>
                    <a:pt x="193" y="829"/>
                  </a:lnTo>
                  <a:lnTo>
                    <a:pt x="191" y="829"/>
                  </a:lnTo>
                  <a:lnTo>
                    <a:pt x="190" y="829"/>
                  </a:lnTo>
                  <a:lnTo>
                    <a:pt x="187" y="829"/>
                  </a:lnTo>
                  <a:lnTo>
                    <a:pt x="185" y="829"/>
                  </a:lnTo>
                  <a:lnTo>
                    <a:pt x="185" y="829"/>
                  </a:lnTo>
                  <a:lnTo>
                    <a:pt x="185" y="828"/>
                  </a:lnTo>
                  <a:lnTo>
                    <a:pt x="185" y="827"/>
                  </a:lnTo>
                  <a:lnTo>
                    <a:pt x="185" y="826"/>
                  </a:lnTo>
                  <a:lnTo>
                    <a:pt x="184" y="826"/>
                  </a:lnTo>
                  <a:lnTo>
                    <a:pt x="183" y="826"/>
                  </a:lnTo>
                  <a:lnTo>
                    <a:pt x="182" y="826"/>
                  </a:lnTo>
                  <a:lnTo>
                    <a:pt x="182" y="826"/>
                  </a:lnTo>
                  <a:lnTo>
                    <a:pt x="181" y="825"/>
                  </a:lnTo>
                  <a:lnTo>
                    <a:pt x="180" y="822"/>
                  </a:lnTo>
                  <a:lnTo>
                    <a:pt x="179" y="820"/>
                  </a:lnTo>
                  <a:lnTo>
                    <a:pt x="179" y="819"/>
                  </a:lnTo>
                  <a:lnTo>
                    <a:pt x="174" y="812"/>
                  </a:lnTo>
                  <a:lnTo>
                    <a:pt x="171" y="809"/>
                  </a:lnTo>
                  <a:lnTo>
                    <a:pt x="171" y="808"/>
                  </a:lnTo>
                  <a:lnTo>
                    <a:pt x="166" y="802"/>
                  </a:lnTo>
                  <a:lnTo>
                    <a:pt x="164" y="799"/>
                  </a:lnTo>
                  <a:lnTo>
                    <a:pt x="164" y="798"/>
                  </a:lnTo>
                  <a:lnTo>
                    <a:pt x="164" y="797"/>
                  </a:lnTo>
                  <a:lnTo>
                    <a:pt x="164" y="795"/>
                  </a:lnTo>
                  <a:lnTo>
                    <a:pt x="164" y="794"/>
                  </a:lnTo>
                  <a:lnTo>
                    <a:pt x="163" y="794"/>
                  </a:lnTo>
                  <a:lnTo>
                    <a:pt x="162" y="794"/>
                  </a:lnTo>
                  <a:lnTo>
                    <a:pt x="157" y="794"/>
                  </a:lnTo>
                  <a:lnTo>
                    <a:pt x="153" y="794"/>
                  </a:lnTo>
                  <a:lnTo>
                    <a:pt x="153" y="794"/>
                  </a:lnTo>
                  <a:lnTo>
                    <a:pt x="152" y="794"/>
                  </a:lnTo>
                  <a:lnTo>
                    <a:pt x="149" y="794"/>
                  </a:lnTo>
                  <a:lnTo>
                    <a:pt x="140" y="794"/>
                  </a:lnTo>
                  <a:lnTo>
                    <a:pt x="132" y="794"/>
                  </a:lnTo>
                  <a:lnTo>
                    <a:pt x="132" y="794"/>
                  </a:lnTo>
                  <a:lnTo>
                    <a:pt x="131" y="794"/>
                  </a:lnTo>
                  <a:lnTo>
                    <a:pt x="126" y="794"/>
                  </a:lnTo>
                  <a:lnTo>
                    <a:pt x="108" y="793"/>
                  </a:lnTo>
                  <a:lnTo>
                    <a:pt x="94" y="792"/>
                  </a:lnTo>
                  <a:lnTo>
                    <a:pt x="94" y="791"/>
                  </a:lnTo>
                  <a:lnTo>
                    <a:pt x="93" y="791"/>
                  </a:lnTo>
                  <a:lnTo>
                    <a:pt x="87" y="791"/>
                  </a:lnTo>
                  <a:lnTo>
                    <a:pt x="68" y="791"/>
                  </a:lnTo>
                  <a:lnTo>
                    <a:pt x="52" y="791"/>
                  </a:lnTo>
                  <a:lnTo>
                    <a:pt x="52" y="791"/>
                  </a:lnTo>
                  <a:lnTo>
                    <a:pt x="51" y="791"/>
                  </a:lnTo>
                  <a:lnTo>
                    <a:pt x="50" y="791"/>
                  </a:lnTo>
                  <a:lnTo>
                    <a:pt x="45" y="789"/>
                  </a:lnTo>
                  <a:lnTo>
                    <a:pt x="41" y="788"/>
                  </a:lnTo>
                  <a:lnTo>
                    <a:pt x="41" y="787"/>
                  </a:lnTo>
                  <a:lnTo>
                    <a:pt x="41" y="786"/>
                  </a:lnTo>
                  <a:lnTo>
                    <a:pt x="41" y="781"/>
                  </a:lnTo>
                  <a:lnTo>
                    <a:pt x="41" y="777"/>
                  </a:lnTo>
                  <a:lnTo>
                    <a:pt x="41" y="776"/>
                  </a:lnTo>
                  <a:lnTo>
                    <a:pt x="41" y="773"/>
                  </a:lnTo>
                  <a:lnTo>
                    <a:pt x="42" y="764"/>
                  </a:lnTo>
                  <a:lnTo>
                    <a:pt x="43" y="756"/>
                  </a:lnTo>
                  <a:lnTo>
                    <a:pt x="45" y="755"/>
                  </a:lnTo>
                  <a:lnTo>
                    <a:pt x="45" y="750"/>
                  </a:lnTo>
                  <a:lnTo>
                    <a:pt x="45" y="734"/>
                  </a:lnTo>
                  <a:lnTo>
                    <a:pt x="45" y="721"/>
                  </a:lnTo>
                  <a:lnTo>
                    <a:pt x="45" y="720"/>
                  </a:lnTo>
                  <a:lnTo>
                    <a:pt x="45" y="713"/>
                  </a:lnTo>
                  <a:lnTo>
                    <a:pt x="45" y="687"/>
                  </a:lnTo>
                  <a:lnTo>
                    <a:pt x="45" y="668"/>
                  </a:lnTo>
                  <a:lnTo>
                    <a:pt x="45" y="667"/>
                  </a:lnTo>
                  <a:lnTo>
                    <a:pt x="45" y="664"/>
                  </a:lnTo>
                  <a:lnTo>
                    <a:pt x="46" y="655"/>
                  </a:lnTo>
                  <a:lnTo>
                    <a:pt x="47" y="647"/>
                  </a:lnTo>
                  <a:lnTo>
                    <a:pt x="48" y="646"/>
                  </a:lnTo>
                  <a:lnTo>
                    <a:pt x="46" y="645"/>
                  </a:lnTo>
                  <a:lnTo>
                    <a:pt x="45" y="644"/>
                  </a:lnTo>
                  <a:lnTo>
                    <a:pt x="45" y="643"/>
                  </a:lnTo>
                  <a:lnTo>
                    <a:pt x="43" y="643"/>
                  </a:lnTo>
                  <a:lnTo>
                    <a:pt x="42" y="643"/>
                  </a:lnTo>
                  <a:lnTo>
                    <a:pt x="41" y="643"/>
                  </a:lnTo>
                  <a:lnTo>
                    <a:pt x="41" y="643"/>
                  </a:lnTo>
                  <a:lnTo>
                    <a:pt x="41" y="641"/>
                  </a:lnTo>
                  <a:lnTo>
                    <a:pt x="41" y="640"/>
                  </a:lnTo>
                  <a:lnTo>
                    <a:pt x="41" y="639"/>
                  </a:lnTo>
                  <a:lnTo>
                    <a:pt x="40" y="639"/>
                  </a:lnTo>
                  <a:lnTo>
                    <a:pt x="39" y="639"/>
                  </a:lnTo>
                  <a:lnTo>
                    <a:pt x="36" y="639"/>
                  </a:lnTo>
                  <a:lnTo>
                    <a:pt x="34" y="639"/>
                  </a:lnTo>
                  <a:lnTo>
                    <a:pt x="34" y="639"/>
                  </a:lnTo>
                  <a:lnTo>
                    <a:pt x="33" y="639"/>
                  </a:lnTo>
                  <a:lnTo>
                    <a:pt x="30" y="639"/>
                  </a:lnTo>
                  <a:lnTo>
                    <a:pt x="19" y="638"/>
                  </a:lnTo>
                  <a:lnTo>
                    <a:pt x="11" y="637"/>
                  </a:lnTo>
                  <a:lnTo>
                    <a:pt x="11" y="635"/>
                  </a:lnTo>
                  <a:lnTo>
                    <a:pt x="10" y="635"/>
                  </a:lnTo>
                  <a:lnTo>
                    <a:pt x="9" y="635"/>
                  </a:lnTo>
                  <a:lnTo>
                    <a:pt x="3" y="635"/>
                  </a:lnTo>
                  <a:lnTo>
                    <a:pt x="0" y="635"/>
                  </a:lnTo>
                  <a:lnTo>
                    <a:pt x="0" y="635"/>
                  </a:lnTo>
                  <a:lnTo>
                    <a:pt x="0" y="634"/>
                  </a:lnTo>
                  <a:lnTo>
                    <a:pt x="0" y="633"/>
                  </a:lnTo>
                  <a:lnTo>
                    <a:pt x="0" y="632"/>
                  </a:lnTo>
                  <a:lnTo>
                    <a:pt x="0" y="631"/>
                  </a:lnTo>
                  <a:lnTo>
                    <a:pt x="0" y="628"/>
                  </a:lnTo>
                  <a:lnTo>
                    <a:pt x="0" y="626"/>
                  </a:lnTo>
                  <a:lnTo>
                    <a:pt x="0" y="625"/>
                  </a:lnTo>
                  <a:lnTo>
                    <a:pt x="0" y="623"/>
                  </a:lnTo>
                  <a:lnTo>
                    <a:pt x="0" y="614"/>
                  </a:lnTo>
                  <a:lnTo>
                    <a:pt x="0" y="608"/>
                  </a:lnTo>
                  <a:lnTo>
                    <a:pt x="0" y="607"/>
                  </a:lnTo>
                  <a:lnTo>
                    <a:pt x="0" y="605"/>
                  </a:lnTo>
                  <a:lnTo>
                    <a:pt x="0" y="598"/>
                  </a:lnTo>
                  <a:lnTo>
                    <a:pt x="0" y="594"/>
                  </a:lnTo>
                  <a:lnTo>
                    <a:pt x="0" y="593"/>
                  </a:lnTo>
                  <a:lnTo>
                    <a:pt x="0" y="592"/>
                  </a:lnTo>
                  <a:lnTo>
                    <a:pt x="0" y="591"/>
                  </a:lnTo>
                  <a:lnTo>
                    <a:pt x="0" y="590"/>
                  </a:lnTo>
                  <a:lnTo>
                    <a:pt x="1" y="590"/>
                  </a:lnTo>
                  <a:lnTo>
                    <a:pt x="2" y="590"/>
                  </a:lnTo>
                  <a:lnTo>
                    <a:pt x="3" y="590"/>
                  </a:lnTo>
                  <a:lnTo>
                    <a:pt x="4" y="590"/>
                  </a:lnTo>
                  <a:lnTo>
                    <a:pt x="8" y="590"/>
                  </a:lnTo>
                  <a:lnTo>
                    <a:pt x="10" y="590"/>
                  </a:lnTo>
                  <a:lnTo>
                    <a:pt x="11" y="590"/>
                  </a:lnTo>
                  <a:lnTo>
                    <a:pt x="12" y="590"/>
                  </a:lnTo>
                  <a:lnTo>
                    <a:pt x="18" y="590"/>
                  </a:lnTo>
                  <a:lnTo>
                    <a:pt x="22" y="590"/>
                  </a:lnTo>
                  <a:lnTo>
                    <a:pt x="23" y="590"/>
                  </a:lnTo>
                  <a:lnTo>
                    <a:pt x="25" y="590"/>
                  </a:lnTo>
                  <a:lnTo>
                    <a:pt x="32" y="590"/>
                  </a:lnTo>
                  <a:lnTo>
                    <a:pt x="37" y="590"/>
                  </a:lnTo>
                  <a:lnTo>
                    <a:pt x="38" y="590"/>
                  </a:lnTo>
                  <a:lnTo>
                    <a:pt x="39" y="590"/>
                  </a:lnTo>
                  <a:lnTo>
                    <a:pt x="40" y="590"/>
                  </a:lnTo>
                  <a:lnTo>
                    <a:pt x="41" y="590"/>
                  </a:lnTo>
                  <a:lnTo>
                    <a:pt x="41" y="589"/>
                  </a:lnTo>
                  <a:lnTo>
                    <a:pt x="41" y="586"/>
                  </a:lnTo>
                  <a:lnTo>
                    <a:pt x="41" y="584"/>
                  </a:lnTo>
                  <a:lnTo>
                    <a:pt x="41" y="582"/>
                  </a:lnTo>
                  <a:lnTo>
                    <a:pt x="41" y="581"/>
                  </a:lnTo>
                  <a:lnTo>
                    <a:pt x="42" y="576"/>
                  </a:lnTo>
                  <a:lnTo>
                    <a:pt x="43" y="573"/>
                  </a:lnTo>
                  <a:lnTo>
                    <a:pt x="45" y="572"/>
                  </a:lnTo>
                  <a:lnTo>
                    <a:pt x="45" y="568"/>
                  </a:lnTo>
                  <a:lnTo>
                    <a:pt x="46" y="555"/>
                  </a:lnTo>
                  <a:lnTo>
                    <a:pt x="47" y="544"/>
                  </a:lnTo>
                  <a:lnTo>
                    <a:pt x="48" y="543"/>
                  </a:lnTo>
                  <a:lnTo>
                    <a:pt x="48" y="540"/>
                  </a:lnTo>
                  <a:lnTo>
                    <a:pt x="50" y="528"/>
                  </a:lnTo>
                  <a:lnTo>
                    <a:pt x="51" y="520"/>
                  </a:lnTo>
                  <a:lnTo>
                    <a:pt x="52" y="519"/>
                  </a:lnTo>
                  <a:lnTo>
                    <a:pt x="52" y="518"/>
                  </a:lnTo>
                  <a:lnTo>
                    <a:pt x="52" y="515"/>
                  </a:lnTo>
                  <a:lnTo>
                    <a:pt x="52" y="513"/>
                  </a:lnTo>
                  <a:lnTo>
                    <a:pt x="52" y="511"/>
                  </a:lnTo>
                  <a:lnTo>
                    <a:pt x="53" y="511"/>
                  </a:lnTo>
                  <a:lnTo>
                    <a:pt x="54" y="511"/>
                  </a:lnTo>
                  <a:lnTo>
                    <a:pt x="55" y="511"/>
                  </a:lnTo>
                  <a:lnTo>
                    <a:pt x="56" y="511"/>
                  </a:lnTo>
                  <a:lnTo>
                    <a:pt x="59" y="511"/>
                  </a:lnTo>
                  <a:lnTo>
                    <a:pt x="61" y="511"/>
                  </a:lnTo>
                  <a:lnTo>
                    <a:pt x="62" y="511"/>
                  </a:lnTo>
                  <a:lnTo>
                    <a:pt x="66" y="511"/>
                  </a:lnTo>
                  <a:lnTo>
                    <a:pt x="68" y="511"/>
                  </a:lnTo>
                  <a:lnTo>
                    <a:pt x="69" y="511"/>
                  </a:lnTo>
                  <a:lnTo>
                    <a:pt x="71" y="511"/>
                  </a:lnTo>
                  <a:lnTo>
                    <a:pt x="77" y="511"/>
                  </a:lnTo>
                  <a:lnTo>
                    <a:pt x="83" y="511"/>
                  </a:lnTo>
                  <a:lnTo>
                    <a:pt x="84" y="511"/>
                  </a:lnTo>
                  <a:lnTo>
                    <a:pt x="85" y="511"/>
                  </a:lnTo>
                  <a:lnTo>
                    <a:pt x="86" y="511"/>
                  </a:lnTo>
                  <a:lnTo>
                    <a:pt x="87" y="511"/>
                  </a:lnTo>
                  <a:lnTo>
                    <a:pt x="87" y="511"/>
                  </a:lnTo>
                  <a:lnTo>
                    <a:pt x="87" y="510"/>
                  </a:lnTo>
                  <a:lnTo>
                    <a:pt x="87" y="509"/>
                  </a:lnTo>
                  <a:lnTo>
                    <a:pt x="87" y="508"/>
                  </a:lnTo>
                  <a:lnTo>
                    <a:pt x="87" y="507"/>
                  </a:lnTo>
                  <a:lnTo>
                    <a:pt x="87" y="502"/>
                  </a:lnTo>
                  <a:lnTo>
                    <a:pt x="87" y="499"/>
                  </a:lnTo>
                  <a:lnTo>
                    <a:pt x="87" y="498"/>
                  </a:lnTo>
                  <a:lnTo>
                    <a:pt x="87" y="497"/>
                  </a:lnTo>
                  <a:lnTo>
                    <a:pt x="87" y="493"/>
                  </a:lnTo>
                  <a:lnTo>
                    <a:pt x="87" y="491"/>
                  </a:lnTo>
                  <a:lnTo>
                    <a:pt x="87" y="490"/>
                  </a:lnTo>
                  <a:lnTo>
                    <a:pt x="87" y="490"/>
                  </a:lnTo>
                  <a:lnTo>
                    <a:pt x="88" y="490"/>
                  </a:lnTo>
                  <a:lnTo>
                    <a:pt x="89" y="490"/>
                  </a:lnTo>
                  <a:lnTo>
                    <a:pt x="90" y="490"/>
                  </a:lnTo>
                  <a:lnTo>
                    <a:pt x="91" y="490"/>
                  </a:lnTo>
                  <a:lnTo>
                    <a:pt x="94" y="490"/>
                  </a:lnTo>
                  <a:lnTo>
                    <a:pt x="96" y="490"/>
                  </a:lnTo>
                  <a:lnTo>
                    <a:pt x="97" y="490"/>
                  </a:lnTo>
                  <a:lnTo>
                    <a:pt x="99" y="490"/>
                  </a:lnTo>
                  <a:lnTo>
                    <a:pt x="108" y="489"/>
                  </a:lnTo>
                  <a:lnTo>
                    <a:pt x="114" y="488"/>
                  </a:lnTo>
                  <a:lnTo>
                    <a:pt x="115" y="487"/>
                  </a:lnTo>
                  <a:lnTo>
                    <a:pt x="119" y="487"/>
                  </a:lnTo>
                  <a:lnTo>
                    <a:pt x="128" y="487"/>
                  </a:lnTo>
                  <a:lnTo>
                    <a:pt x="135" y="487"/>
                  </a:lnTo>
                  <a:lnTo>
                    <a:pt x="136" y="487"/>
                  </a:lnTo>
                  <a:lnTo>
                    <a:pt x="138" y="486"/>
                  </a:lnTo>
                  <a:lnTo>
                    <a:pt x="139" y="485"/>
                  </a:lnTo>
                  <a:lnTo>
                    <a:pt x="140" y="484"/>
                  </a:lnTo>
                  <a:lnTo>
                    <a:pt x="141" y="484"/>
                  </a:lnTo>
                  <a:lnTo>
                    <a:pt x="144" y="484"/>
                  </a:lnTo>
                  <a:lnTo>
                    <a:pt x="146" y="484"/>
                  </a:lnTo>
                  <a:lnTo>
                    <a:pt x="147" y="484"/>
                  </a:lnTo>
                  <a:lnTo>
                    <a:pt x="150" y="480"/>
                  </a:lnTo>
                  <a:lnTo>
                    <a:pt x="152" y="478"/>
                  </a:lnTo>
                  <a:lnTo>
                    <a:pt x="153" y="477"/>
                  </a:lnTo>
                  <a:lnTo>
                    <a:pt x="158" y="475"/>
                  </a:lnTo>
                  <a:lnTo>
                    <a:pt x="160" y="474"/>
                  </a:lnTo>
                  <a:lnTo>
                    <a:pt x="161" y="473"/>
                  </a:lnTo>
                  <a:lnTo>
                    <a:pt x="162" y="473"/>
                  </a:lnTo>
                  <a:lnTo>
                    <a:pt x="163" y="473"/>
                  </a:lnTo>
                  <a:lnTo>
                    <a:pt x="164" y="473"/>
                  </a:lnTo>
                  <a:lnTo>
                    <a:pt x="164" y="471"/>
                  </a:lnTo>
                  <a:lnTo>
                    <a:pt x="164" y="470"/>
                  </a:lnTo>
                  <a:lnTo>
                    <a:pt x="164" y="469"/>
                  </a:lnTo>
                  <a:lnTo>
                    <a:pt x="168" y="468"/>
                  </a:lnTo>
                  <a:lnTo>
                    <a:pt x="170" y="467"/>
                  </a:lnTo>
                  <a:lnTo>
                    <a:pt x="171" y="466"/>
                  </a:lnTo>
                  <a:lnTo>
                    <a:pt x="172" y="465"/>
                  </a:lnTo>
                  <a:lnTo>
                    <a:pt x="178" y="460"/>
                  </a:lnTo>
                  <a:lnTo>
                    <a:pt x="181" y="456"/>
                  </a:lnTo>
                  <a:lnTo>
                    <a:pt x="182" y="455"/>
                  </a:lnTo>
                  <a:lnTo>
                    <a:pt x="183" y="454"/>
                  </a:lnTo>
                  <a:lnTo>
                    <a:pt x="188" y="449"/>
                  </a:lnTo>
                  <a:lnTo>
                    <a:pt x="191" y="446"/>
                  </a:lnTo>
                  <a:lnTo>
                    <a:pt x="193" y="445"/>
                  </a:lnTo>
                  <a:lnTo>
                    <a:pt x="194" y="444"/>
                  </a:lnTo>
                  <a:lnTo>
                    <a:pt x="195" y="443"/>
                  </a:lnTo>
                  <a:lnTo>
                    <a:pt x="196" y="442"/>
                  </a:lnTo>
                  <a:lnTo>
                    <a:pt x="196" y="442"/>
                  </a:lnTo>
                  <a:lnTo>
                    <a:pt x="198" y="442"/>
                  </a:lnTo>
                  <a:lnTo>
                    <a:pt x="199" y="442"/>
                  </a:lnTo>
                  <a:lnTo>
                    <a:pt x="200" y="442"/>
                  </a:lnTo>
                  <a:lnTo>
                    <a:pt x="203" y="439"/>
                  </a:lnTo>
                  <a:lnTo>
                    <a:pt x="205" y="438"/>
                  </a:lnTo>
                  <a:lnTo>
                    <a:pt x="206" y="437"/>
                  </a:lnTo>
                  <a:lnTo>
                    <a:pt x="207" y="437"/>
                  </a:lnTo>
                  <a:lnTo>
                    <a:pt x="213" y="437"/>
                  </a:lnTo>
                  <a:lnTo>
                    <a:pt x="216" y="437"/>
                  </a:lnTo>
                  <a:lnTo>
                    <a:pt x="217" y="437"/>
                  </a:lnTo>
                  <a:lnTo>
                    <a:pt x="217" y="436"/>
                  </a:lnTo>
                  <a:lnTo>
                    <a:pt x="217" y="435"/>
                  </a:lnTo>
                  <a:lnTo>
                    <a:pt x="217" y="434"/>
                  </a:lnTo>
                  <a:lnTo>
                    <a:pt x="219" y="433"/>
                  </a:lnTo>
                  <a:lnTo>
                    <a:pt x="220" y="432"/>
                  </a:lnTo>
                  <a:lnTo>
                    <a:pt x="221" y="431"/>
                  </a:lnTo>
                  <a:lnTo>
                    <a:pt x="221" y="430"/>
                  </a:lnTo>
                  <a:lnTo>
                    <a:pt x="221" y="425"/>
                  </a:lnTo>
                  <a:lnTo>
                    <a:pt x="221" y="421"/>
                  </a:lnTo>
                  <a:lnTo>
                    <a:pt x="221" y="420"/>
                  </a:lnTo>
                  <a:lnTo>
                    <a:pt x="222" y="417"/>
                  </a:lnTo>
                  <a:lnTo>
                    <a:pt x="227" y="406"/>
                  </a:lnTo>
                  <a:lnTo>
                    <a:pt x="231" y="396"/>
                  </a:lnTo>
                  <a:lnTo>
                    <a:pt x="232" y="395"/>
                  </a:lnTo>
                  <a:lnTo>
                    <a:pt x="232" y="391"/>
                  </a:lnTo>
                  <a:lnTo>
                    <a:pt x="235" y="378"/>
                  </a:lnTo>
                  <a:lnTo>
                    <a:pt x="237" y="368"/>
                  </a:lnTo>
                  <a:lnTo>
                    <a:pt x="238" y="367"/>
                  </a:lnTo>
                  <a:lnTo>
                    <a:pt x="238" y="366"/>
                  </a:lnTo>
                  <a:lnTo>
                    <a:pt x="240" y="361"/>
                  </a:lnTo>
                  <a:lnTo>
                    <a:pt x="241" y="358"/>
                  </a:lnTo>
                  <a:lnTo>
                    <a:pt x="242" y="357"/>
                  </a:lnTo>
                  <a:lnTo>
                    <a:pt x="240" y="358"/>
                  </a:lnTo>
                  <a:lnTo>
                    <a:pt x="235" y="359"/>
                  </a:lnTo>
                  <a:lnTo>
                    <a:pt x="232" y="360"/>
                  </a:lnTo>
                  <a:lnTo>
                    <a:pt x="232" y="360"/>
                  </a:lnTo>
                  <a:lnTo>
                    <a:pt x="231" y="360"/>
                  </a:lnTo>
                  <a:lnTo>
                    <a:pt x="228" y="360"/>
                  </a:lnTo>
                  <a:lnTo>
                    <a:pt x="220" y="360"/>
                  </a:lnTo>
                  <a:lnTo>
                    <a:pt x="214" y="360"/>
                  </a:lnTo>
                  <a:lnTo>
                    <a:pt x="214" y="360"/>
                  </a:lnTo>
                  <a:lnTo>
                    <a:pt x="208" y="361"/>
                  </a:lnTo>
                  <a:lnTo>
                    <a:pt x="194" y="362"/>
                  </a:lnTo>
                  <a:lnTo>
                    <a:pt x="182" y="363"/>
                  </a:lnTo>
                  <a:lnTo>
                    <a:pt x="182" y="363"/>
                  </a:lnTo>
                  <a:lnTo>
                    <a:pt x="176" y="365"/>
                  </a:lnTo>
                  <a:lnTo>
                    <a:pt x="160" y="368"/>
                  </a:lnTo>
                  <a:lnTo>
                    <a:pt x="147" y="371"/>
                  </a:lnTo>
                  <a:lnTo>
                    <a:pt x="147" y="371"/>
                  </a:lnTo>
                  <a:lnTo>
                    <a:pt x="146" y="371"/>
                  </a:lnTo>
                  <a:lnTo>
                    <a:pt x="145" y="371"/>
                  </a:lnTo>
                  <a:lnTo>
                    <a:pt x="142" y="371"/>
                  </a:lnTo>
                  <a:lnTo>
                    <a:pt x="140" y="371"/>
                  </a:lnTo>
                  <a:lnTo>
                    <a:pt x="140" y="371"/>
                  </a:lnTo>
                  <a:lnTo>
                    <a:pt x="140" y="370"/>
                  </a:lnTo>
                  <a:lnTo>
                    <a:pt x="140" y="368"/>
                  </a:lnTo>
                  <a:lnTo>
                    <a:pt x="140" y="367"/>
                  </a:lnTo>
                  <a:lnTo>
                    <a:pt x="140" y="365"/>
                  </a:lnTo>
                  <a:lnTo>
                    <a:pt x="140" y="364"/>
                  </a:lnTo>
                  <a:lnTo>
                    <a:pt x="140" y="363"/>
                  </a:lnTo>
                  <a:lnTo>
                    <a:pt x="139" y="361"/>
                  </a:lnTo>
                  <a:lnTo>
                    <a:pt x="138" y="355"/>
                  </a:lnTo>
                  <a:lnTo>
                    <a:pt x="136" y="350"/>
                  </a:lnTo>
                  <a:lnTo>
                    <a:pt x="136" y="349"/>
                  </a:lnTo>
                  <a:lnTo>
                    <a:pt x="136" y="348"/>
                  </a:lnTo>
                  <a:lnTo>
                    <a:pt x="136" y="343"/>
                  </a:lnTo>
                  <a:lnTo>
                    <a:pt x="136" y="340"/>
                  </a:lnTo>
                  <a:lnTo>
                    <a:pt x="136" y="339"/>
                  </a:lnTo>
                  <a:lnTo>
                    <a:pt x="136" y="338"/>
                  </a:lnTo>
                  <a:lnTo>
                    <a:pt x="136" y="337"/>
                  </a:lnTo>
                  <a:lnTo>
                    <a:pt x="136" y="336"/>
                  </a:lnTo>
                  <a:lnTo>
                    <a:pt x="133" y="333"/>
                  </a:lnTo>
                  <a:lnTo>
                    <a:pt x="132" y="332"/>
                  </a:lnTo>
                  <a:lnTo>
                    <a:pt x="132" y="331"/>
                  </a:lnTo>
                  <a:lnTo>
                    <a:pt x="132" y="330"/>
                  </a:lnTo>
                  <a:lnTo>
                    <a:pt x="132" y="329"/>
                  </a:lnTo>
                  <a:lnTo>
                    <a:pt x="132" y="328"/>
                  </a:lnTo>
                  <a:lnTo>
                    <a:pt x="131" y="327"/>
                  </a:lnTo>
                  <a:lnTo>
                    <a:pt x="128" y="324"/>
                  </a:lnTo>
                  <a:lnTo>
                    <a:pt x="126" y="322"/>
                  </a:lnTo>
                  <a:lnTo>
                    <a:pt x="126" y="321"/>
                  </a:lnTo>
                  <a:lnTo>
                    <a:pt x="121" y="314"/>
                  </a:lnTo>
                  <a:lnTo>
                    <a:pt x="119" y="311"/>
                  </a:lnTo>
                  <a:lnTo>
                    <a:pt x="119" y="310"/>
                  </a:lnTo>
                  <a:lnTo>
                    <a:pt x="119" y="309"/>
                  </a:lnTo>
                  <a:lnTo>
                    <a:pt x="119" y="308"/>
                  </a:lnTo>
                  <a:lnTo>
                    <a:pt x="119" y="307"/>
                  </a:lnTo>
                  <a:lnTo>
                    <a:pt x="117" y="307"/>
                  </a:lnTo>
                  <a:lnTo>
                    <a:pt x="116" y="307"/>
                  </a:lnTo>
                  <a:lnTo>
                    <a:pt x="115" y="307"/>
                  </a:lnTo>
                  <a:lnTo>
                    <a:pt x="115" y="307"/>
                  </a:lnTo>
                  <a:lnTo>
                    <a:pt x="114" y="307"/>
                  </a:lnTo>
                  <a:lnTo>
                    <a:pt x="113" y="307"/>
                  </a:lnTo>
                  <a:lnTo>
                    <a:pt x="108" y="307"/>
                  </a:lnTo>
                  <a:lnTo>
                    <a:pt x="105" y="307"/>
                  </a:lnTo>
                  <a:lnTo>
                    <a:pt x="105" y="307"/>
                  </a:lnTo>
                  <a:lnTo>
                    <a:pt x="104" y="307"/>
                  </a:lnTo>
                  <a:lnTo>
                    <a:pt x="102" y="307"/>
                  </a:lnTo>
                  <a:lnTo>
                    <a:pt x="93" y="307"/>
                  </a:lnTo>
                  <a:lnTo>
                    <a:pt x="87" y="307"/>
                  </a:lnTo>
                  <a:lnTo>
                    <a:pt x="87" y="307"/>
                  </a:lnTo>
                  <a:lnTo>
                    <a:pt x="86" y="307"/>
                  </a:lnTo>
                  <a:lnTo>
                    <a:pt x="84" y="307"/>
                  </a:lnTo>
                  <a:lnTo>
                    <a:pt x="75" y="306"/>
                  </a:lnTo>
                  <a:lnTo>
                    <a:pt x="69" y="305"/>
                  </a:lnTo>
                  <a:lnTo>
                    <a:pt x="69" y="304"/>
                  </a:lnTo>
                  <a:lnTo>
                    <a:pt x="68" y="304"/>
                  </a:lnTo>
                  <a:lnTo>
                    <a:pt x="65" y="304"/>
                  </a:lnTo>
                  <a:lnTo>
                    <a:pt x="62" y="304"/>
                  </a:lnTo>
                  <a:lnTo>
                    <a:pt x="62" y="304"/>
                  </a:lnTo>
                  <a:lnTo>
                    <a:pt x="62" y="302"/>
                  </a:lnTo>
                  <a:lnTo>
                    <a:pt x="62" y="301"/>
                  </a:lnTo>
                  <a:lnTo>
                    <a:pt x="62" y="300"/>
                  </a:lnTo>
                  <a:lnTo>
                    <a:pt x="62" y="296"/>
                  </a:lnTo>
                  <a:lnTo>
                    <a:pt x="62" y="294"/>
                  </a:lnTo>
                  <a:lnTo>
                    <a:pt x="62" y="293"/>
                  </a:lnTo>
                  <a:lnTo>
                    <a:pt x="62" y="291"/>
                  </a:lnTo>
                  <a:lnTo>
                    <a:pt x="62" y="285"/>
                  </a:lnTo>
                  <a:lnTo>
                    <a:pt x="62" y="279"/>
                  </a:lnTo>
                  <a:lnTo>
                    <a:pt x="62" y="278"/>
                  </a:lnTo>
                  <a:lnTo>
                    <a:pt x="61" y="276"/>
                  </a:lnTo>
                  <a:lnTo>
                    <a:pt x="59" y="270"/>
                  </a:lnTo>
                  <a:lnTo>
                    <a:pt x="58" y="266"/>
                  </a:lnTo>
                  <a:lnTo>
                    <a:pt x="58" y="265"/>
                  </a:lnTo>
                  <a:lnTo>
                    <a:pt x="58" y="264"/>
                  </a:lnTo>
                  <a:lnTo>
                    <a:pt x="58" y="260"/>
                  </a:lnTo>
                  <a:lnTo>
                    <a:pt x="58" y="258"/>
                  </a:lnTo>
                  <a:lnTo>
                    <a:pt x="58" y="257"/>
                  </a:lnTo>
                  <a:lnTo>
                    <a:pt x="57" y="257"/>
                  </a:lnTo>
                  <a:lnTo>
                    <a:pt x="56" y="257"/>
                  </a:lnTo>
                  <a:lnTo>
                    <a:pt x="55" y="257"/>
                  </a:lnTo>
                  <a:lnTo>
                    <a:pt x="55" y="257"/>
                  </a:lnTo>
                  <a:lnTo>
                    <a:pt x="53" y="256"/>
                  </a:lnTo>
                  <a:lnTo>
                    <a:pt x="52" y="255"/>
                  </a:lnTo>
                  <a:lnTo>
                    <a:pt x="52" y="254"/>
                  </a:lnTo>
                  <a:lnTo>
                    <a:pt x="50" y="253"/>
                  </a:lnTo>
                  <a:lnTo>
                    <a:pt x="47" y="250"/>
                  </a:lnTo>
                  <a:lnTo>
                    <a:pt x="45" y="248"/>
                  </a:lnTo>
                  <a:lnTo>
                    <a:pt x="45" y="247"/>
                  </a:lnTo>
                  <a:lnTo>
                    <a:pt x="40" y="243"/>
                  </a:lnTo>
                  <a:lnTo>
                    <a:pt x="38" y="241"/>
                  </a:lnTo>
                  <a:lnTo>
                    <a:pt x="38" y="240"/>
                  </a:lnTo>
                  <a:lnTo>
                    <a:pt x="38" y="238"/>
                  </a:lnTo>
                  <a:lnTo>
                    <a:pt x="38" y="237"/>
                  </a:lnTo>
                  <a:lnTo>
                    <a:pt x="38" y="236"/>
                  </a:lnTo>
                  <a:lnTo>
                    <a:pt x="38" y="235"/>
                  </a:lnTo>
                  <a:lnTo>
                    <a:pt x="38" y="234"/>
                  </a:lnTo>
                  <a:lnTo>
                    <a:pt x="38" y="233"/>
                  </a:lnTo>
                  <a:lnTo>
                    <a:pt x="38" y="232"/>
                  </a:lnTo>
                  <a:lnTo>
                    <a:pt x="38" y="231"/>
                  </a:lnTo>
                  <a:lnTo>
                    <a:pt x="38" y="230"/>
                  </a:lnTo>
                  <a:lnTo>
                    <a:pt x="38" y="229"/>
                  </a:lnTo>
                  <a:lnTo>
                    <a:pt x="38" y="223"/>
                  </a:lnTo>
                  <a:lnTo>
                    <a:pt x="38" y="220"/>
                  </a:lnTo>
                  <a:lnTo>
                    <a:pt x="38" y="219"/>
                  </a:lnTo>
                  <a:lnTo>
                    <a:pt x="38" y="217"/>
                  </a:lnTo>
                  <a:lnTo>
                    <a:pt x="38" y="211"/>
                  </a:lnTo>
                  <a:lnTo>
                    <a:pt x="38" y="205"/>
                  </a:lnTo>
                  <a:lnTo>
                    <a:pt x="38" y="204"/>
                  </a:lnTo>
                  <a:lnTo>
                    <a:pt x="38" y="204"/>
                  </a:lnTo>
                  <a:lnTo>
                    <a:pt x="38" y="203"/>
                  </a:lnTo>
                  <a:lnTo>
                    <a:pt x="38" y="202"/>
                  </a:lnTo>
                  <a:lnTo>
                    <a:pt x="38" y="201"/>
                  </a:lnTo>
                  <a:lnTo>
                    <a:pt x="39" y="200"/>
                  </a:lnTo>
                  <a:lnTo>
                    <a:pt x="40" y="199"/>
                  </a:lnTo>
                  <a:lnTo>
                    <a:pt x="41" y="198"/>
                  </a:lnTo>
                  <a:lnTo>
                    <a:pt x="45" y="192"/>
                  </a:lnTo>
                  <a:lnTo>
                    <a:pt x="47" y="188"/>
                  </a:lnTo>
                  <a:lnTo>
                    <a:pt x="48" y="187"/>
                  </a:lnTo>
                  <a:lnTo>
                    <a:pt x="49" y="185"/>
                  </a:lnTo>
                  <a:lnTo>
                    <a:pt x="54" y="179"/>
                  </a:lnTo>
                  <a:lnTo>
                    <a:pt x="57" y="174"/>
                  </a:lnTo>
                  <a:lnTo>
                    <a:pt x="58" y="172"/>
                  </a:lnTo>
                  <a:lnTo>
                    <a:pt x="60" y="169"/>
                  </a:lnTo>
                  <a:lnTo>
                    <a:pt x="61" y="167"/>
                  </a:lnTo>
                  <a:lnTo>
                    <a:pt x="62" y="166"/>
                  </a:lnTo>
                  <a:lnTo>
                    <a:pt x="64" y="164"/>
                  </a:lnTo>
                  <a:lnTo>
                    <a:pt x="65" y="163"/>
                  </a:lnTo>
                  <a:lnTo>
                    <a:pt x="66" y="162"/>
                  </a:lnTo>
                  <a:lnTo>
                    <a:pt x="67" y="162"/>
                  </a:lnTo>
                  <a:lnTo>
                    <a:pt x="68" y="162"/>
                  </a:lnTo>
                  <a:lnTo>
                    <a:pt x="69" y="162"/>
                  </a:lnTo>
                  <a:lnTo>
                    <a:pt x="75" y="159"/>
                  </a:lnTo>
                  <a:lnTo>
                    <a:pt x="78" y="157"/>
                  </a:lnTo>
                  <a:lnTo>
                    <a:pt x="79" y="155"/>
                  </a:lnTo>
                  <a:lnTo>
                    <a:pt x="84" y="153"/>
                  </a:lnTo>
                  <a:lnTo>
                    <a:pt x="86" y="152"/>
                  </a:lnTo>
                  <a:lnTo>
                    <a:pt x="87" y="151"/>
                  </a:lnTo>
                  <a:lnTo>
                    <a:pt x="88" y="150"/>
                  </a:lnTo>
                  <a:lnTo>
                    <a:pt x="89" y="149"/>
                  </a:lnTo>
                  <a:lnTo>
                    <a:pt x="90" y="148"/>
                  </a:lnTo>
                  <a:lnTo>
                    <a:pt x="90" y="147"/>
                  </a:lnTo>
                  <a:lnTo>
                    <a:pt x="90" y="146"/>
                  </a:lnTo>
                  <a:lnTo>
                    <a:pt x="90" y="145"/>
                  </a:lnTo>
                  <a:lnTo>
                    <a:pt x="92" y="143"/>
                  </a:lnTo>
                  <a:lnTo>
                    <a:pt x="93" y="142"/>
                  </a:lnTo>
                  <a:lnTo>
                    <a:pt x="94" y="141"/>
                  </a:lnTo>
                  <a:lnTo>
                    <a:pt x="94" y="140"/>
                  </a:lnTo>
                  <a:lnTo>
                    <a:pt x="94" y="134"/>
                  </a:lnTo>
                  <a:lnTo>
                    <a:pt x="94" y="131"/>
                  </a:lnTo>
                  <a:lnTo>
                    <a:pt x="94" y="130"/>
                  </a:lnTo>
                  <a:lnTo>
                    <a:pt x="94" y="129"/>
                  </a:lnTo>
                  <a:lnTo>
                    <a:pt x="95" y="124"/>
                  </a:lnTo>
                  <a:lnTo>
                    <a:pt x="96" y="121"/>
                  </a:lnTo>
                  <a:lnTo>
                    <a:pt x="97" y="119"/>
                  </a:lnTo>
                  <a:lnTo>
                    <a:pt x="97" y="118"/>
                  </a:lnTo>
                  <a:lnTo>
                    <a:pt x="97" y="117"/>
                  </a:lnTo>
                  <a:lnTo>
                    <a:pt x="97" y="116"/>
                  </a:lnTo>
                  <a:lnTo>
                    <a:pt x="98" y="116"/>
                  </a:lnTo>
                  <a:lnTo>
                    <a:pt x="102" y="116"/>
                  </a:lnTo>
                  <a:lnTo>
                    <a:pt x="104" y="116"/>
                  </a:lnTo>
                  <a:lnTo>
                    <a:pt x="105" y="116"/>
                  </a:lnTo>
                  <a:lnTo>
                    <a:pt x="107" y="117"/>
                  </a:lnTo>
                  <a:lnTo>
                    <a:pt x="113" y="117"/>
                  </a:lnTo>
                  <a:lnTo>
                    <a:pt x="117" y="117"/>
                  </a:lnTo>
                  <a:lnTo>
                    <a:pt x="119" y="117"/>
                  </a:lnTo>
                  <a:lnTo>
                    <a:pt x="120" y="117"/>
                  </a:lnTo>
                  <a:lnTo>
                    <a:pt x="126" y="117"/>
                  </a:lnTo>
                  <a:lnTo>
                    <a:pt x="130" y="117"/>
                  </a:lnTo>
                  <a:lnTo>
                    <a:pt x="131" y="116"/>
                  </a:lnTo>
                  <a:lnTo>
                    <a:pt x="132" y="116"/>
                  </a:lnTo>
                  <a:lnTo>
                    <a:pt x="139" y="116"/>
                  </a:lnTo>
                  <a:lnTo>
                    <a:pt x="146" y="115"/>
                  </a:lnTo>
                  <a:lnTo>
                    <a:pt x="149" y="114"/>
                  </a:lnTo>
                  <a:lnTo>
                    <a:pt x="150" y="114"/>
                  </a:lnTo>
                  <a:lnTo>
                    <a:pt x="156" y="113"/>
                  </a:lnTo>
                  <a:lnTo>
                    <a:pt x="162" y="112"/>
                  </a:lnTo>
                  <a:lnTo>
                    <a:pt x="164" y="111"/>
                  </a:lnTo>
                  <a:lnTo>
                    <a:pt x="170" y="108"/>
                  </a:lnTo>
                  <a:lnTo>
                    <a:pt x="174" y="107"/>
                  </a:lnTo>
                  <a:lnTo>
                    <a:pt x="175" y="106"/>
                  </a:lnTo>
                  <a:lnTo>
                    <a:pt x="177" y="104"/>
                  </a:lnTo>
                  <a:lnTo>
                    <a:pt x="181" y="100"/>
                  </a:lnTo>
                  <a:lnTo>
                    <a:pt x="185" y="96"/>
                  </a:lnTo>
                  <a:lnTo>
                    <a:pt x="186" y="95"/>
                  </a:lnTo>
                  <a:lnTo>
                    <a:pt x="187" y="94"/>
                  </a:lnTo>
                  <a:lnTo>
                    <a:pt x="194" y="89"/>
                  </a:lnTo>
                  <a:lnTo>
                    <a:pt x="201" y="82"/>
                  </a:lnTo>
                  <a:lnTo>
                    <a:pt x="203" y="81"/>
                  </a:lnTo>
                  <a:lnTo>
                    <a:pt x="206" y="79"/>
                  </a:lnTo>
                  <a:lnTo>
                    <a:pt x="211" y="77"/>
                  </a:lnTo>
                  <a:lnTo>
                    <a:pt x="215" y="74"/>
                  </a:lnTo>
                  <a:lnTo>
                    <a:pt x="216" y="73"/>
                  </a:lnTo>
                  <a:lnTo>
                    <a:pt x="221" y="71"/>
                  </a:lnTo>
                  <a:lnTo>
                    <a:pt x="227" y="68"/>
                  </a:lnTo>
                  <a:lnTo>
                    <a:pt x="230" y="66"/>
                  </a:lnTo>
                  <a:lnTo>
                    <a:pt x="228" y="66"/>
                  </a:lnTo>
                  <a:lnTo>
                    <a:pt x="237" y="62"/>
                  </a:lnTo>
                  <a:lnTo>
                    <a:pt x="244" y="59"/>
                  </a:lnTo>
                  <a:lnTo>
                    <a:pt x="245" y="58"/>
                  </a:lnTo>
                  <a:lnTo>
                    <a:pt x="250" y="56"/>
                  </a:lnTo>
                  <a:lnTo>
                    <a:pt x="254" y="54"/>
                  </a:lnTo>
                  <a:lnTo>
                    <a:pt x="259" y="50"/>
                  </a:lnTo>
                  <a:lnTo>
                    <a:pt x="261" y="48"/>
                  </a:lnTo>
                  <a:lnTo>
                    <a:pt x="263" y="47"/>
                  </a:lnTo>
                  <a:lnTo>
                    <a:pt x="265" y="46"/>
                  </a:lnTo>
                  <a:lnTo>
                    <a:pt x="269" y="43"/>
                  </a:lnTo>
                  <a:lnTo>
                    <a:pt x="274" y="40"/>
                  </a:lnTo>
                  <a:lnTo>
                    <a:pt x="277" y="37"/>
                  </a:lnTo>
                  <a:lnTo>
                    <a:pt x="281" y="35"/>
                  </a:lnTo>
                  <a:lnTo>
                    <a:pt x="283" y="34"/>
                  </a:lnTo>
                  <a:lnTo>
                    <a:pt x="286" y="30"/>
                  </a:lnTo>
                  <a:lnTo>
                    <a:pt x="290" y="26"/>
                  </a:lnTo>
                  <a:lnTo>
                    <a:pt x="292" y="24"/>
                  </a:lnTo>
                  <a:lnTo>
                    <a:pt x="293" y="22"/>
                  </a:lnTo>
                  <a:lnTo>
                    <a:pt x="294" y="21"/>
                  </a:lnTo>
                  <a:lnTo>
                    <a:pt x="296" y="18"/>
                  </a:lnTo>
                  <a:lnTo>
                    <a:pt x="299" y="14"/>
                  </a:lnTo>
                  <a:lnTo>
                    <a:pt x="300" y="12"/>
                  </a:lnTo>
                  <a:lnTo>
                    <a:pt x="299" y="14"/>
                  </a:lnTo>
                  <a:lnTo>
                    <a:pt x="301" y="11"/>
                  </a:lnTo>
                  <a:lnTo>
                    <a:pt x="304" y="9"/>
                  </a:lnTo>
                  <a:lnTo>
                    <a:pt x="308" y="4"/>
                  </a:lnTo>
                  <a:lnTo>
                    <a:pt x="309" y="3"/>
                  </a:lnTo>
                  <a:lnTo>
                    <a:pt x="311" y="3"/>
                  </a:lnTo>
                  <a:lnTo>
                    <a:pt x="312" y="3"/>
                  </a:lnTo>
                  <a:lnTo>
                    <a:pt x="316" y="2"/>
                  </a:lnTo>
                  <a:lnTo>
                    <a:pt x="325" y="2"/>
                  </a:lnTo>
                  <a:lnTo>
                    <a:pt x="327" y="1"/>
                  </a:lnTo>
                  <a:lnTo>
                    <a:pt x="329" y="1"/>
                  </a:lnTo>
                  <a:lnTo>
                    <a:pt x="336" y="1"/>
                  </a:lnTo>
                  <a:lnTo>
                    <a:pt x="343" y="1"/>
                  </a:lnTo>
                  <a:lnTo>
                    <a:pt x="344" y="0"/>
                  </a:lnTo>
                  <a:lnTo>
                    <a:pt x="346" y="0"/>
                  </a:lnTo>
                  <a:lnTo>
                    <a:pt x="352" y="0"/>
                  </a:lnTo>
                  <a:lnTo>
                    <a:pt x="356" y="0"/>
                  </a:lnTo>
                  <a:lnTo>
                    <a:pt x="357" y="0"/>
                  </a:lnTo>
                  <a:lnTo>
                    <a:pt x="360" y="0"/>
                  </a:lnTo>
                  <a:lnTo>
                    <a:pt x="366" y="0"/>
                  </a:lnTo>
                  <a:lnTo>
                    <a:pt x="371" y="0"/>
                  </a:lnTo>
                  <a:lnTo>
                    <a:pt x="372" y="0"/>
                  </a:lnTo>
                  <a:lnTo>
                    <a:pt x="379" y="1"/>
                  </a:lnTo>
                  <a:lnTo>
                    <a:pt x="400" y="2"/>
                  </a:lnTo>
                  <a:lnTo>
                    <a:pt x="417" y="3"/>
                  </a:lnTo>
                  <a:lnTo>
                    <a:pt x="418" y="3"/>
                  </a:lnTo>
                  <a:lnTo>
                    <a:pt x="429" y="5"/>
                  </a:lnTo>
                  <a:lnTo>
                    <a:pt x="466" y="10"/>
                  </a:lnTo>
                  <a:lnTo>
                    <a:pt x="494" y="14"/>
                  </a:lnTo>
                  <a:lnTo>
                    <a:pt x="496" y="14"/>
                  </a:lnTo>
                  <a:lnTo>
                    <a:pt x="510" y="16"/>
                  </a:lnTo>
                  <a:lnTo>
                    <a:pt x="552" y="19"/>
                  </a:lnTo>
                  <a:lnTo>
                    <a:pt x="585" y="21"/>
                  </a:lnTo>
                  <a:lnTo>
                    <a:pt x="587" y="21"/>
                  </a:lnTo>
                  <a:lnTo>
                    <a:pt x="599" y="22"/>
                  </a:lnTo>
                  <a:lnTo>
                    <a:pt x="636" y="23"/>
                  </a:lnTo>
                  <a:lnTo>
                    <a:pt x="663" y="24"/>
                  </a:lnTo>
                  <a:lnTo>
                    <a:pt x="665" y="24"/>
                  </a:lnTo>
                  <a:lnTo>
                    <a:pt x="669" y="25"/>
                  </a:lnTo>
                  <a:lnTo>
                    <a:pt x="682" y="27"/>
                  </a:lnTo>
                  <a:lnTo>
                    <a:pt x="692" y="28"/>
                  </a:lnTo>
                  <a:lnTo>
                    <a:pt x="693" y="28"/>
                  </a:lnTo>
                  <a:lnTo>
                    <a:pt x="693" y="28"/>
                  </a:lnTo>
                  <a:lnTo>
                    <a:pt x="693" y="29"/>
                  </a:lnTo>
                  <a:lnTo>
                    <a:pt x="693" y="30"/>
                  </a:lnTo>
                  <a:lnTo>
                    <a:pt x="693" y="32"/>
                  </a:lnTo>
                  <a:lnTo>
                    <a:pt x="693" y="32"/>
                  </a:lnTo>
                  <a:lnTo>
                    <a:pt x="693" y="33"/>
                  </a:lnTo>
                  <a:lnTo>
                    <a:pt x="693" y="34"/>
                  </a:lnTo>
                  <a:lnTo>
                    <a:pt x="693" y="39"/>
                  </a:lnTo>
                  <a:lnTo>
                    <a:pt x="693" y="42"/>
                  </a:lnTo>
                  <a:lnTo>
                    <a:pt x="693" y="42"/>
                  </a:lnTo>
                  <a:lnTo>
                    <a:pt x="693" y="43"/>
                  </a:lnTo>
                  <a:lnTo>
                    <a:pt x="693" y="44"/>
                  </a:lnTo>
                  <a:lnTo>
                    <a:pt x="693" y="47"/>
                  </a:lnTo>
                  <a:lnTo>
                    <a:pt x="693" y="50"/>
                  </a:lnTo>
                  <a:lnTo>
                    <a:pt x="693" y="50"/>
                  </a:lnTo>
                  <a:lnTo>
                    <a:pt x="693" y="50"/>
                  </a:lnTo>
                  <a:lnTo>
                    <a:pt x="697" y="51"/>
                  </a:lnTo>
                  <a:lnTo>
                    <a:pt x="710" y="52"/>
                  </a:lnTo>
                  <a:lnTo>
                    <a:pt x="720" y="53"/>
                  </a:lnTo>
                  <a:lnTo>
                    <a:pt x="721" y="53"/>
                  </a:lnTo>
                  <a:lnTo>
                    <a:pt x="729" y="53"/>
                  </a:lnTo>
                  <a:lnTo>
                    <a:pt x="752" y="53"/>
                  </a:lnTo>
                  <a:lnTo>
                    <a:pt x="770" y="53"/>
                  </a:lnTo>
                  <a:lnTo>
                    <a:pt x="771" y="53"/>
                  </a:lnTo>
                  <a:lnTo>
                    <a:pt x="781" y="54"/>
                  </a:lnTo>
                  <a:lnTo>
                    <a:pt x="814" y="55"/>
                  </a:lnTo>
                  <a:lnTo>
                    <a:pt x="839" y="56"/>
                  </a:lnTo>
                  <a:lnTo>
                    <a:pt x="841" y="56"/>
                  </a:lnTo>
                  <a:lnTo>
                    <a:pt x="853" y="58"/>
                  </a:lnTo>
                  <a:lnTo>
                    <a:pt x="892" y="61"/>
                  </a:lnTo>
                  <a:lnTo>
                    <a:pt x="923" y="63"/>
                  </a:lnTo>
                  <a:lnTo>
                    <a:pt x="925" y="63"/>
                  </a:lnTo>
                  <a:lnTo>
                    <a:pt x="929" y="64"/>
                  </a:lnTo>
                  <a:lnTo>
                    <a:pt x="944" y="65"/>
                  </a:lnTo>
                  <a:lnTo>
                    <a:pt x="956" y="66"/>
                  </a:lnTo>
                  <a:lnTo>
                    <a:pt x="957" y="66"/>
                  </a:lnTo>
                  <a:lnTo>
                    <a:pt x="962" y="66"/>
                  </a:lnTo>
                  <a:lnTo>
                    <a:pt x="979" y="66"/>
                  </a:lnTo>
                  <a:lnTo>
                    <a:pt x="992" y="66"/>
                  </a:lnTo>
                  <a:lnTo>
                    <a:pt x="993" y="66"/>
                  </a:lnTo>
                  <a:lnTo>
                    <a:pt x="994" y="66"/>
                  </a:lnTo>
                  <a:lnTo>
                    <a:pt x="1003" y="66"/>
                  </a:lnTo>
                  <a:lnTo>
                    <a:pt x="1036" y="66"/>
                  </a:lnTo>
                  <a:lnTo>
                    <a:pt x="1061" y="66"/>
                  </a:lnTo>
                  <a:lnTo>
                    <a:pt x="1063" y="66"/>
                  </a:lnTo>
                  <a:lnTo>
                    <a:pt x="1065" y="66"/>
                  </a:lnTo>
                  <a:lnTo>
                    <a:pt x="1084" y="66"/>
                  </a:lnTo>
                  <a:lnTo>
                    <a:pt x="1150" y="66"/>
                  </a:lnTo>
                  <a:lnTo>
                    <a:pt x="1201" y="66"/>
                  </a:lnTo>
                  <a:lnTo>
                    <a:pt x="1204" y="66"/>
                  </a:lnTo>
                  <a:lnTo>
                    <a:pt x="1206" y="66"/>
                  </a:lnTo>
                  <a:lnTo>
                    <a:pt x="1227" y="66"/>
                  </a:lnTo>
                  <a:lnTo>
                    <a:pt x="1293" y="66"/>
                  </a:lnTo>
                  <a:lnTo>
                    <a:pt x="1345" y="66"/>
                  </a:lnTo>
                  <a:lnTo>
                    <a:pt x="1348" y="66"/>
                  </a:lnTo>
                  <a:lnTo>
                    <a:pt x="1353" y="66"/>
                  </a:lnTo>
                  <a:lnTo>
                    <a:pt x="1370" y="66"/>
                  </a:lnTo>
                  <a:lnTo>
                    <a:pt x="1383" y="66"/>
                  </a:lnTo>
                  <a:lnTo>
                    <a:pt x="1384" y="66"/>
                  </a:lnTo>
                  <a:lnTo>
                    <a:pt x="1385" y="66"/>
                  </a:lnTo>
                  <a:lnTo>
                    <a:pt x="1393" y="66"/>
                  </a:lnTo>
                  <a:lnTo>
                    <a:pt x="1420" y="65"/>
                  </a:lnTo>
                  <a:lnTo>
                    <a:pt x="1441" y="64"/>
                  </a:lnTo>
                  <a:lnTo>
                    <a:pt x="1443" y="63"/>
                  </a:lnTo>
                  <a:lnTo>
                    <a:pt x="1444" y="63"/>
                  </a:lnTo>
                  <a:lnTo>
                    <a:pt x="1458" y="63"/>
                  </a:lnTo>
                  <a:lnTo>
                    <a:pt x="1502" y="62"/>
                  </a:lnTo>
                  <a:lnTo>
                    <a:pt x="1536" y="61"/>
                  </a:lnTo>
                  <a:lnTo>
                    <a:pt x="1538" y="60"/>
                  </a:lnTo>
                  <a:lnTo>
                    <a:pt x="1539" y="60"/>
                  </a:lnTo>
                  <a:lnTo>
                    <a:pt x="1554" y="59"/>
                  </a:lnTo>
                  <a:lnTo>
                    <a:pt x="1602" y="56"/>
                  </a:lnTo>
                  <a:lnTo>
                    <a:pt x="1639" y="54"/>
                  </a:lnTo>
                  <a:lnTo>
                    <a:pt x="1641" y="53"/>
                  </a:lnTo>
                  <a:lnTo>
                    <a:pt x="1648" y="53"/>
                  </a:lnTo>
                  <a:lnTo>
                    <a:pt x="1672" y="53"/>
                  </a:lnTo>
                  <a:lnTo>
                    <a:pt x="1690" y="53"/>
                  </a:lnTo>
                  <a:lnTo>
                    <a:pt x="1691" y="53"/>
                  </a:lnTo>
                  <a:lnTo>
                    <a:pt x="1693" y="53"/>
                  </a:lnTo>
                  <a:lnTo>
                    <a:pt x="1699" y="52"/>
                  </a:lnTo>
                  <a:lnTo>
                    <a:pt x="1703" y="51"/>
                  </a:lnTo>
                  <a:lnTo>
                    <a:pt x="1704" y="50"/>
                  </a:lnTo>
                  <a:lnTo>
                    <a:pt x="1703" y="51"/>
                  </a:lnTo>
                  <a:lnTo>
                    <a:pt x="1702" y="52"/>
                  </a:lnTo>
                  <a:lnTo>
                    <a:pt x="1701" y="53"/>
                  </a:lnTo>
                  <a:lnTo>
                    <a:pt x="1701" y="53"/>
                  </a:lnTo>
                  <a:lnTo>
                    <a:pt x="1701" y="54"/>
                  </a:lnTo>
                  <a:lnTo>
                    <a:pt x="1701" y="55"/>
                  </a:lnTo>
                  <a:lnTo>
                    <a:pt x="1701" y="60"/>
                  </a:lnTo>
                  <a:lnTo>
                    <a:pt x="1701" y="63"/>
                  </a:lnTo>
                  <a:lnTo>
                    <a:pt x="1701" y="63"/>
                  </a:lnTo>
                  <a:lnTo>
                    <a:pt x="1700" y="64"/>
                  </a:lnTo>
                  <a:lnTo>
                    <a:pt x="1698" y="69"/>
                  </a:lnTo>
                  <a:lnTo>
                    <a:pt x="1697" y="71"/>
                  </a:lnTo>
                  <a:lnTo>
                    <a:pt x="1697" y="71"/>
                  </a:lnTo>
                  <a:lnTo>
                    <a:pt x="1696" y="72"/>
                  </a:lnTo>
                  <a:lnTo>
                    <a:pt x="1695" y="73"/>
                  </a:lnTo>
                  <a:lnTo>
                    <a:pt x="1694" y="74"/>
                  </a:lnTo>
                  <a:lnTo>
                    <a:pt x="1694" y="74"/>
                  </a:lnTo>
                  <a:lnTo>
                    <a:pt x="1694" y="75"/>
                  </a:lnTo>
                  <a:lnTo>
                    <a:pt x="1694" y="76"/>
                  </a:lnTo>
                  <a:lnTo>
                    <a:pt x="1694" y="77"/>
                  </a:lnTo>
                  <a:lnTo>
                    <a:pt x="1694" y="77"/>
                  </a:lnTo>
                  <a:lnTo>
                    <a:pt x="1693" y="77"/>
                  </a:lnTo>
                  <a:lnTo>
                    <a:pt x="1692" y="77"/>
                  </a:lnTo>
                  <a:lnTo>
                    <a:pt x="1691" y="77"/>
                  </a:lnTo>
                  <a:lnTo>
                    <a:pt x="1691" y="77"/>
                  </a:lnTo>
                  <a:lnTo>
                    <a:pt x="1690" y="77"/>
                  </a:lnTo>
                  <a:lnTo>
                    <a:pt x="1687" y="77"/>
                  </a:lnTo>
                  <a:lnTo>
                    <a:pt x="1686" y="77"/>
                  </a:lnTo>
                  <a:lnTo>
                    <a:pt x="1686" y="77"/>
                  </a:lnTo>
                  <a:lnTo>
                    <a:pt x="1685" y="78"/>
                  </a:lnTo>
                  <a:lnTo>
                    <a:pt x="1682" y="80"/>
                  </a:lnTo>
                  <a:lnTo>
                    <a:pt x="1680" y="81"/>
                  </a:lnTo>
                  <a:lnTo>
                    <a:pt x="1680" y="81"/>
                  </a:lnTo>
                  <a:lnTo>
                    <a:pt x="1679" y="81"/>
                  </a:lnTo>
                  <a:lnTo>
                    <a:pt x="1678" y="81"/>
                  </a:lnTo>
                  <a:lnTo>
                    <a:pt x="1675" y="81"/>
                  </a:lnTo>
                  <a:lnTo>
                    <a:pt x="1673" y="81"/>
                  </a:lnTo>
                  <a:lnTo>
                    <a:pt x="1673" y="81"/>
                  </a:lnTo>
                  <a:lnTo>
                    <a:pt x="1673" y="81"/>
                  </a:lnTo>
                  <a:lnTo>
                    <a:pt x="1672" y="82"/>
                  </a:lnTo>
                  <a:lnTo>
                    <a:pt x="1671" y="86"/>
                  </a:lnTo>
                  <a:lnTo>
                    <a:pt x="1670" y="88"/>
                  </a:lnTo>
                  <a:lnTo>
                    <a:pt x="1670" y="88"/>
                  </a:lnTo>
                  <a:lnTo>
                    <a:pt x="1670" y="89"/>
                  </a:lnTo>
                  <a:lnTo>
                    <a:pt x="1670" y="90"/>
                  </a:lnTo>
                  <a:lnTo>
                    <a:pt x="1670" y="93"/>
                  </a:lnTo>
                  <a:lnTo>
                    <a:pt x="1670" y="95"/>
                  </a:lnTo>
                  <a:lnTo>
                    <a:pt x="1670" y="95"/>
                  </a:lnTo>
                  <a:lnTo>
                    <a:pt x="1668" y="97"/>
                  </a:lnTo>
                  <a:lnTo>
                    <a:pt x="1666" y="103"/>
                  </a:lnTo>
                  <a:lnTo>
                    <a:pt x="1665" y="106"/>
                  </a:lnTo>
                  <a:lnTo>
                    <a:pt x="1665" y="106"/>
                  </a:lnTo>
                  <a:lnTo>
                    <a:pt x="1664" y="107"/>
                  </a:lnTo>
                  <a:lnTo>
                    <a:pt x="1663" y="108"/>
                  </a:lnTo>
                  <a:lnTo>
                    <a:pt x="1662" y="109"/>
                  </a:lnTo>
                  <a:lnTo>
                    <a:pt x="1662" y="109"/>
                  </a:lnTo>
                  <a:lnTo>
                    <a:pt x="1662" y="109"/>
                  </a:lnTo>
                  <a:lnTo>
                    <a:pt x="1661" y="109"/>
                  </a:lnTo>
                  <a:lnTo>
                    <a:pt x="1660" y="109"/>
                  </a:lnTo>
                  <a:lnTo>
                    <a:pt x="1659" y="109"/>
                  </a:lnTo>
                  <a:lnTo>
                    <a:pt x="1659" y="109"/>
                  </a:lnTo>
                  <a:lnTo>
                    <a:pt x="1658" y="110"/>
                  </a:lnTo>
                  <a:lnTo>
                    <a:pt x="1654" y="112"/>
                  </a:lnTo>
                  <a:lnTo>
                    <a:pt x="1652" y="113"/>
                  </a:lnTo>
                  <a:lnTo>
                    <a:pt x="1652" y="113"/>
                  </a:lnTo>
                  <a:lnTo>
                    <a:pt x="1649" y="114"/>
                  </a:lnTo>
                  <a:lnTo>
                    <a:pt x="1644" y="115"/>
                  </a:lnTo>
                  <a:lnTo>
                    <a:pt x="1641" y="116"/>
                  </a:lnTo>
                  <a:lnTo>
                    <a:pt x="1641" y="116"/>
                  </a:lnTo>
                  <a:lnTo>
                    <a:pt x="1639" y="117"/>
                  </a:lnTo>
                  <a:lnTo>
                    <a:pt x="1634" y="118"/>
                  </a:lnTo>
                  <a:lnTo>
                    <a:pt x="1630" y="119"/>
                  </a:lnTo>
                  <a:lnTo>
                    <a:pt x="1630" y="119"/>
                  </a:lnTo>
                  <a:lnTo>
                    <a:pt x="1629" y="119"/>
                  </a:lnTo>
                  <a:lnTo>
                    <a:pt x="1628" y="119"/>
                  </a:lnTo>
                  <a:lnTo>
                    <a:pt x="1627" y="119"/>
                  </a:lnTo>
                  <a:lnTo>
                    <a:pt x="1627" y="119"/>
                  </a:lnTo>
                  <a:lnTo>
                    <a:pt x="1626" y="119"/>
                  </a:lnTo>
                  <a:lnTo>
                    <a:pt x="1625" y="119"/>
                  </a:lnTo>
                  <a:lnTo>
                    <a:pt x="1620" y="119"/>
                  </a:lnTo>
                  <a:lnTo>
                    <a:pt x="1617" y="119"/>
                  </a:lnTo>
                  <a:lnTo>
                    <a:pt x="1617" y="119"/>
                  </a:lnTo>
                  <a:lnTo>
                    <a:pt x="1612" y="121"/>
                  </a:lnTo>
                  <a:lnTo>
                    <a:pt x="1603" y="123"/>
                  </a:lnTo>
                  <a:lnTo>
                    <a:pt x="1596" y="124"/>
                  </a:lnTo>
                  <a:lnTo>
                    <a:pt x="1596" y="124"/>
                  </a:lnTo>
                  <a:lnTo>
                    <a:pt x="1594" y="124"/>
                  </a:lnTo>
                  <a:lnTo>
                    <a:pt x="1589" y="124"/>
                  </a:lnTo>
                  <a:lnTo>
                    <a:pt x="1570" y="124"/>
                  </a:lnTo>
                  <a:lnTo>
                    <a:pt x="1556" y="124"/>
                  </a:lnTo>
                  <a:lnTo>
                    <a:pt x="1556" y="124"/>
                  </a:lnTo>
                  <a:lnTo>
                    <a:pt x="1550" y="125"/>
                  </a:lnTo>
                  <a:lnTo>
                    <a:pt x="1531" y="126"/>
                  </a:lnTo>
                  <a:lnTo>
                    <a:pt x="1517" y="127"/>
                  </a:lnTo>
                  <a:lnTo>
                    <a:pt x="1517" y="127"/>
                  </a:lnTo>
                  <a:lnTo>
                    <a:pt x="1516" y="127"/>
                  </a:lnTo>
                  <a:lnTo>
                    <a:pt x="1515" y="127"/>
                  </a:lnTo>
                  <a:lnTo>
                    <a:pt x="1510" y="127"/>
                  </a:lnTo>
                  <a:lnTo>
                    <a:pt x="1507" y="127"/>
                  </a:lnTo>
                  <a:lnTo>
                    <a:pt x="1507" y="127"/>
                  </a:lnTo>
                  <a:lnTo>
                    <a:pt x="1507" y="127"/>
                  </a:lnTo>
                  <a:lnTo>
                    <a:pt x="1507" y="128"/>
                  </a:lnTo>
                  <a:lnTo>
                    <a:pt x="1507" y="129"/>
                  </a:lnTo>
                  <a:lnTo>
                    <a:pt x="1507" y="130"/>
                  </a:lnTo>
                  <a:lnTo>
                    <a:pt x="1507" y="130"/>
                  </a:lnTo>
                  <a:lnTo>
                    <a:pt x="1507" y="131"/>
                  </a:lnTo>
                  <a:lnTo>
                    <a:pt x="1507" y="132"/>
                  </a:lnTo>
                  <a:lnTo>
                    <a:pt x="1507" y="135"/>
                  </a:lnTo>
                  <a:lnTo>
                    <a:pt x="1507" y="137"/>
                  </a:lnTo>
                  <a:lnTo>
                    <a:pt x="1507" y="137"/>
                  </a:lnTo>
                  <a:lnTo>
                    <a:pt x="1507" y="139"/>
                  </a:lnTo>
                  <a:lnTo>
                    <a:pt x="1507" y="140"/>
                  </a:lnTo>
                  <a:lnTo>
                    <a:pt x="1507" y="145"/>
                  </a:lnTo>
                  <a:lnTo>
                    <a:pt x="1507" y="148"/>
                  </a:lnTo>
                  <a:lnTo>
                    <a:pt x="1507" y="148"/>
                  </a:lnTo>
                  <a:lnTo>
                    <a:pt x="1507" y="148"/>
                  </a:lnTo>
                  <a:lnTo>
                    <a:pt x="1506" y="148"/>
                  </a:lnTo>
                  <a:lnTo>
                    <a:pt x="1502" y="148"/>
                  </a:lnTo>
                  <a:lnTo>
                    <a:pt x="1500" y="148"/>
                  </a:lnTo>
                  <a:lnTo>
                    <a:pt x="1500" y="148"/>
                  </a:lnTo>
                  <a:lnTo>
                    <a:pt x="1499" y="149"/>
                  </a:lnTo>
                  <a:lnTo>
                    <a:pt x="1495" y="150"/>
                  </a:lnTo>
                  <a:lnTo>
                    <a:pt x="1493" y="151"/>
                  </a:lnTo>
                  <a:lnTo>
                    <a:pt x="1493" y="151"/>
                  </a:lnTo>
                  <a:lnTo>
                    <a:pt x="1490" y="152"/>
                  </a:lnTo>
                  <a:lnTo>
                    <a:pt x="1481" y="154"/>
                  </a:lnTo>
                  <a:lnTo>
                    <a:pt x="1475" y="155"/>
                  </a:lnTo>
                  <a:lnTo>
                    <a:pt x="1475" y="155"/>
                  </a:lnTo>
                  <a:lnTo>
                    <a:pt x="1472" y="157"/>
                  </a:lnTo>
                  <a:lnTo>
                    <a:pt x="1464" y="158"/>
                  </a:lnTo>
                  <a:lnTo>
                    <a:pt x="1458" y="159"/>
                  </a:lnTo>
                  <a:lnTo>
                    <a:pt x="1458" y="159"/>
                  </a:lnTo>
                  <a:lnTo>
                    <a:pt x="1457" y="159"/>
                  </a:lnTo>
                  <a:lnTo>
                    <a:pt x="1456" y="159"/>
                  </a:lnTo>
                  <a:lnTo>
                    <a:pt x="1453" y="159"/>
                  </a:lnTo>
                  <a:lnTo>
                    <a:pt x="1451" y="159"/>
                  </a:lnTo>
                  <a:lnTo>
                    <a:pt x="1451" y="159"/>
                  </a:lnTo>
                  <a:lnTo>
                    <a:pt x="1451" y="160"/>
                  </a:lnTo>
                  <a:lnTo>
                    <a:pt x="1451" y="161"/>
                  </a:lnTo>
                  <a:lnTo>
                    <a:pt x="1451" y="166"/>
                  </a:lnTo>
                  <a:lnTo>
                    <a:pt x="1451" y="169"/>
                  </a:lnTo>
                  <a:lnTo>
                    <a:pt x="1451" y="169"/>
                  </a:lnTo>
                  <a:lnTo>
                    <a:pt x="1450" y="171"/>
                  </a:lnTo>
                  <a:lnTo>
                    <a:pt x="1449" y="177"/>
                  </a:lnTo>
                  <a:lnTo>
                    <a:pt x="1448" y="180"/>
                  </a:lnTo>
                  <a:lnTo>
                    <a:pt x="1448" y="180"/>
                  </a:lnTo>
                  <a:lnTo>
                    <a:pt x="1446" y="183"/>
                  </a:lnTo>
                  <a:lnTo>
                    <a:pt x="1444" y="192"/>
                  </a:lnTo>
                  <a:lnTo>
                    <a:pt x="1443" y="198"/>
                  </a:lnTo>
                  <a:lnTo>
                    <a:pt x="1443" y="198"/>
                  </a:lnTo>
                  <a:lnTo>
                    <a:pt x="1443" y="199"/>
                  </a:lnTo>
                  <a:lnTo>
                    <a:pt x="1443" y="202"/>
                  </a:lnTo>
                  <a:lnTo>
                    <a:pt x="1443" y="212"/>
                  </a:lnTo>
                  <a:lnTo>
                    <a:pt x="1443" y="219"/>
                  </a:lnTo>
                  <a:lnTo>
                    <a:pt x="1443" y="219"/>
                  </a:lnTo>
                  <a:lnTo>
                    <a:pt x="1443" y="220"/>
                  </a:lnTo>
                  <a:lnTo>
                    <a:pt x="1443" y="223"/>
                  </a:lnTo>
                  <a:lnTo>
                    <a:pt x="1443" y="225"/>
                  </a:lnTo>
                  <a:lnTo>
                    <a:pt x="1443" y="225"/>
                  </a:lnTo>
                  <a:lnTo>
                    <a:pt x="1443" y="225"/>
                  </a:lnTo>
                  <a:lnTo>
                    <a:pt x="1445" y="231"/>
                  </a:lnTo>
                  <a:lnTo>
                    <a:pt x="1446" y="233"/>
                  </a:lnTo>
                  <a:lnTo>
                    <a:pt x="1448" y="233"/>
                  </a:lnTo>
                  <a:lnTo>
                    <a:pt x="1448" y="234"/>
                  </a:lnTo>
                  <a:lnTo>
                    <a:pt x="1448" y="235"/>
                  </a:lnTo>
                  <a:lnTo>
                    <a:pt x="1448" y="238"/>
                  </a:lnTo>
                  <a:lnTo>
                    <a:pt x="1448" y="240"/>
                  </a:lnTo>
                  <a:lnTo>
                    <a:pt x="1448" y="240"/>
                  </a:lnTo>
                  <a:lnTo>
                    <a:pt x="1449" y="244"/>
                  </a:lnTo>
                  <a:lnTo>
                    <a:pt x="1450" y="247"/>
                  </a:lnTo>
                  <a:lnTo>
                    <a:pt x="1451" y="247"/>
                  </a:lnTo>
                  <a:lnTo>
                    <a:pt x="1451" y="247"/>
                  </a:lnTo>
                  <a:lnTo>
                    <a:pt x="1452" y="247"/>
                  </a:lnTo>
                  <a:lnTo>
                    <a:pt x="1453" y="247"/>
                  </a:lnTo>
                  <a:lnTo>
                    <a:pt x="1454" y="247"/>
                  </a:lnTo>
                  <a:lnTo>
                    <a:pt x="1455" y="247"/>
                  </a:lnTo>
                  <a:lnTo>
                    <a:pt x="1458" y="247"/>
                  </a:lnTo>
                  <a:lnTo>
                    <a:pt x="1460" y="247"/>
                  </a:lnTo>
                  <a:lnTo>
                    <a:pt x="1461" y="247"/>
                  </a:lnTo>
                  <a:lnTo>
                    <a:pt x="1463" y="247"/>
                  </a:lnTo>
                  <a:lnTo>
                    <a:pt x="1470" y="247"/>
                  </a:lnTo>
                  <a:lnTo>
                    <a:pt x="1474" y="247"/>
                  </a:lnTo>
                  <a:lnTo>
                    <a:pt x="1475" y="247"/>
                  </a:lnTo>
                  <a:lnTo>
                    <a:pt x="1477" y="247"/>
                  </a:lnTo>
                  <a:lnTo>
                    <a:pt x="1483" y="247"/>
                  </a:lnTo>
                  <a:lnTo>
                    <a:pt x="1489" y="247"/>
                  </a:lnTo>
                  <a:lnTo>
                    <a:pt x="1490" y="247"/>
                  </a:lnTo>
                  <a:lnTo>
                    <a:pt x="1493" y="247"/>
                  </a:lnTo>
                  <a:lnTo>
                    <a:pt x="1495" y="247"/>
                  </a:lnTo>
                  <a:lnTo>
                    <a:pt x="1496" y="247"/>
                  </a:lnTo>
                  <a:lnTo>
                    <a:pt x="1496" y="248"/>
                  </a:lnTo>
                  <a:lnTo>
                    <a:pt x="1496" y="250"/>
                  </a:lnTo>
                  <a:lnTo>
                    <a:pt x="1496" y="256"/>
                  </a:lnTo>
                  <a:lnTo>
                    <a:pt x="1496" y="261"/>
                  </a:lnTo>
                  <a:lnTo>
                    <a:pt x="1496" y="261"/>
                  </a:lnTo>
                  <a:lnTo>
                    <a:pt x="1496" y="263"/>
                  </a:lnTo>
                  <a:lnTo>
                    <a:pt x="1496" y="265"/>
                  </a:lnTo>
                  <a:lnTo>
                    <a:pt x="1496" y="272"/>
                  </a:lnTo>
                  <a:lnTo>
                    <a:pt x="1496" y="278"/>
                  </a:lnTo>
                  <a:lnTo>
                    <a:pt x="1496" y="278"/>
                  </a:lnTo>
                  <a:lnTo>
                    <a:pt x="1496" y="279"/>
                  </a:lnTo>
                  <a:lnTo>
                    <a:pt x="1496" y="283"/>
                  </a:lnTo>
                  <a:lnTo>
                    <a:pt x="1498" y="294"/>
                  </a:lnTo>
                  <a:lnTo>
                    <a:pt x="1499" y="304"/>
                  </a:lnTo>
                  <a:lnTo>
                    <a:pt x="1500" y="304"/>
                  </a:lnTo>
                  <a:lnTo>
                    <a:pt x="1500" y="305"/>
                  </a:lnTo>
                  <a:lnTo>
                    <a:pt x="1500" y="307"/>
                  </a:lnTo>
                  <a:lnTo>
                    <a:pt x="1501" y="314"/>
                  </a:lnTo>
                  <a:lnTo>
                    <a:pt x="1502" y="321"/>
                  </a:lnTo>
                  <a:lnTo>
                    <a:pt x="1504" y="321"/>
                  </a:lnTo>
                  <a:lnTo>
                    <a:pt x="1505" y="324"/>
                  </a:lnTo>
                  <a:lnTo>
                    <a:pt x="1506" y="325"/>
                  </a:lnTo>
                  <a:lnTo>
                    <a:pt x="1507" y="325"/>
                  </a:lnTo>
                  <a:lnTo>
                    <a:pt x="1509" y="325"/>
                  </a:lnTo>
                  <a:lnTo>
                    <a:pt x="1510" y="325"/>
                  </a:lnTo>
                  <a:lnTo>
                    <a:pt x="1511" y="325"/>
                  </a:lnTo>
                  <a:lnTo>
                    <a:pt x="1517" y="327"/>
                  </a:lnTo>
                  <a:lnTo>
                    <a:pt x="1520" y="328"/>
                  </a:lnTo>
                  <a:lnTo>
                    <a:pt x="1522" y="328"/>
                  </a:lnTo>
                  <a:lnTo>
                    <a:pt x="1525" y="330"/>
                  </a:lnTo>
                  <a:lnTo>
                    <a:pt x="1527" y="331"/>
                  </a:lnTo>
                  <a:lnTo>
                    <a:pt x="1528" y="331"/>
                  </a:lnTo>
                  <a:lnTo>
                    <a:pt x="1528" y="331"/>
                  </a:lnTo>
                  <a:lnTo>
                    <a:pt x="1528" y="331"/>
                  </a:lnTo>
                  <a:lnTo>
                    <a:pt x="1530" y="335"/>
                  </a:lnTo>
                  <a:lnTo>
                    <a:pt x="1531" y="336"/>
                  </a:lnTo>
                  <a:lnTo>
                    <a:pt x="1532" y="336"/>
                  </a:lnTo>
                  <a:lnTo>
                    <a:pt x="1533" y="337"/>
                  </a:lnTo>
                  <a:lnTo>
                    <a:pt x="1538" y="340"/>
                  </a:lnTo>
                  <a:lnTo>
                    <a:pt x="1542" y="342"/>
                  </a:lnTo>
                  <a:lnTo>
                    <a:pt x="1543" y="342"/>
                  </a:lnTo>
                  <a:lnTo>
                    <a:pt x="1546" y="347"/>
                  </a:lnTo>
                  <a:lnTo>
                    <a:pt x="1548" y="349"/>
                  </a:lnTo>
                  <a:lnTo>
                    <a:pt x="1549" y="349"/>
                  </a:lnTo>
                  <a:lnTo>
                    <a:pt x="1549" y="350"/>
                  </a:lnTo>
                  <a:lnTo>
                    <a:pt x="1549" y="352"/>
                  </a:lnTo>
                  <a:lnTo>
                    <a:pt x="1549" y="353"/>
                  </a:lnTo>
                  <a:lnTo>
                    <a:pt x="1549" y="353"/>
                  </a:lnTo>
                  <a:lnTo>
                    <a:pt x="1550" y="353"/>
                  </a:lnTo>
                  <a:lnTo>
                    <a:pt x="1553" y="353"/>
                  </a:lnTo>
                  <a:lnTo>
                    <a:pt x="1555" y="353"/>
                  </a:lnTo>
                  <a:lnTo>
                    <a:pt x="1556" y="353"/>
                  </a:lnTo>
                  <a:lnTo>
                    <a:pt x="1557" y="354"/>
                  </a:lnTo>
                  <a:lnTo>
                    <a:pt x="1561" y="356"/>
                  </a:lnTo>
                  <a:lnTo>
                    <a:pt x="1563" y="357"/>
                  </a:lnTo>
                  <a:lnTo>
                    <a:pt x="1564" y="357"/>
                  </a:lnTo>
                  <a:lnTo>
                    <a:pt x="1567" y="357"/>
                  </a:lnTo>
                  <a:lnTo>
                    <a:pt x="1569" y="357"/>
                  </a:lnTo>
                  <a:lnTo>
                    <a:pt x="1570" y="357"/>
                  </a:lnTo>
                  <a:lnTo>
                    <a:pt x="1572" y="357"/>
                  </a:lnTo>
                  <a:lnTo>
                    <a:pt x="1573" y="357"/>
                  </a:lnTo>
                  <a:lnTo>
                    <a:pt x="1574" y="357"/>
                  </a:lnTo>
                  <a:lnTo>
                    <a:pt x="1574" y="358"/>
                  </a:lnTo>
                  <a:lnTo>
                    <a:pt x="1574" y="359"/>
                  </a:lnTo>
                  <a:lnTo>
                    <a:pt x="1574" y="364"/>
                  </a:lnTo>
                  <a:lnTo>
                    <a:pt x="1574" y="367"/>
                  </a:lnTo>
                  <a:lnTo>
                    <a:pt x="1574" y="367"/>
                  </a:lnTo>
                  <a:lnTo>
                    <a:pt x="1574" y="368"/>
                  </a:lnTo>
                  <a:lnTo>
                    <a:pt x="1574" y="371"/>
                  </a:lnTo>
                  <a:lnTo>
                    <a:pt x="1574" y="377"/>
                  </a:lnTo>
                  <a:lnTo>
                    <a:pt x="1574" y="381"/>
                  </a:lnTo>
                  <a:lnTo>
                    <a:pt x="1574" y="381"/>
                  </a:lnTo>
                  <a:lnTo>
                    <a:pt x="1574" y="382"/>
                  </a:lnTo>
                  <a:lnTo>
                    <a:pt x="1574" y="386"/>
                  </a:lnTo>
                  <a:lnTo>
                    <a:pt x="1575" y="401"/>
                  </a:lnTo>
                  <a:lnTo>
                    <a:pt x="1576" y="413"/>
                  </a:lnTo>
                  <a:lnTo>
                    <a:pt x="1578" y="413"/>
                  </a:lnTo>
                  <a:lnTo>
                    <a:pt x="1578" y="415"/>
                  </a:lnTo>
                  <a:lnTo>
                    <a:pt x="1578" y="425"/>
                  </a:lnTo>
                  <a:lnTo>
                    <a:pt x="1578" y="457"/>
                  </a:lnTo>
                  <a:lnTo>
                    <a:pt x="1578" y="483"/>
                  </a:lnTo>
                  <a:lnTo>
                    <a:pt x="1578" y="484"/>
                  </a:lnTo>
                  <a:lnTo>
                    <a:pt x="1578" y="485"/>
                  </a:lnTo>
                  <a:lnTo>
                    <a:pt x="1578" y="489"/>
                  </a:lnTo>
                  <a:lnTo>
                    <a:pt x="1578" y="502"/>
                  </a:lnTo>
                  <a:lnTo>
                    <a:pt x="1578" y="511"/>
                  </a:lnTo>
                  <a:lnTo>
                    <a:pt x="1578" y="511"/>
                  </a:lnTo>
                  <a:lnTo>
                    <a:pt x="1578" y="513"/>
                  </a:lnTo>
                  <a:lnTo>
                    <a:pt x="1578" y="515"/>
                  </a:lnTo>
                  <a:lnTo>
                    <a:pt x="1578" y="516"/>
                  </a:lnTo>
                  <a:lnTo>
                    <a:pt x="1578" y="516"/>
                  </a:lnTo>
                  <a:lnTo>
                    <a:pt x="1578" y="517"/>
                  </a:lnTo>
                  <a:lnTo>
                    <a:pt x="1578" y="518"/>
                  </a:lnTo>
                  <a:lnTo>
                    <a:pt x="1578" y="519"/>
                  </a:lnTo>
                  <a:lnTo>
                    <a:pt x="1578" y="519"/>
                  </a:lnTo>
                  <a:lnTo>
                    <a:pt x="1576" y="520"/>
                  </a:lnTo>
                  <a:lnTo>
                    <a:pt x="1575" y="524"/>
                  </a:lnTo>
                  <a:lnTo>
                    <a:pt x="1574" y="526"/>
                  </a:lnTo>
                  <a:lnTo>
                    <a:pt x="1574" y="526"/>
                  </a:lnTo>
                  <a:lnTo>
                    <a:pt x="1574" y="527"/>
                  </a:lnTo>
                  <a:lnTo>
                    <a:pt x="1574" y="531"/>
                  </a:lnTo>
                  <a:lnTo>
                    <a:pt x="1574" y="533"/>
                  </a:lnTo>
                  <a:lnTo>
                    <a:pt x="1574" y="533"/>
                  </a:lnTo>
                  <a:lnTo>
                    <a:pt x="1574" y="533"/>
                  </a:lnTo>
                  <a:lnTo>
                    <a:pt x="1573" y="534"/>
                  </a:lnTo>
                  <a:lnTo>
                    <a:pt x="1571" y="536"/>
                  </a:lnTo>
                  <a:lnTo>
                    <a:pt x="1570" y="537"/>
                  </a:lnTo>
                  <a:lnTo>
                    <a:pt x="1570" y="537"/>
                  </a:lnTo>
                  <a:lnTo>
                    <a:pt x="1569" y="537"/>
                  </a:lnTo>
                  <a:lnTo>
                    <a:pt x="1568" y="537"/>
                  </a:lnTo>
                  <a:lnTo>
                    <a:pt x="1567" y="537"/>
                  </a:lnTo>
                  <a:lnTo>
                    <a:pt x="1567" y="537"/>
                  </a:lnTo>
                  <a:lnTo>
                    <a:pt x="1566" y="537"/>
                  </a:lnTo>
                  <a:lnTo>
                    <a:pt x="1565" y="537"/>
                  </a:lnTo>
                  <a:lnTo>
                    <a:pt x="1562" y="537"/>
                  </a:lnTo>
                  <a:lnTo>
                    <a:pt x="1560" y="537"/>
                  </a:lnTo>
                  <a:lnTo>
                    <a:pt x="1560" y="537"/>
                  </a:lnTo>
                  <a:lnTo>
                    <a:pt x="1557" y="538"/>
                  </a:lnTo>
                  <a:lnTo>
                    <a:pt x="1552" y="539"/>
                  </a:lnTo>
                  <a:lnTo>
                    <a:pt x="1549" y="540"/>
                  </a:lnTo>
                  <a:lnTo>
                    <a:pt x="1549" y="540"/>
                  </a:lnTo>
                  <a:lnTo>
                    <a:pt x="1549" y="540"/>
                  </a:lnTo>
                  <a:lnTo>
                    <a:pt x="1549" y="541"/>
                  </a:lnTo>
                  <a:lnTo>
                    <a:pt x="1549" y="542"/>
                  </a:lnTo>
                  <a:lnTo>
                    <a:pt x="1549" y="543"/>
                  </a:lnTo>
                  <a:lnTo>
                    <a:pt x="1549" y="543"/>
                  </a:lnTo>
                  <a:lnTo>
                    <a:pt x="1548" y="543"/>
                  </a:lnTo>
                  <a:lnTo>
                    <a:pt x="1547" y="543"/>
                  </a:lnTo>
                  <a:lnTo>
                    <a:pt x="1546" y="543"/>
                  </a:lnTo>
                  <a:lnTo>
                    <a:pt x="1546" y="543"/>
                  </a:lnTo>
                  <a:lnTo>
                    <a:pt x="1545" y="544"/>
                  </a:lnTo>
                  <a:lnTo>
                    <a:pt x="1544" y="549"/>
                  </a:lnTo>
                  <a:lnTo>
                    <a:pt x="1543" y="551"/>
                  </a:lnTo>
                  <a:lnTo>
                    <a:pt x="1543" y="551"/>
                  </a:lnTo>
                  <a:lnTo>
                    <a:pt x="1542" y="552"/>
                  </a:lnTo>
                  <a:lnTo>
                    <a:pt x="1537" y="553"/>
                  </a:lnTo>
                  <a:lnTo>
                    <a:pt x="1535" y="554"/>
                  </a:lnTo>
                  <a:lnTo>
                    <a:pt x="1535" y="554"/>
                  </a:lnTo>
                  <a:lnTo>
                    <a:pt x="1535" y="555"/>
                  </a:lnTo>
                  <a:lnTo>
                    <a:pt x="1535" y="557"/>
                  </a:lnTo>
                  <a:lnTo>
                    <a:pt x="1535" y="558"/>
                  </a:lnTo>
                  <a:lnTo>
                    <a:pt x="1535" y="558"/>
                  </a:lnTo>
                  <a:lnTo>
                    <a:pt x="1534" y="559"/>
                  </a:lnTo>
                  <a:lnTo>
                    <a:pt x="1533" y="560"/>
                  </a:lnTo>
                  <a:lnTo>
                    <a:pt x="1532" y="561"/>
                  </a:lnTo>
                  <a:lnTo>
                    <a:pt x="1532" y="561"/>
                  </a:lnTo>
                  <a:lnTo>
                    <a:pt x="1532" y="562"/>
                  </a:lnTo>
                  <a:lnTo>
                    <a:pt x="1532" y="563"/>
                  </a:lnTo>
                  <a:lnTo>
                    <a:pt x="1532" y="564"/>
                  </a:lnTo>
                  <a:lnTo>
                    <a:pt x="1532" y="564"/>
                  </a:lnTo>
                  <a:lnTo>
                    <a:pt x="1532" y="566"/>
                  </a:lnTo>
                  <a:lnTo>
                    <a:pt x="1532" y="567"/>
                  </a:lnTo>
                  <a:lnTo>
                    <a:pt x="1532" y="572"/>
                  </a:lnTo>
                  <a:lnTo>
                    <a:pt x="1532" y="575"/>
                  </a:lnTo>
                  <a:lnTo>
                    <a:pt x="1532" y="575"/>
                  </a:lnTo>
                  <a:lnTo>
                    <a:pt x="1531" y="577"/>
                  </a:lnTo>
                  <a:lnTo>
                    <a:pt x="1529" y="582"/>
                  </a:lnTo>
                  <a:lnTo>
                    <a:pt x="1528" y="586"/>
                  </a:lnTo>
                  <a:lnTo>
                    <a:pt x="1528" y="586"/>
                  </a:lnTo>
                  <a:lnTo>
                    <a:pt x="1528" y="587"/>
                  </a:lnTo>
                  <a:lnTo>
                    <a:pt x="1528" y="589"/>
                  </a:lnTo>
                  <a:lnTo>
                    <a:pt x="1528" y="590"/>
                  </a:lnTo>
                  <a:lnTo>
                    <a:pt x="1528" y="590"/>
                  </a:lnTo>
                  <a:lnTo>
                    <a:pt x="1528" y="590"/>
                  </a:lnTo>
                  <a:lnTo>
                    <a:pt x="1527" y="590"/>
                  </a:lnTo>
                  <a:lnTo>
                    <a:pt x="1524" y="590"/>
                  </a:lnTo>
                  <a:lnTo>
                    <a:pt x="1522" y="590"/>
                  </a:lnTo>
                  <a:lnTo>
                    <a:pt x="1522" y="590"/>
                  </a:lnTo>
                  <a:lnTo>
                    <a:pt x="1520" y="591"/>
                  </a:lnTo>
                  <a:lnTo>
                    <a:pt x="1516" y="592"/>
                  </a:lnTo>
                  <a:lnTo>
                    <a:pt x="1514" y="593"/>
                  </a:lnTo>
                  <a:lnTo>
                    <a:pt x="1514" y="593"/>
                  </a:lnTo>
                  <a:lnTo>
                    <a:pt x="1513" y="594"/>
                  </a:lnTo>
                  <a:lnTo>
                    <a:pt x="1509" y="595"/>
                  </a:lnTo>
                  <a:lnTo>
                    <a:pt x="1507" y="596"/>
                  </a:lnTo>
                  <a:lnTo>
                    <a:pt x="1507" y="596"/>
                  </a:lnTo>
                  <a:lnTo>
                    <a:pt x="1507" y="596"/>
                  </a:lnTo>
                  <a:lnTo>
                    <a:pt x="1506" y="596"/>
                  </a:lnTo>
                  <a:lnTo>
                    <a:pt x="1505" y="596"/>
                  </a:lnTo>
                  <a:lnTo>
                    <a:pt x="1504" y="596"/>
                  </a:lnTo>
                  <a:lnTo>
                    <a:pt x="1504" y="596"/>
                  </a:lnTo>
                  <a:lnTo>
                    <a:pt x="1502" y="597"/>
                  </a:lnTo>
                  <a:lnTo>
                    <a:pt x="1501" y="602"/>
                  </a:lnTo>
                  <a:lnTo>
                    <a:pt x="1500" y="604"/>
                  </a:lnTo>
                  <a:lnTo>
                    <a:pt x="1500" y="604"/>
                  </a:lnTo>
                  <a:lnTo>
                    <a:pt x="1499" y="605"/>
                  </a:lnTo>
                  <a:lnTo>
                    <a:pt x="1498" y="606"/>
                  </a:lnTo>
                  <a:lnTo>
                    <a:pt x="1495" y="611"/>
                  </a:lnTo>
                  <a:lnTo>
                    <a:pt x="1493" y="614"/>
                  </a:lnTo>
                  <a:lnTo>
                    <a:pt x="1493" y="614"/>
                  </a:lnTo>
                  <a:lnTo>
                    <a:pt x="1492" y="615"/>
                  </a:lnTo>
                  <a:lnTo>
                    <a:pt x="1491" y="616"/>
                  </a:lnTo>
                  <a:lnTo>
                    <a:pt x="1488" y="622"/>
                  </a:lnTo>
                  <a:lnTo>
                    <a:pt x="1486" y="625"/>
                  </a:lnTo>
                  <a:lnTo>
                    <a:pt x="1486" y="625"/>
                  </a:lnTo>
                  <a:lnTo>
                    <a:pt x="1486" y="626"/>
                  </a:lnTo>
                  <a:lnTo>
                    <a:pt x="1486" y="627"/>
                  </a:lnTo>
                  <a:lnTo>
                    <a:pt x="1486" y="628"/>
                  </a:lnTo>
                  <a:lnTo>
                    <a:pt x="1486" y="628"/>
                  </a:lnTo>
                  <a:lnTo>
                    <a:pt x="1485" y="629"/>
                  </a:lnTo>
                  <a:lnTo>
                    <a:pt x="1481" y="631"/>
                  </a:lnTo>
                  <a:lnTo>
                    <a:pt x="1479" y="632"/>
                  </a:lnTo>
                  <a:lnTo>
                    <a:pt x="1479" y="632"/>
                  </a:lnTo>
                  <a:lnTo>
                    <a:pt x="1478" y="633"/>
                  </a:lnTo>
                  <a:lnTo>
                    <a:pt x="1474" y="634"/>
                  </a:lnTo>
                  <a:lnTo>
                    <a:pt x="1472" y="635"/>
                  </a:lnTo>
                  <a:lnTo>
                    <a:pt x="1472" y="635"/>
                  </a:lnTo>
                  <a:lnTo>
                    <a:pt x="1471" y="637"/>
                  </a:lnTo>
                  <a:lnTo>
                    <a:pt x="1470" y="638"/>
                  </a:lnTo>
                  <a:lnTo>
                    <a:pt x="1464" y="641"/>
                  </a:lnTo>
                  <a:lnTo>
                    <a:pt x="1461" y="643"/>
                  </a:lnTo>
                  <a:lnTo>
                    <a:pt x="1461" y="643"/>
                  </a:lnTo>
                  <a:lnTo>
                    <a:pt x="1460" y="644"/>
                  </a:lnTo>
                  <a:lnTo>
                    <a:pt x="1456" y="647"/>
                  </a:lnTo>
                  <a:lnTo>
                    <a:pt x="1454" y="649"/>
                  </a:lnTo>
                  <a:lnTo>
                    <a:pt x="1454" y="649"/>
                  </a:lnTo>
                  <a:lnTo>
                    <a:pt x="1453" y="649"/>
                  </a:lnTo>
                  <a:lnTo>
                    <a:pt x="1452" y="649"/>
                  </a:lnTo>
                  <a:lnTo>
                    <a:pt x="1451" y="649"/>
                  </a:lnTo>
                  <a:lnTo>
                    <a:pt x="1451" y="649"/>
                  </a:lnTo>
                  <a:lnTo>
                    <a:pt x="1450" y="649"/>
                  </a:lnTo>
                  <a:lnTo>
                    <a:pt x="1449" y="649"/>
                  </a:lnTo>
                  <a:lnTo>
                    <a:pt x="1448" y="649"/>
                  </a:lnTo>
                  <a:lnTo>
                    <a:pt x="1448" y="649"/>
                  </a:lnTo>
                  <a:lnTo>
                    <a:pt x="1446" y="650"/>
                  </a:lnTo>
                  <a:lnTo>
                    <a:pt x="1444" y="652"/>
                  </a:lnTo>
                  <a:lnTo>
                    <a:pt x="1443" y="653"/>
                  </a:lnTo>
                  <a:lnTo>
                    <a:pt x="1443" y="653"/>
                  </a:lnTo>
                  <a:lnTo>
                    <a:pt x="1442" y="653"/>
                  </a:lnTo>
                  <a:lnTo>
                    <a:pt x="1441" y="653"/>
                  </a:lnTo>
                  <a:lnTo>
                    <a:pt x="1436" y="653"/>
                  </a:lnTo>
                  <a:lnTo>
                    <a:pt x="1433" y="653"/>
                  </a:lnTo>
                  <a:lnTo>
                    <a:pt x="1433" y="653"/>
                  </a:lnTo>
                  <a:lnTo>
                    <a:pt x="1430" y="655"/>
                  </a:lnTo>
                  <a:lnTo>
                    <a:pt x="1423" y="656"/>
                  </a:lnTo>
                  <a:lnTo>
                    <a:pt x="1419" y="657"/>
                  </a:lnTo>
                  <a:lnTo>
                    <a:pt x="1419" y="657"/>
                  </a:lnTo>
                  <a:lnTo>
                    <a:pt x="1419" y="657"/>
                  </a:lnTo>
                  <a:lnTo>
                    <a:pt x="1418" y="658"/>
                  </a:lnTo>
                  <a:lnTo>
                    <a:pt x="1417" y="659"/>
                  </a:lnTo>
                  <a:lnTo>
                    <a:pt x="1416" y="660"/>
                  </a:lnTo>
                  <a:lnTo>
                    <a:pt x="1416" y="660"/>
                  </a:lnTo>
                  <a:lnTo>
                    <a:pt x="1416" y="661"/>
                  </a:lnTo>
                  <a:lnTo>
                    <a:pt x="1416" y="662"/>
                  </a:lnTo>
                  <a:lnTo>
                    <a:pt x="1416" y="665"/>
                  </a:lnTo>
                  <a:lnTo>
                    <a:pt x="1416" y="667"/>
                  </a:lnTo>
                  <a:lnTo>
                    <a:pt x="1416" y="667"/>
                  </a:lnTo>
                  <a:lnTo>
                    <a:pt x="1415" y="669"/>
                  </a:lnTo>
                  <a:lnTo>
                    <a:pt x="1413" y="675"/>
                  </a:lnTo>
                  <a:lnTo>
                    <a:pt x="1412" y="678"/>
                  </a:lnTo>
                  <a:lnTo>
                    <a:pt x="1412" y="678"/>
                  </a:lnTo>
                  <a:lnTo>
                    <a:pt x="1410" y="679"/>
                  </a:lnTo>
                  <a:lnTo>
                    <a:pt x="1409" y="680"/>
                  </a:lnTo>
                  <a:lnTo>
                    <a:pt x="1408" y="681"/>
                  </a:lnTo>
                  <a:lnTo>
                    <a:pt x="1408" y="681"/>
                  </a:lnTo>
                  <a:lnTo>
                    <a:pt x="1408" y="681"/>
                  </a:lnTo>
                  <a:lnTo>
                    <a:pt x="1407" y="682"/>
                  </a:lnTo>
                  <a:lnTo>
                    <a:pt x="1403" y="684"/>
                  </a:lnTo>
                  <a:lnTo>
                    <a:pt x="1401" y="685"/>
                  </a:lnTo>
                  <a:lnTo>
                    <a:pt x="1401" y="685"/>
                  </a:lnTo>
                  <a:lnTo>
                    <a:pt x="1398" y="686"/>
                  </a:lnTo>
                  <a:lnTo>
                    <a:pt x="1391" y="687"/>
                  </a:lnTo>
                  <a:lnTo>
                    <a:pt x="1387" y="688"/>
                  </a:lnTo>
                  <a:lnTo>
                    <a:pt x="1387" y="688"/>
                  </a:lnTo>
                  <a:lnTo>
                    <a:pt x="1383" y="689"/>
                  </a:lnTo>
                  <a:lnTo>
                    <a:pt x="1371" y="691"/>
                  </a:lnTo>
                  <a:lnTo>
                    <a:pt x="1363" y="692"/>
                  </a:lnTo>
                  <a:lnTo>
                    <a:pt x="1363" y="692"/>
                  </a:lnTo>
                  <a:lnTo>
                    <a:pt x="1359" y="694"/>
                  </a:lnTo>
                  <a:lnTo>
                    <a:pt x="1347" y="697"/>
                  </a:lnTo>
                  <a:lnTo>
                    <a:pt x="1338" y="699"/>
                  </a:lnTo>
                  <a:lnTo>
                    <a:pt x="1338" y="699"/>
                  </a:lnTo>
                  <a:lnTo>
                    <a:pt x="1336" y="699"/>
                  </a:lnTo>
                  <a:lnTo>
                    <a:pt x="1333" y="699"/>
                  </a:lnTo>
                  <a:lnTo>
                    <a:pt x="1331" y="699"/>
                  </a:lnTo>
                  <a:lnTo>
                    <a:pt x="1331" y="699"/>
                  </a:lnTo>
                  <a:lnTo>
                    <a:pt x="1331" y="700"/>
                  </a:lnTo>
                  <a:lnTo>
                    <a:pt x="1331" y="701"/>
                  </a:lnTo>
                  <a:lnTo>
                    <a:pt x="1331" y="702"/>
                  </a:lnTo>
                  <a:lnTo>
                    <a:pt x="1331" y="702"/>
                  </a:lnTo>
                  <a:lnTo>
                    <a:pt x="1331" y="703"/>
                  </a:lnTo>
                  <a:lnTo>
                    <a:pt x="1331" y="704"/>
                  </a:lnTo>
                  <a:lnTo>
                    <a:pt x="1331" y="708"/>
                  </a:lnTo>
                  <a:lnTo>
                    <a:pt x="1331" y="710"/>
                  </a:lnTo>
                  <a:lnTo>
                    <a:pt x="1331" y="710"/>
                  </a:lnTo>
                  <a:lnTo>
                    <a:pt x="1331" y="711"/>
                  </a:lnTo>
                  <a:lnTo>
                    <a:pt x="1331" y="712"/>
                  </a:lnTo>
                  <a:lnTo>
                    <a:pt x="1331" y="717"/>
                  </a:lnTo>
                  <a:lnTo>
                    <a:pt x="1331" y="720"/>
                  </a:lnTo>
                  <a:lnTo>
                    <a:pt x="1331" y="720"/>
                  </a:lnTo>
                  <a:lnTo>
                    <a:pt x="1331" y="721"/>
                  </a:lnTo>
                  <a:lnTo>
                    <a:pt x="1331" y="722"/>
                  </a:lnTo>
                  <a:lnTo>
                    <a:pt x="1331" y="728"/>
                  </a:lnTo>
                  <a:lnTo>
                    <a:pt x="1331" y="731"/>
                  </a:lnTo>
                  <a:lnTo>
                    <a:pt x="1331" y="731"/>
                  </a:lnTo>
                  <a:lnTo>
                    <a:pt x="1331" y="732"/>
                  </a:lnTo>
                  <a:lnTo>
                    <a:pt x="1331" y="733"/>
                  </a:lnTo>
                  <a:lnTo>
                    <a:pt x="1331" y="734"/>
                  </a:lnTo>
                  <a:lnTo>
                    <a:pt x="1331" y="734"/>
                  </a:lnTo>
                  <a:lnTo>
                    <a:pt x="1330" y="734"/>
                  </a:lnTo>
                  <a:lnTo>
                    <a:pt x="1325" y="734"/>
                  </a:lnTo>
                  <a:lnTo>
                    <a:pt x="1308" y="734"/>
                  </a:lnTo>
                  <a:lnTo>
                    <a:pt x="1295" y="734"/>
                  </a:lnTo>
                  <a:lnTo>
                    <a:pt x="1295" y="734"/>
                  </a:lnTo>
                  <a:lnTo>
                    <a:pt x="1294" y="734"/>
                  </a:lnTo>
                  <a:lnTo>
                    <a:pt x="1287" y="734"/>
                  </a:lnTo>
                  <a:lnTo>
                    <a:pt x="1265" y="734"/>
                  </a:lnTo>
                  <a:lnTo>
                    <a:pt x="1247" y="734"/>
                  </a:lnTo>
                  <a:lnTo>
                    <a:pt x="1247" y="734"/>
                  </a:lnTo>
                  <a:lnTo>
                    <a:pt x="1245" y="735"/>
                  </a:lnTo>
                  <a:lnTo>
                    <a:pt x="1237" y="735"/>
                  </a:lnTo>
                  <a:lnTo>
                    <a:pt x="1211" y="737"/>
                  </a:lnTo>
                  <a:lnTo>
                    <a:pt x="1191" y="738"/>
                  </a:lnTo>
                  <a:lnTo>
                    <a:pt x="1190" y="738"/>
                  </a:lnTo>
                  <a:lnTo>
                    <a:pt x="1184" y="739"/>
                  </a:lnTo>
                  <a:lnTo>
                    <a:pt x="1172" y="740"/>
                  </a:lnTo>
                  <a:lnTo>
                    <a:pt x="1162" y="741"/>
                  </a:lnTo>
                  <a:lnTo>
                    <a:pt x="1162" y="741"/>
                  </a:lnTo>
                  <a:lnTo>
                    <a:pt x="1161" y="742"/>
                  </a:lnTo>
                  <a:lnTo>
                    <a:pt x="1157" y="744"/>
                  </a:lnTo>
                  <a:lnTo>
                    <a:pt x="1155" y="745"/>
                  </a:lnTo>
                  <a:lnTo>
                    <a:pt x="1155" y="745"/>
                  </a:lnTo>
                  <a:lnTo>
                    <a:pt x="1155" y="745"/>
                  </a:lnTo>
                  <a:lnTo>
                    <a:pt x="1155" y="746"/>
                  </a:lnTo>
                  <a:lnTo>
                    <a:pt x="1155" y="747"/>
                  </a:lnTo>
                  <a:lnTo>
                    <a:pt x="1155" y="750"/>
                  </a:lnTo>
                  <a:lnTo>
                    <a:pt x="1155" y="752"/>
                  </a:lnTo>
                  <a:lnTo>
                    <a:pt x="1155" y="752"/>
                  </a:lnTo>
                  <a:lnTo>
                    <a:pt x="1155" y="753"/>
                  </a:lnTo>
                  <a:lnTo>
                    <a:pt x="1155" y="754"/>
                  </a:lnTo>
                  <a:lnTo>
                    <a:pt x="1155" y="757"/>
                  </a:lnTo>
                  <a:lnTo>
                    <a:pt x="1155" y="759"/>
                  </a:lnTo>
                  <a:lnTo>
                    <a:pt x="1155" y="759"/>
                  </a:lnTo>
                  <a:lnTo>
                    <a:pt x="1155" y="760"/>
                  </a:lnTo>
                  <a:lnTo>
                    <a:pt x="1155" y="764"/>
                  </a:lnTo>
                  <a:lnTo>
                    <a:pt x="1155" y="766"/>
                  </a:lnTo>
                  <a:lnTo>
                    <a:pt x="1155" y="766"/>
                  </a:lnTo>
                  <a:lnTo>
                    <a:pt x="1155" y="766"/>
                  </a:lnTo>
                  <a:lnTo>
                    <a:pt x="1154" y="766"/>
                  </a:lnTo>
                  <a:lnTo>
                    <a:pt x="1153" y="766"/>
                  </a:lnTo>
                  <a:lnTo>
                    <a:pt x="1151" y="766"/>
                  </a:lnTo>
                  <a:lnTo>
                    <a:pt x="1151" y="766"/>
                  </a:lnTo>
                  <a:lnTo>
                    <a:pt x="1150" y="766"/>
                  </a:lnTo>
                  <a:lnTo>
                    <a:pt x="1149" y="766"/>
                  </a:lnTo>
                  <a:lnTo>
                    <a:pt x="1146" y="766"/>
                  </a:lnTo>
                  <a:lnTo>
                    <a:pt x="1144" y="766"/>
                  </a:lnTo>
                  <a:lnTo>
                    <a:pt x="1144" y="766"/>
                  </a:lnTo>
                  <a:lnTo>
                    <a:pt x="1143" y="766"/>
                  </a:lnTo>
                  <a:lnTo>
                    <a:pt x="1141" y="766"/>
                  </a:lnTo>
                  <a:lnTo>
                    <a:pt x="1132" y="766"/>
                  </a:lnTo>
                  <a:lnTo>
                    <a:pt x="1126" y="766"/>
                  </a:lnTo>
                  <a:lnTo>
                    <a:pt x="1126" y="766"/>
                  </a:lnTo>
                  <a:lnTo>
                    <a:pt x="1125" y="766"/>
                  </a:lnTo>
                  <a:lnTo>
                    <a:pt x="1123" y="766"/>
                  </a:lnTo>
                  <a:lnTo>
                    <a:pt x="1117" y="766"/>
                  </a:lnTo>
                  <a:lnTo>
                    <a:pt x="1112" y="766"/>
                  </a:lnTo>
                  <a:lnTo>
                    <a:pt x="1112" y="766"/>
                  </a:lnTo>
                  <a:lnTo>
                    <a:pt x="1111" y="766"/>
                  </a:lnTo>
                  <a:lnTo>
                    <a:pt x="1110" y="766"/>
                  </a:lnTo>
                  <a:lnTo>
                    <a:pt x="1109" y="766"/>
                  </a:lnTo>
                  <a:lnTo>
                    <a:pt x="1109" y="766"/>
                  </a:lnTo>
                  <a:lnTo>
                    <a:pt x="1109" y="767"/>
                  </a:lnTo>
                  <a:lnTo>
                    <a:pt x="1109" y="769"/>
                  </a:lnTo>
                  <a:lnTo>
                    <a:pt x="1109" y="770"/>
                  </a:lnTo>
                  <a:lnTo>
                    <a:pt x="1109" y="770"/>
                  </a:lnTo>
                  <a:lnTo>
                    <a:pt x="1109" y="771"/>
                  </a:lnTo>
                  <a:lnTo>
                    <a:pt x="1109" y="772"/>
                  </a:lnTo>
                  <a:lnTo>
                    <a:pt x="1109" y="773"/>
                  </a:lnTo>
                  <a:lnTo>
                    <a:pt x="1109" y="773"/>
                  </a:lnTo>
                  <a:lnTo>
                    <a:pt x="1109" y="774"/>
                  </a:lnTo>
                  <a:lnTo>
                    <a:pt x="1109" y="775"/>
                  </a:lnTo>
                  <a:lnTo>
                    <a:pt x="1109" y="778"/>
                  </a:lnTo>
                  <a:lnTo>
                    <a:pt x="1109" y="781"/>
                  </a:lnTo>
                  <a:lnTo>
                    <a:pt x="1109" y="781"/>
                  </a:lnTo>
                  <a:lnTo>
                    <a:pt x="1109" y="782"/>
                  </a:lnTo>
                  <a:lnTo>
                    <a:pt x="1109" y="785"/>
                  </a:lnTo>
                  <a:lnTo>
                    <a:pt x="1109" y="787"/>
                  </a:lnTo>
                  <a:lnTo>
                    <a:pt x="1109" y="787"/>
                  </a:lnTo>
                  <a:lnTo>
                    <a:pt x="1109" y="787"/>
                  </a:lnTo>
                  <a:lnTo>
                    <a:pt x="1108" y="788"/>
                  </a:lnTo>
                  <a:lnTo>
                    <a:pt x="1104" y="790"/>
                  </a:lnTo>
                  <a:lnTo>
                    <a:pt x="1102" y="791"/>
                  </a:lnTo>
                  <a:lnTo>
                    <a:pt x="1102" y="791"/>
                  </a:lnTo>
                  <a:lnTo>
                    <a:pt x="1101" y="791"/>
                  </a:lnTo>
                  <a:lnTo>
                    <a:pt x="1099" y="791"/>
                  </a:lnTo>
                  <a:lnTo>
                    <a:pt x="1092" y="791"/>
                  </a:lnTo>
                  <a:lnTo>
                    <a:pt x="1088" y="791"/>
                  </a:lnTo>
                  <a:lnTo>
                    <a:pt x="1088" y="791"/>
                  </a:lnTo>
                  <a:lnTo>
                    <a:pt x="1083" y="792"/>
                  </a:lnTo>
                  <a:lnTo>
                    <a:pt x="1070" y="793"/>
                  </a:lnTo>
                  <a:lnTo>
                    <a:pt x="1059" y="794"/>
                  </a:lnTo>
                  <a:lnTo>
                    <a:pt x="1059" y="794"/>
                  </a:lnTo>
                  <a:lnTo>
                    <a:pt x="1054" y="795"/>
                  </a:lnTo>
                  <a:lnTo>
                    <a:pt x="1039" y="797"/>
                  </a:lnTo>
                  <a:lnTo>
                    <a:pt x="1028" y="798"/>
                  </a:lnTo>
                  <a:lnTo>
                    <a:pt x="1028" y="798"/>
                  </a:lnTo>
                  <a:lnTo>
                    <a:pt x="1027" y="798"/>
                  </a:lnTo>
                  <a:lnTo>
                    <a:pt x="1026" y="798"/>
                  </a:lnTo>
                  <a:lnTo>
                    <a:pt x="1022" y="798"/>
                  </a:lnTo>
                  <a:lnTo>
                    <a:pt x="1020" y="798"/>
                  </a:lnTo>
                  <a:lnTo>
                    <a:pt x="1020" y="798"/>
                  </a:lnTo>
                  <a:lnTo>
                    <a:pt x="1020" y="799"/>
                  </a:lnTo>
                  <a:lnTo>
                    <a:pt x="1020" y="801"/>
                  </a:lnTo>
                  <a:lnTo>
                    <a:pt x="1020" y="802"/>
                  </a:lnTo>
                  <a:lnTo>
                    <a:pt x="1020" y="802"/>
                  </a:lnTo>
                  <a:lnTo>
                    <a:pt x="1020" y="803"/>
                  </a:lnTo>
                  <a:lnTo>
                    <a:pt x="1020" y="804"/>
                  </a:lnTo>
                  <a:lnTo>
                    <a:pt x="1020" y="805"/>
                  </a:lnTo>
                  <a:lnTo>
                    <a:pt x="1020" y="805"/>
                  </a:lnTo>
                  <a:lnTo>
                    <a:pt x="1020" y="806"/>
                  </a:lnTo>
                  <a:lnTo>
                    <a:pt x="1020" y="807"/>
                  </a:lnTo>
                  <a:lnTo>
                    <a:pt x="1020" y="810"/>
                  </a:lnTo>
                  <a:lnTo>
                    <a:pt x="1020" y="812"/>
                  </a:lnTo>
                  <a:lnTo>
                    <a:pt x="1020" y="812"/>
                  </a:lnTo>
                  <a:lnTo>
                    <a:pt x="1020" y="813"/>
                  </a:lnTo>
                  <a:lnTo>
                    <a:pt x="1020" y="817"/>
                  </a:lnTo>
                  <a:lnTo>
                    <a:pt x="1020" y="819"/>
                  </a:lnTo>
                  <a:lnTo>
                    <a:pt x="1020" y="819"/>
                  </a:lnTo>
                  <a:lnTo>
                    <a:pt x="1020" y="820"/>
                  </a:lnTo>
                  <a:lnTo>
                    <a:pt x="1020" y="822"/>
                  </a:lnTo>
                  <a:lnTo>
                    <a:pt x="1020" y="823"/>
                  </a:lnTo>
                  <a:lnTo>
                    <a:pt x="1020" y="823"/>
                  </a:lnTo>
                  <a:lnTo>
                    <a:pt x="1019" y="823"/>
                  </a:lnTo>
                  <a:lnTo>
                    <a:pt x="1018" y="823"/>
                  </a:lnTo>
                  <a:lnTo>
                    <a:pt x="1017" y="823"/>
                  </a:lnTo>
                  <a:lnTo>
                    <a:pt x="1017" y="823"/>
                  </a:lnTo>
                  <a:lnTo>
                    <a:pt x="1016" y="823"/>
                  </a:lnTo>
                  <a:lnTo>
                    <a:pt x="1015" y="823"/>
                  </a:lnTo>
                  <a:lnTo>
                    <a:pt x="1012" y="823"/>
                  </a:lnTo>
                  <a:lnTo>
                    <a:pt x="1010" y="823"/>
                  </a:lnTo>
                  <a:lnTo>
                    <a:pt x="1010" y="823"/>
                  </a:lnTo>
                  <a:lnTo>
                    <a:pt x="1007" y="824"/>
                  </a:lnTo>
                  <a:lnTo>
                    <a:pt x="1000" y="825"/>
                  </a:lnTo>
                  <a:lnTo>
                    <a:pt x="996" y="826"/>
                  </a:lnTo>
                  <a:lnTo>
                    <a:pt x="996" y="826"/>
                  </a:lnTo>
                  <a:lnTo>
                    <a:pt x="995" y="826"/>
                  </a:lnTo>
                  <a:lnTo>
                    <a:pt x="993" y="826"/>
                  </a:lnTo>
                  <a:lnTo>
                    <a:pt x="987" y="826"/>
                  </a:lnTo>
                  <a:lnTo>
                    <a:pt x="982" y="826"/>
                  </a:lnTo>
                  <a:lnTo>
                    <a:pt x="982" y="826"/>
                  </a:lnTo>
                  <a:lnTo>
                    <a:pt x="981" y="826"/>
                  </a:lnTo>
                  <a:lnTo>
                    <a:pt x="979" y="826"/>
                  </a:lnTo>
                  <a:lnTo>
                    <a:pt x="978" y="826"/>
                  </a:lnTo>
                  <a:lnTo>
                    <a:pt x="978" y="826"/>
                  </a:lnTo>
                  <a:lnTo>
                    <a:pt x="978" y="827"/>
                  </a:lnTo>
                  <a:lnTo>
                    <a:pt x="978" y="828"/>
                  </a:lnTo>
                  <a:lnTo>
                    <a:pt x="978" y="829"/>
                  </a:lnTo>
                  <a:lnTo>
                    <a:pt x="978" y="829"/>
                  </a:lnTo>
                  <a:lnTo>
                    <a:pt x="977" y="829"/>
                  </a:lnTo>
                  <a:lnTo>
                    <a:pt x="976" y="829"/>
                  </a:lnTo>
                  <a:lnTo>
                    <a:pt x="975" y="829"/>
                  </a:lnTo>
                  <a:lnTo>
                    <a:pt x="975" y="829"/>
                  </a:lnTo>
                  <a:lnTo>
                    <a:pt x="974" y="830"/>
                  </a:lnTo>
                  <a:lnTo>
                    <a:pt x="973" y="833"/>
                  </a:lnTo>
                  <a:lnTo>
                    <a:pt x="972" y="834"/>
                  </a:lnTo>
                  <a:lnTo>
                    <a:pt x="972" y="834"/>
                  </a:lnTo>
                  <a:lnTo>
                    <a:pt x="971" y="835"/>
                  </a:lnTo>
                  <a:lnTo>
                    <a:pt x="969" y="836"/>
                  </a:lnTo>
                  <a:lnTo>
                    <a:pt x="968" y="837"/>
                  </a:lnTo>
                  <a:lnTo>
                    <a:pt x="968" y="837"/>
                  </a:lnTo>
                  <a:lnTo>
                    <a:pt x="966" y="838"/>
                  </a:lnTo>
                  <a:lnTo>
                    <a:pt x="963" y="839"/>
                  </a:lnTo>
                  <a:lnTo>
                    <a:pt x="961" y="840"/>
                  </a:lnTo>
                  <a:lnTo>
                    <a:pt x="961" y="840"/>
                  </a:lnTo>
                  <a:lnTo>
                    <a:pt x="960" y="840"/>
                  </a:lnTo>
                  <a:lnTo>
                    <a:pt x="959" y="840"/>
                  </a:lnTo>
                  <a:lnTo>
                    <a:pt x="956" y="840"/>
                  </a:lnTo>
                  <a:lnTo>
                    <a:pt x="954" y="840"/>
                  </a:lnTo>
                  <a:lnTo>
                    <a:pt x="954" y="840"/>
                  </a:lnTo>
                  <a:lnTo>
                    <a:pt x="953" y="840"/>
                  </a:lnTo>
                  <a:lnTo>
                    <a:pt x="951" y="840"/>
                  </a:lnTo>
                  <a:lnTo>
                    <a:pt x="942" y="840"/>
                  </a:lnTo>
                  <a:lnTo>
                    <a:pt x="936" y="840"/>
                  </a:lnTo>
                  <a:lnTo>
                    <a:pt x="936" y="840"/>
                  </a:lnTo>
                  <a:lnTo>
                    <a:pt x="932" y="841"/>
                  </a:lnTo>
                  <a:lnTo>
                    <a:pt x="922" y="843"/>
                  </a:lnTo>
                  <a:lnTo>
                    <a:pt x="915" y="844"/>
                  </a:lnTo>
                  <a:lnTo>
                    <a:pt x="915" y="844"/>
                  </a:lnTo>
                  <a:lnTo>
                    <a:pt x="914" y="844"/>
                  </a:lnTo>
                  <a:lnTo>
                    <a:pt x="913" y="844"/>
                  </a:lnTo>
                  <a:lnTo>
                    <a:pt x="911" y="844"/>
                  </a:lnTo>
                  <a:lnTo>
                    <a:pt x="911" y="844"/>
                  </a:lnTo>
                  <a:lnTo>
                    <a:pt x="911" y="845"/>
                  </a:lnTo>
                  <a:lnTo>
                    <a:pt x="911" y="846"/>
                  </a:lnTo>
                  <a:lnTo>
                    <a:pt x="911" y="847"/>
                  </a:lnTo>
                  <a:lnTo>
                    <a:pt x="911" y="847"/>
                  </a:lnTo>
                  <a:lnTo>
                    <a:pt x="911" y="847"/>
                  </a:lnTo>
                  <a:lnTo>
                    <a:pt x="911" y="848"/>
                  </a:lnTo>
                  <a:lnTo>
                    <a:pt x="911" y="849"/>
                  </a:lnTo>
                  <a:lnTo>
                    <a:pt x="911" y="855"/>
                  </a:lnTo>
                  <a:lnTo>
                    <a:pt x="911" y="858"/>
                  </a:lnTo>
                  <a:lnTo>
                    <a:pt x="911" y="858"/>
                  </a:lnTo>
                  <a:lnTo>
                    <a:pt x="911" y="859"/>
                  </a:lnTo>
                  <a:lnTo>
                    <a:pt x="911" y="860"/>
                  </a:lnTo>
                  <a:lnTo>
                    <a:pt x="911" y="863"/>
                  </a:lnTo>
                  <a:lnTo>
                    <a:pt x="911" y="865"/>
                  </a:lnTo>
                  <a:lnTo>
                    <a:pt x="911" y="865"/>
                  </a:lnTo>
                  <a:lnTo>
                    <a:pt x="911" y="865"/>
                  </a:lnTo>
                  <a:lnTo>
                    <a:pt x="909" y="866"/>
                  </a:lnTo>
                  <a:lnTo>
                    <a:pt x="904" y="867"/>
                  </a:lnTo>
                  <a:lnTo>
                    <a:pt x="901" y="869"/>
                  </a:lnTo>
                  <a:lnTo>
                    <a:pt x="901" y="869"/>
                  </a:lnTo>
                  <a:lnTo>
                    <a:pt x="900" y="869"/>
                  </a:lnTo>
                  <a:lnTo>
                    <a:pt x="898" y="869"/>
                  </a:lnTo>
                  <a:lnTo>
                    <a:pt x="889" y="869"/>
                  </a:lnTo>
                  <a:lnTo>
                    <a:pt x="883" y="869"/>
                  </a:lnTo>
                  <a:lnTo>
                    <a:pt x="883" y="869"/>
                  </a:lnTo>
                  <a:lnTo>
                    <a:pt x="877" y="871"/>
                  </a:lnTo>
                  <a:lnTo>
                    <a:pt x="861" y="874"/>
                  </a:lnTo>
                  <a:lnTo>
                    <a:pt x="848" y="876"/>
                  </a:lnTo>
                  <a:lnTo>
                    <a:pt x="848" y="876"/>
                  </a:lnTo>
                  <a:lnTo>
                    <a:pt x="842" y="877"/>
                  </a:lnTo>
                  <a:lnTo>
                    <a:pt x="823" y="880"/>
                  </a:lnTo>
                  <a:lnTo>
                    <a:pt x="809" y="882"/>
                  </a:lnTo>
                  <a:lnTo>
                    <a:pt x="809" y="882"/>
                  </a:lnTo>
                  <a:lnTo>
                    <a:pt x="808" y="882"/>
                  </a:lnTo>
                  <a:lnTo>
                    <a:pt x="805" y="882"/>
                  </a:lnTo>
                  <a:lnTo>
                    <a:pt x="803" y="882"/>
                  </a:lnTo>
                  <a:lnTo>
                    <a:pt x="803" y="882"/>
                  </a:lnTo>
                  <a:lnTo>
                    <a:pt x="802" y="882"/>
                  </a:lnTo>
                  <a:lnTo>
                    <a:pt x="800" y="882"/>
                  </a:lnTo>
                  <a:lnTo>
                    <a:pt x="795" y="882"/>
                  </a:lnTo>
                  <a:lnTo>
                    <a:pt x="792" y="882"/>
                  </a:lnTo>
                  <a:lnTo>
                    <a:pt x="792" y="882"/>
                  </a:lnTo>
                  <a:lnTo>
                    <a:pt x="791" y="882"/>
                  </a:lnTo>
                  <a:lnTo>
                    <a:pt x="789" y="882"/>
                  </a:lnTo>
                  <a:lnTo>
                    <a:pt x="782" y="882"/>
                  </a:lnTo>
                  <a:lnTo>
                    <a:pt x="777" y="882"/>
                  </a:lnTo>
                  <a:lnTo>
                    <a:pt x="777" y="882"/>
                  </a:lnTo>
                  <a:lnTo>
                    <a:pt x="771" y="883"/>
                  </a:lnTo>
                  <a:lnTo>
                    <a:pt x="755" y="886"/>
                  </a:lnTo>
                  <a:lnTo>
                    <a:pt x="742" y="887"/>
                  </a:lnTo>
                  <a:lnTo>
                    <a:pt x="742" y="887"/>
                  </a:lnTo>
                  <a:lnTo>
                    <a:pt x="741" y="887"/>
                  </a:lnTo>
                  <a:lnTo>
                    <a:pt x="737" y="887"/>
                  </a:lnTo>
                  <a:lnTo>
                    <a:pt x="722" y="887"/>
                  </a:lnTo>
                  <a:lnTo>
                    <a:pt x="711" y="887"/>
                  </a:lnTo>
                  <a:lnTo>
                    <a:pt x="711" y="887"/>
                  </a:lnTo>
                  <a:lnTo>
                    <a:pt x="710" y="887"/>
                  </a:lnTo>
                  <a:lnTo>
                    <a:pt x="708" y="887"/>
                  </a:lnTo>
                  <a:lnTo>
                    <a:pt x="705" y="887"/>
                  </a:lnTo>
                  <a:lnTo>
                    <a:pt x="703" y="887"/>
                  </a:lnTo>
                  <a:lnTo>
                    <a:pt x="703" y="887"/>
                  </a:lnTo>
                  <a:lnTo>
                    <a:pt x="703" y="888"/>
                  </a:lnTo>
                  <a:lnTo>
                    <a:pt x="703" y="889"/>
                  </a:lnTo>
                  <a:lnTo>
                    <a:pt x="703" y="890"/>
                  </a:lnTo>
                  <a:lnTo>
                    <a:pt x="703" y="890"/>
                  </a:lnTo>
                  <a:lnTo>
                    <a:pt x="703" y="891"/>
                  </a:lnTo>
                  <a:lnTo>
                    <a:pt x="703" y="892"/>
                  </a:lnTo>
                  <a:lnTo>
                    <a:pt x="703" y="893"/>
                  </a:lnTo>
                  <a:lnTo>
                    <a:pt x="703" y="893"/>
                  </a:lnTo>
                  <a:lnTo>
                    <a:pt x="703" y="894"/>
                  </a:lnTo>
                  <a:lnTo>
                    <a:pt x="703" y="895"/>
                  </a:lnTo>
                  <a:lnTo>
                    <a:pt x="703" y="898"/>
                  </a:lnTo>
                  <a:lnTo>
                    <a:pt x="703" y="900"/>
                  </a:lnTo>
                  <a:lnTo>
                    <a:pt x="703" y="900"/>
                  </a:lnTo>
                  <a:lnTo>
                    <a:pt x="703" y="901"/>
                  </a:lnTo>
                  <a:lnTo>
                    <a:pt x="703" y="902"/>
                  </a:lnTo>
                  <a:lnTo>
                    <a:pt x="703" y="906"/>
                  </a:lnTo>
                  <a:lnTo>
                    <a:pt x="703" y="908"/>
                  </a:lnTo>
                  <a:lnTo>
                    <a:pt x="703" y="908"/>
                  </a:lnTo>
                  <a:lnTo>
                    <a:pt x="703" y="909"/>
                  </a:lnTo>
                  <a:lnTo>
                    <a:pt x="703" y="910"/>
                  </a:lnTo>
                  <a:lnTo>
                    <a:pt x="703" y="911"/>
                  </a:lnTo>
                  <a:lnTo>
                    <a:pt x="703" y="911"/>
                  </a:lnTo>
                  <a:lnTo>
                    <a:pt x="702" y="911"/>
                  </a:lnTo>
                  <a:lnTo>
                    <a:pt x="701" y="911"/>
                  </a:lnTo>
                  <a:lnTo>
                    <a:pt x="696" y="911"/>
                  </a:lnTo>
                  <a:lnTo>
                    <a:pt x="693" y="911"/>
                  </a:lnTo>
                  <a:lnTo>
                    <a:pt x="693" y="911"/>
                  </a:lnTo>
                  <a:lnTo>
                    <a:pt x="689" y="912"/>
                  </a:lnTo>
                  <a:lnTo>
                    <a:pt x="682" y="913"/>
                  </a:lnTo>
                  <a:lnTo>
                    <a:pt x="676" y="914"/>
                  </a:lnTo>
                  <a:lnTo>
                    <a:pt x="676" y="914"/>
                  </a:lnTo>
                  <a:lnTo>
                    <a:pt x="675" y="914"/>
                  </a:lnTo>
                  <a:lnTo>
                    <a:pt x="673" y="914"/>
                  </a:lnTo>
                  <a:lnTo>
                    <a:pt x="666" y="914"/>
                  </a:lnTo>
                  <a:lnTo>
                    <a:pt x="661" y="914"/>
                  </a:lnTo>
                  <a:lnTo>
                    <a:pt x="661" y="914"/>
                  </a:lnTo>
                  <a:lnTo>
                    <a:pt x="660" y="915"/>
                  </a:lnTo>
                  <a:lnTo>
                    <a:pt x="657" y="917"/>
                  </a:lnTo>
                  <a:lnTo>
                    <a:pt x="655" y="918"/>
                  </a:lnTo>
                  <a:lnTo>
                    <a:pt x="655" y="918"/>
                  </a:lnTo>
                  <a:lnTo>
                    <a:pt x="653" y="919"/>
                  </a:lnTo>
                  <a:lnTo>
                    <a:pt x="651" y="920"/>
                  </a:lnTo>
                  <a:lnTo>
                    <a:pt x="650" y="922"/>
                  </a:lnTo>
                  <a:lnTo>
                    <a:pt x="650" y="922"/>
                  </a:lnTo>
                  <a:lnTo>
                    <a:pt x="650" y="923"/>
                  </a:lnTo>
                  <a:lnTo>
                    <a:pt x="650" y="924"/>
                  </a:lnTo>
                  <a:lnTo>
                    <a:pt x="650" y="925"/>
                  </a:lnTo>
                  <a:lnTo>
                    <a:pt x="650" y="925"/>
                  </a:lnTo>
                  <a:lnTo>
                    <a:pt x="650" y="926"/>
                  </a:lnTo>
                  <a:lnTo>
                    <a:pt x="650" y="927"/>
                  </a:lnTo>
                  <a:lnTo>
                    <a:pt x="650" y="932"/>
                  </a:lnTo>
                  <a:lnTo>
                    <a:pt x="650" y="935"/>
                  </a:lnTo>
                  <a:lnTo>
                    <a:pt x="650" y="935"/>
                  </a:lnTo>
                  <a:lnTo>
                    <a:pt x="650" y="936"/>
                  </a:lnTo>
                  <a:lnTo>
                    <a:pt x="650" y="938"/>
                  </a:lnTo>
                  <a:lnTo>
                    <a:pt x="650" y="947"/>
                  </a:lnTo>
                  <a:lnTo>
                    <a:pt x="650" y="953"/>
                  </a:lnTo>
                  <a:lnTo>
                    <a:pt x="650" y="953"/>
                  </a:lnTo>
                  <a:lnTo>
                    <a:pt x="649" y="956"/>
                  </a:lnTo>
                  <a:lnTo>
                    <a:pt x="648" y="965"/>
                  </a:lnTo>
                  <a:lnTo>
                    <a:pt x="647" y="971"/>
                  </a:lnTo>
                  <a:lnTo>
                    <a:pt x="647" y="971"/>
                  </a:lnTo>
                  <a:lnTo>
                    <a:pt x="647" y="972"/>
                  </a:lnTo>
                  <a:lnTo>
                    <a:pt x="647" y="973"/>
                  </a:lnTo>
                  <a:lnTo>
                    <a:pt x="647" y="975"/>
                  </a:lnTo>
                  <a:lnTo>
                    <a:pt x="647" y="975"/>
                  </a:lnTo>
                  <a:lnTo>
                    <a:pt x="646" y="976"/>
                  </a:lnTo>
                  <a:lnTo>
                    <a:pt x="645" y="977"/>
                  </a:lnTo>
                  <a:lnTo>
                    <a:pt x="644" y="978"/>
                  </a:lnTo>
                  <a:lnTo>
                    <a:pt x="644" y="978"/>
                  </a:lnTo>
                  <a:lnTo>
                    <a:pt x="643" y="978"/>
                  </a:lnTo>
                  <a:lnTo>
                    <a:pt x="641" y="978"/>
                  </a:lnTo>
                  <a:lnTo>
                    <a:pt x="640" y="978"/>
                  </a:lnTo>
                  <a:lnTo>
                    <a:pt x="640" y="978"/>
                  </a:lnTo>
                  <a:lnTo>
                    <a:pt x="639" y="978"/>
                  </a:lnTo>
                  <a:lnTo>
                    <a:pt x="636" y="978"/>
                  </a:lnTo>
                  <a:lnTo>
                    <a:pt x="633" y="978"/>
                  </a:lnTo>
                  <a:lnTo>
                    <a:pt x="633" y="978"/>
                  </a:lnTo>
                  <a:lnTo>
                    <a:pt x="632" y="979"/>
                  </a:lnTo>
                  <a:lnTo>
                    <a:pt x="628" y="981"/>
                  </a:lnTo>
                  <a:lnTo>
                    <a:pt x="626" y="982"/>
                  </a:lnTo>
                  <a:lnTo>
                    <a:pt x="626" y="982"/>
                  </a:lnTo>
                  <a:lnTo>
                    <a:pt x="626" y="982"/>
                  </a:lnTo>
                  <a:lnTo>
                    <a:pt x="625" y="982"/>
                  </a:lnTo>
                  <a:lnTo>
                    <a:pt x="623" y="982"/>
                  </a:lnTo>
                  <a:lnTo>
                    <a:pt x="616" y="982"/>
                  </a:lnTo>
                  <a:lnTo>
                    <a:pt x="612" y="982"/>
                  </a:lnTo>
                  <a:lnTo>
                    <a:pt x="612" y="982"/>
                  </a:lnTo>
                  <a:lnTo>
                    <a:pt x="611" y="982"/>
                  </a:lnTo>
                  <a:lnTo>
                    <a:pt x="608" y="982"/>
                  </a:lnTo>
                  <a:lnTo>
                    <a:pt x="596" y="982"/>
                  </a:lnTo>
                  <a:lnTo>
                    <a:pt x="587" y="982"/>
                  </a:lnTo>
                  <a:lnTo>
                    <a:pt x="587" y="982"/>
                  </a:lnTo>
                  <a:lnTo>
                    <a:pt x="586" y="982"/>
                  </a:lnTo>
                  <a:lnTo>
                    <a:pt x="578" y="982"/>
                  </a:lnTo>
                  <a:lnTo>
                    <a:pt x="553" y="982"/>
                  </a:lnTo>
                  <a:lnTo>
                    <a:pt x="534" y="982"/>
                  </a:lnTo>
                  <a:lnTo>
                    <a:pt x="534" y="982"/>
                  </a:lnTo>
                  <a:lnTo>
                    <a:pt x="533" y="982"/>
                  </a:lnTo>
                  <a:lnTo>
                    <a:pt x="526" y="982"/>
                  </a:lnTo>
                  <a:lnTo>
                    <a:pt x="503" y="982"/>
                  </a:lnTo>
                  <a:lnTo>
                    <a:pt x="485" y="982"/>
                  </a:lnTo>
                  <a:lnTo>
                    <a:pt x="485" y="982"/>
                  </a:lnTo>
                  <a:lnTo>
                    <a:pt x="484" y="982"/>
                  </a:lnTo>
                  <a:lnTo>
                    <a:pt x="482" y="982"/>
                  </a:lnTo>
                  <a:lnTo>
                    <a:pt x="476" y="982"/>
                  </a:lnTo>
                  <a:lnTo>
                    <a:pt x="471" y="982"/>
                  </a:lnTo>
                  <a:lnTo>
                    <a:pt x="471" y="982"/>
                  </a:lnTo>
                  <a:lnTo>
                    <a:pt x="466" y="980"/>
                  </a:lnTo>
                  <a:lnTo>
                    <a:pt x="464" y="979"/>
                  </a:lnTo>
                  <a:lnTo>
                    <a:pt x="464" y="978"/>
                  </a:lnTo>
                  <a:lnTo>
                    <a:pt x="459" y="977"/>
                  </a:lnTo>
                  <a:lnTo>
                    <a:pt x="457" y="976"/>
                  </a:lnTo>
                  <a:lnTo>
                    <a:pt x="457" y="975"/>
                  </a:lnTo>
                  <a:lnTo>
                    <a:pt x="452" y="973"/>
                  </a:lnTo>
                  <a:lnTo>
                    <a:pt x="449" y="972"/>
                  </a:lnTo>
                  <a:lnTo>
                    <a:pt x="449" y="971"/>
                  </a:lnTo>
                  <a:lnTo>
                    <a:pt x="449" y="971"/>
                  </a:lnTo>
                  <a:lnTo>
                    <a:pt x="448" y="971"/>
                  </a:lnTo>
                  <a:lnTo>
                    <a:pt x="447" y="971"/>
                  </a:lnTo>
                  <a:lnTo>
                    <a:pt x="446" y="971"/>
                  </a:lnTo>
                  <a:lnTo>
                    <a:pt x="446" y="971"/>
                  </a:lnTo>
                  <a:lnTo>
                    <a:pt x="445" y="971"/>
                  </a:lnTo>
                  <a:lnTo>
                    <a:pt x="444" y="971"/>
                  </a:lnTo>
                  <a:lnTo>
                    <a:pt x="441" y="971"/>
                  </a:lnTo>
                  <a:lnTo>
                    <a:pt x="439" y="971"/>
                  </a:lnTo>
                  <a:lnTo>
                    <a:pt x="439" y="971"/>
                  </a:lnTo>
                  <a:lnTo>
                    <a:pt x="438" y="971"/>
                  </a:lnTo>
                  <a:lnTo>
                    <a:pt x="435" y="971"/>
                  </a:lnTo>
                  <a:lnTo>
                    <a:pt x="433" y="971"/>
                  </a:lnTo>
                  <a:lnTo>
                    <a:pt x="433" y="971"/>
                  </a:lnTo>
                  <a:lnTo>
                    <a:pt x="431" y="971"/>
                  </a:lnTo>
                  <a:lnTo>
                    <a:pt x="429" y="971"/>
                  </a:lnTo>
                  <a:lnTo>
                    <a:pt x="423" y="971"/>
                  </a:lnTo>
                  <a:lnTo>
                    <a:pt x="418" y="971"/>
                  </a:lnTo>
                  <a:lnTo>
                    <a:pt x="418" y="971"/>
                  </a:lnTo>
                  <a:lnTo>
                    <a:pt x="418" y="971"/>
                  </a:lnTo>
                  <a:lnTo>
                    <a:pt x="417" y="971"/>
                  </a:lnTo>
                  <a:lnTo>
                    <a:pt x="416" y="971"/>
                  </a:lnTo>
                  <a:lnTo>
                    <a:pt x="415" y="971"/>
                  </a:lnTo>
                  <a:lnTo>
                    <a:pt x="415" y="971"/>
                  </a:lnTo>
                  <a:lnTo>
                    <a:pt x="415" y="972"/>
                  </a:lnTo>
                  <a:lnTo>
                    <a:pt x="415" y="973"/>
                  </a:lnTo>
                  <a:lnTo>
                    <a:pt x="415" y="975"/>
                  </a:lnTo>
                  <a:lnTo>
                    <a:pt x="415" y="975"/>
                  </a:lnTo>
                  <a:lnTo>
                    <a:pt x="414" y="976"/>
                  </a:lnTo>
                  <a:lnTo>
                    <a:pt x="412" y="977"/>
                  </a:lnTo>
                  <a:lnTo>
                    <a:pt x="411" y="978"/>
                  </a:lnTo>
                  <a:lnTo>
                    <a:pt x="411" y="978"/>
                  </a:lnTo>
                  <a:lnTo>
                    <a:pt x="410" y="979"/>
                  </a:lnTo>
                  <a:lnTo>
                    <a:pt x="406" y="981"/>
                  </a:lnTo>
                  <a:lnTo>
                    <a:pt x="404" y="982"/>
                  </a:lnTo>
                  <a:lnTo>
                    <a:pt x="404" y="982"/>
                  </a:lnTo>
                  <a:lnTo>
                    <a:pt x="403" y="982"/>
                  </a:lnTo>
                  <a:lnTo>
                    <a:pt x="402" y="982"/>
                  </a:lnTo>
                  <a:lnTo>
                    <a:pt x="401" y="982"/>
                  </a:lnTo>
                  <a:lnTo>
                    <a:pt x="401" y="982"/>
                  </a:lnTo>
                  <a:lnTo>
                    <a:pt x="400" y="982"/>
                  </a:lnTo>
                  <a:lnTo>
                    <a:pt x="399" y="982"/>
                  </a:lnTo>
                  <a:lnTo>
                    <a:pt x="396" y="982"/>
                  </a:lnTo>
                  <a:lnTo>
                    <a:pt x="393" y="982"/>
                  </a:lnTo>
                  <a:lnTo>
                    <a:pt x="393" y="982"/>
                  </a:lnTo>
                  <a:lnTo>
                    <a:pt x="390" y="983"/>
                  </a:lnTo>
                  <a:lnTo>
                    <a:pt x="384" y="984"/>
                  </a:lnTo>
                  <a:lnTo>
                    <a:pt x="380" y="985"/>
                  </a:lnTo>
                  <a:lnTo>
                    <a:pt x="380" y="985"/>
                  </a:lnTo>
                  <a:lnTo>
                    <a:pt x="376" y="986"/>
                  </a:lnTo>
                  <a:lnTo>
                    <a:pt x="370" y="987"/>
                  </a:lnTo>
                  <a:lnTo>
                    <a:pt x="365" y="988"/>
                  </a:lnTo>
                  <a:lnTo>
                    <a:pt x="365" y="988"/>
                  </a:lnTo>
                  <a:lnTo>
                    <a:pt x="364" y="988"/>
                  </a:lnTo>
                  <a:lnTo>
                    <a:pt x="363" y="988"/>
                  </a:lnTo>
                  <a:lnTo>
                    <a:pt x="362" y="988"/>
                  </a:lnTo>
                  <a:lnTo>
                    <a:pt x="362" y="988"/>
                  </a:lnTo>
                  <a:lnTo>
                    <a:pt x="360" y="982"/>
                  </a:lnTo>
                  <a:lnTo>
                    <a:pt x="359" y="979"/>
                  </a:lnTo>
                  <a:lnTo>
                    <a:pt x="359" y="978"/>
                  </a:lnTo>
                  <a:lnTo>
                    <a:pt x="359" y="977"/>
                  </a:lnTo>
                  <a:lnTo>
                    <a:pt x="359" y="971"/>
                  </a:lnTo>
                  <a:lnTo>
                    <a:pt x="359" y="968"/>
                  </a:lnTo>
                  <a:lnTo>
                    <a:pt x="359" y="967"/>
                  </a:lnTo>
                  <a:lnTo>
                    <a:pt x="357" y="965"/>
                  </a:lnTo>
                  <a:lnTo>
                    <a:pt x="355" y="959"/>
                  </a:lnTo>
                  <a:lnTo>
                    <a:pt x="354" y="954"/>
                  </a:lnTo>
                  <a:lnTo>
                    <a:pt x="354" y="953"/>
                  </a:lnTo>
                  <a:lnTo>
                    <a:pt x="353" y="951"/>
                  </a:lnTo>
                  <a:lnTo>
                    <a:pt x="350" y="943"/>
                  </a:lnTo>
                  <a:lnTo>
                    <a:pt x="348" y="936"/>
                  </a:lnTo>
                  <a:lnTo>
                    <a:pt x="348" y="935"/>
                  </a:lnTo>
                  <a:lnTo>
                    <a:pt x="345" y="934"/>
                  </a:lnTo>
                  <a:lnTo>
                    <a:pt x="344" y="933"/>
                  </a:lnTo>
                  <a:lnTo>
                    <a:pt x="344" y="932"/>
                  </a:lnTo>
                  <a:lnTo>
                    <a:pt x="342" y="931"/>
                  </a:lnTo>
                  <a:lnTo>
                    <a:pt x="341" y="930"/>
                  </a:lnTo>
                  <a:lnTo>
                    <a:pt x="341" y="929"/>
                  </a:lnTo>
                  <a:lnTo>
                    <a:pt x="338" y="927"/>
                  </a:lnTo>
                  <a:lnTo>
                    <a:pt x="337" y="926"/>
                  </a:lnTo>
                  <a:lnTo>
                    <a:pt x="337" y="925"/>
                  </a:lnTo>
                  <a:lnTo>
                    <a:pt x="334" y="924"/>
                  </a:lnTo>
                  <a:lnTo>
                    <a:pt x="333" y="923"/>
                  </a:lnTo>
                  <a:lnTo>
                    <a:pt x="333" y="922"/>
                  </a:lnTo>
                  <a:lnTo>
                    <a:pt x="333" y="922"/>
                  </a:lnTo>
                  <a:lnTo>
                    <a:pt x="333" y="922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88" name="Freeform 34">
              <a:extLst>
                <a:ext uri="{FF2B5EF4-FFF2-40B4-BE49-F238E27FC236}">
                  <a16:creationId xmlns:a16="http://schemas.microsoft.com/office/drawing/2014/main" id="{00000000-0008-0000-1A00-000058000000}"/>
                </a:ext>
              </a:extLst>
            </xdr:cNvPr>
            <xdr:cNvSpPr>
              <a:spLocks/>
            </xdr:cNvSpPr>
          </xdr:nvSpPr>
          <xdr:spPr bwMode="auto">
            <a:xfrm>
              <a:off x="5737" y="7537"/>
              <a:ext cx="1350" cy="1305"/>
            </a:xfrm>
            <a:custGeom>
              <a:avLst/>
              <a:gdLst>
                <a:gd name="T0" fmla="*/ 334 w 923"/>
                <a:gd name="T1" fmla="*/ 877 h 901"/>
                <a:gd name="T2" fmla="*/ 299 w 923"/>
                <a:gd name="T3" fmla="*/ 880 h 901"/>
                <a:gd name="T4" fmla="*/ 287 w 923"/>
                <a:gd name="T5" fmla="*/ 796 h 901"/>
                <a:gd name="T6" fmla="*/ 252 w 923"/>
                <a:gd name="T7" fmla="*/ 746 h 901"/>
                <a:gd name="T8" fmla="*/ 225 w 923"/>
                <a:gd name="T9" fmla="*/ 718 h 901"/>
                <a:gd name="T10" fmla="*/ 194 w 923"/>
                <a:gd name="T11" fmla="*/ 714 h 901"/>
                <a:gd name="T12" fmla="*/ 179 w 923"/>
                <a:gd name="T13" fmla="*/ 632 h 901"/>
                <a:gd name="T14" fmla="*/ 141 w 923"/>
                <a:gd name="T15" fmla="*/ 615 h 901"/>
                <a:gd name="T16" fmla="*/ 132 w 923"/>
                <a:gd name="T17" fmla="*/ 569 h 901"/>
                <a:gd name="T18" fmla="*/ 108 w 923"/>
                <a:gd name="T19" fmla="*/ 549 h 901"/>
                <a:gd name="T20" fmla="*/ 89 w 923"/>
                <a:gd name="T21" fmla="*/ 458 h 901"/>
                <a:gd name="T22" fmla="*/ 66 w 923"/>
                <a:gd name="T23" fmla="*/ 428 h 901"/>
                <a:gd name="T24" fmla="*/ 49 w 923"/>
                <a:gd name="T25" fmla="*/ 390 h 901"/>
                <a:gd name="T26" fmla="*/ 26 w 923"/>
                <a:gd name="T27" fmla="*/ 382 h 901"/>
                <a:gd name="T28" fmla="*/ 0 w 923"/>
                <a:gd name="T29" fmla="*/ 352 h 901"/>
                <a:gd name="T30" fmla="*/ 3 w 923"/>
                <a:gd name="T31" fmla="*/ 253 h 901"/>
                <a:gd name="T32" fmla="*/ 46 w 923"/>
                <a:gd name="T33" fmla="*/ 235 h 901"/>
                <a:gd name="T34" fmla="*/ 46 w 923"/>
                <a:gd name="T35" fmla="*/ 148 h 901"/>
                <a:gd name="T36" fmla="*/ 89 w 923"/>
                <a:gd name="T37" fmla="*/ 140 h 901"/>
                <a:gd name="T38" fmla="*/ 109 w 923"/>
                <a:gd name="T39" fmla="*/ 73 h 901"/>
                <a:gd name="T40" fmla="*/ 225 w 923"/>
                <a:gd name="T41" fmla="*/ 33 h 901"/>
                <a:gd name="T42" fmla="*/ 261 w 923"/>
                <a:gd name="T43" fmla="*/ 5 h 901"/>
                <a:gd name="T44" fmla="*/ 345 w 923"/>
                <a:gd name="T45" fmla="*/ 11 h 901"/>
                <a:gd name="T46" fmla="*/ 395 w 923"/>
                <a:gd name="T47" fmla="*/ 29 h 901"/>
                <a:gd name="T48" fmla="*/ 416 w 923"/>
                <a:gd name="T49" fmla="*/ 72 h 901"/>
                <a:gd name="T50" fmla="*/ 424 w 923"/>
                <a:gd name="T51" fmla="*/ 153 h 901"/>
                <a:gd name="T52" fmla="*/ 445 w 923"/>
                <a:gd name="T53" fmla="*/ 167 h 901"/>
                <a:gd name="T54" fmla="*/ 460 w 923"/>
                <a:gd name="T55" fmla="*/ 188 h 901"/>
                <a:gd name="T56" fmla="*/ 556 w 923"/>
                <a:gd name="T57" fmla="*/ 188 h 901"/>
                <a:gd name="T58" fmla="*/ 574 w 923"/>
                <a:gd name="T59" fmla="*/ 154 h 901"/>
                <a:gd name="T60" fmla="*/ 658 w 923"/>
                <a:gd name="T61" fmla="*/ 133 h 901"/>
                <a:gd name="T62" fmla="*/ 673 w 923"/>
                <a:gd name="T63" fmla="*/ 106 h 901"/>
                <a:gd name="T64" fmla="*/ 721 w 923"/>
                <a:gd name="T65" fmla="*/ 111 h 901"/>
                <a:gd name="T66" fmla="*/ 775 w 923"/>
                <a:gd name="T67" fmla="*/ 101 h 901"/>
                <a:gd name="T68" fmla="*/ 831 w 923"/>
                <a:gd name="T69" fmla="*/ 105 h 901"/>
                <a:gd name="T70" fmla="*/ 838 w 923"/>
                <a:gd name="T71" fmla="*/ 229 h 901"/>
                <a:gd name="T72" fmla="*/ 839 w 923"/>
                <a:gd name="T73" fmla="*/ 474 h 901"/>
                <a:gd name="T74" fmla="*/ 879 w 923"/>
                <a:gd name="T75" fmla="*/ 498 h 901"/>
                <a:gd name="T76" fmla="*/ 899 w 923"/>
                <a:gd name="T77" fmla="*/ 526 h 901"/>
                <a:gd name="T78" fmla="*/ 922 w 923"/>
                <a:gd name="T79" fmla="*/ 544 h 901"/>
                <a:gd name="T80" fmla="*/ 908 w 923"/>
                <a:gd name="T81" fmla="*/ 580 h 901"/>
                <a:gd name="T82" fmla="*/ 887 w 923"/>
                <a:gd name="T83" fmla="*/ 638 h 901"/>
                <a:gd name="T84" fmla="*/ 883 w 923"/>
                <a:gd name="T85" fmla="*/ 736 h 901"/>
                <a:gd name="T86" fmla="*/ 870 w 923"/>
                <a:gd name="T87" fmla="*/ 781 h 901"/>
                <a:gd name="T88" fmla="*/ 839 w 923"/>
                <a:gd name="T89" fmla="*/ 819 h 901"/>
                <a:gd name="T90" fmla="*/ 787 w 923"/>
                <a:gd name="T91" fmla="*/ 813 h 901"/>
                <a:gd name="T92" fmla="*/ 779 w 923"/>
                <a:gd name="T93" fmla="*/ 792 h 901"/>
                <a:gd name="T94" fmla="*/ 749 w 923"/>
                <a:gd name="T95" fmla="*/ 777 h 901"/>
                <a:gd name="T96" fmla="*/ 729 w 923"/>
                <a:gd name="T97" fmla="*/ 753 h 901"/>
                <a:gd name="T98" fmla="*/ 694 w 923"/>
                <a:gd name="T99" fmla="*/ 753 h 901"/>
                <a:gd name="T100" fmla="*/ 659 w 923"/>
                <a:gd name="T101" fmla="*/ 763 h 901"/>
                <a:gd name="T102" fmla="*/ 623 w 923"/>
                <a:gd name="T103" fmla="*/ 753 h 901"/>
                <a:gd name="T104" fmla="*/ 588 w 923"/>
                <a:gd name="T105" fmla="*/ 753 h 901"/>
                <a:gd name="T106" fmla="*/ 538 w 923"/>
                <a:gd name="T107" fmla="*/ 771 h 901"/>
                <a:gd name="T108" fmla="*/ 530 w 923"/>
                <a:gd name="T109" fmla="*/ 792 h 901"/>
                <a:gd name="T110" fmla="*/ 469 w 923"/>
                <a:gd name="T111" fmla="*/ 792 h 901"/>
                <a:gd name="T112" fmla="*/ 460 w 923"/>
                <a:gd name="T113" fmla="*/ 814 h 901"/>
                <a:gd name="T114" fmla="*/ 447 w 923"/>
                <a:gd name="T115" fmla="*/ 834 h 901"/>
                <a:gd name="T116" fmla="*/ 424 w 923"/>
                <a:gd name="T117" fmla="*/ 855 h 901"/>
                <a:gd name="T118" fmla="*/ 422 w 923"/>
                <a:gd name="T119" fmla="*/ 898 h 901"/>
                <a:gd name="T120" fmla="*/ 403 w 923"/>
                <a:gd name="T121" fmla="*/ 901 h 901"/>
                <a:gd name="T122" fmla="*/ 390 w 923"/>
                <a:gd name="T123" fmla="*/ 856 h 901"/>
                <a:gd name="T124" fmla="*/ 337 w 923"/>
                <a:gd name="T125" fmla="*/ 855 h 9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923" h="901">
                  <a:moveTo>
                    <a:pt x="337" y="855"/>
                  </a:moveTo>
                  <a:lnTo>
                    <a:pt x="336" y="855"/>
                  </a:lnTo>
                  <a:lnTo>
                    <a:pt x="335" y="855"/>
                  </a:lnTo>
                  <a:lnTo>
                    <a:pt x="334" y="855"/>
                  </a:lnTo>
                  <a:lnTo>
                    <a:pt x="334" y="855"/>
                  </a:lnTo>
                  <a:lnTo>
                    <a:pt x="334" y="856"/>
                  </a:lnTo>
                  <a:lnTo>
                    <a:pt x="334" y="858"/>
                  </a:lnTo>
                  <a:lnTo>
                    <a:pt x="334" y="859"/>
                  </a:lnTo>
                  <a:lnTo>
                    <a:pt x="334" y="859"/>
                  </a:lnTo>
                  <a:lnTo>
                    <a:pt x="334" y="860"/>
                  </a:lnTo>
                  <a:lnTo>
                    <a:pt x="334" y="862"/>
                  </a:lnTo>
                  <a:lnTo>
                    <a:pt x="334" y="863"/>
                  </a:lnTo>
                  <a:lnTo>
                    <a:pt x="334" y="863"/>
                  </a:lnTo>
                  <a:lnTo>
                    <a:pt x="334" y="864"/>
                  </a:lnTo>
                  <a:lnTo>
                    <a:pt x="334" y="867"/>
                  </a:lnTo>
                  <a:lnTo>
                    <a:pt x="334" y="869"/>
                  </a:lnTo>
                  <a:lnTo>
                    <a:pt x="334" y="869"/>
                  </a:lnTo>
                  <a:lnTo>
                    <a:pt x="334" y="870"/>
                  </a:lnTo>
                  <a:lnTo>
                    <a:pt x="334" y="871"/>
                  </a:lnTo>
                  <a:lnTo>
                    <a:pt x="334" y="874"/>
                  </a:lnTo>
                  <a:lnTo>
                    <a:pt x="334" y="877"/>
                  </a:lnTo>
                  <a:lnTo>
                    <a:pt x="334" y="877"/>
                  </a:lnTo>
                  <a:lnTo>
                    <a:pt x="334" y="878"/>
                  </a:lnTo>
                  <a:lnTo>
                    <a:pt x="334" y="879"/>
                  </a:lnTo>
                  <a:lnTo>
                    <a:pt x="334" y="880"/>
                  </a:lnTo>
                  <a:lnTo>
                    <a:pt x="334" y="880"/>
                  </a:lnTo>
                  <a:lnTo>
                    <a:pt x="333" y="880"/>
                  </a:lnTo>
                  <a:lnTo>
                    <a:pt x="332" y="880"/>
                  </a:lnTo>
                  <a:lnTo>
                    <a:pt x="329" y="880"/>
                  </a:lnTo>
                  <a:lnTo>
                    <a:pt x="327" y="880"/>
                  </a:lnTo>
                  <a:lnTo>
                    <a:pt x="327" y="880"/>
                  </a:lnTo>
                  <a:lnTo>
                    <a:pt x="326" y="880"/>
                  </a:lnTo>
                  <a:lnTo>
                    <a:pt x="323" y="880"/>
                  </a:lnTo>
                  <a:lnTo>
                    <a:pt x="321" y="880"/>
                  </a:lnTo>
                  <a:lnTo>
                    <a:pt x="321" y="880"/>
                  </a:lnTo>
                  <a:lnTo>
                    <a:pt x="319" y="880"/>
                  </a:lnTo>
                  <a:lnTo>
                    <a:pt x="317" y="880"/>
                  </a:lnTo>
                  <a:lnTo>
                    <a:pt x="309" y="880"/>
                  </a:lnTo>
                  <a:lnTo>
                    <a:pt x="303" y="880"/>
                  </a:lnTo>
                  <a:lnTo>
                    <a:pt x="303" y="880"/>
                  </a:lnTo>
                  <a:lnTo>
                    <a:pt x="301" y="880"/>
                  </a:lnTo>
                  <a:lnTo>
                    <a:pt x="299" y="880"/>
                  </a:lnTo>
                  <a:lnTo>
                    <a:pt x="291" y="880"/>
                  </a:lnTo>
                  <a:lnTo>
                    <a:pt x="285" y="880"/>
                  </a:lnTo>
                  <a:lnTo>
                    <a:pt x="285" y="880"/>
                  </a:lnTo>
                  <a:lnTo>
                    <a:pt x="284" y="880"/>
                  </a:lnTo>
                  <a:lnTo>
                    <a:pt x="280" y="880"/>
                  </a:lnTo>
                  <a:lnTo>
                    <a:pt x="278" y="880"/>
                  </a:lnTo>
                  <a:lnTo>
                    <a:pt x="278" y="880"/>
                  </a:lnTo>
                  <a:lnTo>
                    <a:pt x="279" y="879"/>
                  </a:lnTo>
                  <a:lnTo>
                    <a:pt x="280" y="878"/>
                  </a:lnTo>
                  <a:lnTo>
                    <a:pt x="281" y="877"/>
                  </a:lnTo>
                  <a:lnTo>
                    <a:pt x="281" y="876"/>
                  </a:lnTo>
                  <a:lnTo>
                    <a:pt x="281" y="870"/>
                  </a:lnTo>
                  <a:lnTo>
                    <a:pt x="281" y="867"/>
                  </a:lnTo>
                  <a:lnTo>
                    <a:pt x="281" y="866"/>
                  </a:lnTo>
                  <a:lnTo>
                    <a:pt x="281" y="862"/>
                  </a:lnTo>
                  <a:lnTo>
                    <a:pt x="282" y="849"/>
                  </a:lnTo>
                  <a:lnTo>
                    <a:pt x="284" y="838"/>
                  </a:lnTo>
                  <a:lnTo>
                    <a:pt x="285" y="837"/>
                  </a:lnTo>
                  <a:lnTo>
                    <a:pt x="285" y="836"/>
                  </a:lnTo>
                  <a:lnTo>
                    <a:pt x="285" y="828"/>
                  </a:lnTo>
                  <a:lnTo>
                    <a:pt x="287" y="796"/>
                  </a:lnTo>
                  <a:lnTo>
                    <a:pt x="288" y="773"/>
                  </a:lnTo>
                  <a:lnTo>
                    <a:pt x="289" y="771"/>
                  </a:lnTo>
                  <a:lnTo>
                    <a:pt x="289" y="767"/>
                  </a:lnTo>
                  <a:lnTo>
                    <a:pt x="289" y="756"/>
                  </a:lnTo>
                  <a:lnTo>
                    <a:pt x="289" y="747"/>
                  </a:lnTo>
                  <a:lnTo>
                    <a:pt x="289" y="746"/>
                  </a:lnTo>
                  <a:lnTo>
                    <a:pt x="288" y="746"/>
                  </a:lnTo>
                  <a:lnTo>
                    <a:pt x="286" y="746"/>
                  </a:lnTo>
                  <a:lnTo>
                    <a:pt x="285" y="746"/>
                  </a:lnTo>
                  <a:lnTo>
                    <a:pt x="285" y="746"/>
                  </a:lnTo>
                  <a:lnTo>
                    <a:pt x="284" y="746"/>
                  </a:lnTo>
                  <a:lnTo>
                    <a:pt x="282" y="746"/>
                  </a:lnTo>
                  <a:lnTo>
                    <a:pt x="277" y="746"/>
                  </a:lnTo>
                  <a:lnTo>
                    <a:pt x="274" y="746"/>
                  </a:lnTo>
                  <a:lnTo>
                    <a:pt x="274" y="746"/>
                  </a:lnTo>
                  <a:lnTo>
                    <a:pt x="273" y="746"/>
                  </a:lnTo>
                  <a:lnTo>
                    <a:pt x="270" y="746"/>
                  </a:lnTo>
                  <a:lnTo>
                    <a:pt x="260" y="746"/>
                  </a:lnTo>
                  <a:lnTo>
                    <a:pt x="253" y="746"/>
                  </a:lnTo>
                  <a:lnTo>
                    <a:pt x="253" y="746"/>
                  </a:lnTo>
                  <a:lnTo>
                    <a:pt x="252" y="746"/>
                  </a:lnTo>
                  <a:lnTo>
                    <a:pt x="249" y="746"/>
                  </a:lnTo>
                  <a:lnTo>
                    <a:pt x="237" y="746"/>
                  </a:lnTo>
                  <a:lnTo>
                    <a:pt x="229" y="746"/>
                  </a:lnTo>
                  <a:lnTo>
                    <a:pt x="229" y="746"/>
                  </a:lnTo>
                  <a:lnTo>
                    <a:pt x="227" y="746"/>
                  </a:lnTo>
                  <a:lnTo>
                    <a:pt x="226" y="746"/>
                  </a:lnTo>
                  <a:lnTo>
                    <a:pt x="225" y="746"/>
                  </a:lnTo>
                  <a:lnTo>
                    <a:pt x="225" y="746"/>
                  </a:lnTo>
                  <a:lnTo>
                    <a:pt x="225" y="746"/>
                  </a:lnTo>
                  <a:lnTo>
                    <a:pt x="225" y="745"/>
                  </a:lnTo>
                  <a:lnTo>
                    <a:pt x="225" y="742"/>
                  </a:lnTo>
                  <a:lnTo>
                    <a:pt x="225" y="740"/>
                  </a:lnTo>
                  <a:lnTo>
                    <a:pt x="225" y="739"/>
                  </a:lnTo>
                  <a:lnTo>
                    <a:pt x="225" y="738"/>
                  </a:lnTo>
                  <a:lnTo>
                    <a:pt x="225" y="732"/>
                  </a:lnTo>
                  <a:lnTo>
                    <a:pt x="225" y="729"/>
                  </a:lnTo>
                  <a:lnTo>
                    <a:pt x="225" y="728"/>
                  </a:lnTo>
                  <a:lnTo>
                    <a:pt x="225" y="727"/>
                  </a:lnTo>
                  <a:lnTo>
                    <a:pt x="225" y="722"/>
                  </a:lnTo>
                  <a:lnTo>
                    <a:pt x="225" y="719"/>
                  </a:lnTo>
                  <a:lnTo>
                    <a:pt x="225" y="718"/>
                  </a:lnTo>
                  <a:lnTo>
                    <a:pt x="225" y="717"/>
                  </a:lnTo>
                  <a:lnTo>
                    <a:pt x="225" y="716"/>
                  </a:lnTo>
                  <a:lnTo>
                    <a:pt x="225" y="714"/>
                  </a:lnTo>
                  <a:lnTo>
                    <a:pt x="224" y="714"/>
                  </a:lnTo>
                  <a:lnTo>
                    <a:pt x="222" y="714"/>
                  </a:lnTo>
                  <a:lnTo>
                    <a:pt x="221" y="714"/>
                  </a:lnTo>
                  <a:lnTo>
                    <a:pt x="221" y="714"/>
                  </a:lnTo>
                  <a:lnTo>
                    <a:pt x="220" y="714"/>
                  </a:lnTo>
                  <a:lnTo>
                    <a:pt x="217" y="714"/>
                  </a:lnTo>
                  <a:lnTo>
                    <a:pt x="215" y="714"/>
                  </a:lnTo>
                  <a:lnTo>
                    <a:pt x="215" y="714"/>
                  </a:lnTo>
                  <a:lnTo>
                    <a:pt x="214" y="714"/>
                  </a:lnTo>
                  <a:lnTo>
                    <a:pt x="213" y="714"/>
                  </a:lnTo>
                  <a:lnTo>
                    <a:pt x="207" y="714"/>
                  </a:lnTo>
                  <a:lnTo>
                    <a:pt x="204" y="714"/>
                  </a:lnTo>
                  <a:lnTo>
                    <a:pt x="204" y="714"/>
                  </a:lnTo>
                  <a:lnTo>
                    <a:pt x="203" y="714"/>
                  </a:lnTo>
                  <a:lnTo>
                    <a:pt x="202" y="714"/>
                  </a:lnTo>
                  <a:lnTo>
                    <a:pt x="197" y="714"/>
                  </a:lnTo>
                  <a:lnTo>
                    <a:pt x="194" y="714"/>
                  </a:lnTo>
                  <a:lnTo>
                    <a:pt x="194" y="714"/>
                  </a:lnTo>
                  <a:lnTo>
                    <a:pt x="193" y="714"/>
                  </a:lnTo>
                  <a:lnTo>
                    <a:pt x="190" y="714"/>
                  </a:lnTo>
                  <a:lnTo>
                    <a:pt x="189" y="714"/>
                  </a:lnTo>
                  <a:lnTo>
                    <a:pt x="189" y="714"/>
                  </a:lnTo>
                  <a:lnTo>
                    <a:pt x="189" y="713"/>
                  </a:lnTo>
                  <a:lnTo>
                    <a:pt x="189" y="710"/>
                  </a:lnTo>
                  <a:lnTo>
                    <a:pt x="189" y="708"/>
                  </a:lnTo>
                  <a:lnTo>
                    <a:pt x="189" y="707"/>
                  </a:lnTo>
                  <a:lnTo>
                    <a:pt x="189" y="705"/>
                  </a:lnTo>
                  <a:lnTo>
                    <a:pt x="189" y="699"/>
                  </a:lnTo>
                  <a:lnTo>
                    <a:pt x="189" y="694"/>
                  </a:lnTo>
                  <a:lnTo>
                    <a:pt x="189" y="693"/>
                  </a:lnTo>
                  <a:lnTo>
                    <a:pt x="188" y="689"/>
                  </a:lnTo>
                  <a:lnTo>
                    <a:pt x="185" y="676"/>
                  </a:lnTo>
                  <a:lnTo>
                    <a:pt x="183" y="666"/>
                  </a:lnTo>
                  <a:lnTo>
                    <a:pt x="183" y="665"/>
                  </a:lnTo>
                  <a:lnTo>
                    <a:pt x="182" y="660"/>
                  </a:lnTo>
                  <a:lnTo>
                    <a:pt x="180" y="646"/>
                  </a:lnTo>
                  <a:lnTo>
                    <a:pt x="179" y="634"/>
                  </a:lnTo>
                  <a:lnTo>
                    <a:pt x="179" y="633"/>
                  </a:lnTo>
                  <a:lnTo>
                    <a:pt x="179" y="632"/>
                  </a:lnTo>
                  <a:lnTo>
                    <a:pt x="179" y="629"/>
                  </a:lnTo>
                  <a:lnTo>
                    <a:pt x="179" y="627"/>
                  </a:lnTo>
                  <a:lnTo>
                    <a:pt x="179" y="625"/>
                  </a:lnTo>
                  <a:lnTo>
                    <a:pt x="178" y="625"/>
                  </a:lnTo>
                  <a:lnTo>
                    <a:pt x="175" y="625"/>
                  </a:lnTo>
                  <a:lnTo>
                    <a:pt x="173" y="625"/>
                  </a:lnTo>
                  <a:lnTo>
                    <a:pt x="173" y="625"/>
                  </a:lnTo>
                  <a:lnTo>
                    <a:pt x="171" y="625"/>
                  </a:lnTo>
                  <a:lnTo>
                    <a:pt x="170" y="625"/>
                  </a:lnTo>
                  <a:lnTo>
                    <a:pt x="165" y="624"/>
                  </a:lnTo>
                  <a:lnTo>
                    <a:pt x="162" y="623"/>
                  </a:lnTo>
                  <a:lnTo>
                    <a:pt x="162" y="622"/>
                  </a:lnTo>
                  <a:lnTo>
                    <a:pt x="161" y="622"/>
                  </a:lnTo>
                  <a:lnTo>
                    <a:pt x="159" y="622"/>
                  </a:lnTo>
                  <a:lnTo>
                    <a:pt x="152" y="621"/>
                  </a:lnTo>
                  <a:lnTo>
                    <a:pt x="147" y="620"/>
                  </a:lnTo>
                  <a:lnTo>
                    <a:pt x="147" y="619"/>
                  </a:lnTo>
                  <a:lnTo>
                    <a:pt x="143" y="617"/>
                  </a:lnTo>
                  <a:lnTo>
                    <a:pt x="141" y="616"/>
                  </a:lnTo>
                  <a:lnTo>
                    <a:pt x="141" y="615"/>
                  </a:lnTo>
                  <a:lnTo>
                    <a:pt x="141" y="615"/>
                  </a:lnTo>
                  <a:lnTo>
                    <a:pt x="141" y="614"/>
                  </a:lnTo>
                  <a:lnTo>
                    <a:pt x="141" y="613"/>
                  </a:lnTo>
                  <a:lnTo>
                    <a:pt x="141" y="612"/>
                  </a:lnTo>
                  <a:lnTo>
                    <a:pt x="141" y="611"/>
                  </a:lnTo>
                  <a:lnTo>
                    <a:pt x="141" y="607"/>
                  </a:lnTo>
                  <a:lnTo>
                    <a:pt x="141" y="605"/>
                  </a:lnTo>
                  <a:lnTo>
                    <a:pt x="141" y="604"/>
                  </a:lnTo>
                  <a:lnTo>
                    <a:pt x="140" y="602"/>
                  </a:lnTo>
                  <a:lnTo>
                    <a:pt x="138" y="596"/>
                  </a:lnTo>
                  <a:lnTo>
                    <a:pt x="137" y="592"/>
                  </a:lnTo>
                  <a:lnTo>
                    <a:pt x="137" y="591"/>
                  </a:lnTo>
                  <a:lnTo>
                    <a:pt x="137" y="588"/>
                  </a:lnTo>
                  <a:lnTo>
                    <a:pt x="137" y="582"/>
                  </a:lnTo>
                  <a:lnTo>
                    <a:pt x="137" y="578"/>
                  </a:lnTo>
                  <a:lnTo>
                    <a:pt x="137" y="577"/>
                  </a:lnTo>
                  <a:lnTo>
                    <a:pt x="137" y="576"/>
                  </a:lnTo>
                  <a:lnTo>
                    <a:pt x="137" y="572"/>
                  </a:lnTo>
                  <a:lnTo>
                    <a:pt x="137" y="570"/>
                  </a:lnTo>
                  <a:lnTo>
                    <a:pt x="137" y="569"/>
                  </a:lnTo>
                  <a:lnTo>
                    <a:pt x="136" y="569"/>
                  </a:lnTo>
                  <a:lnTo>
                    <a:pt x="132" y="569"/>
                  </a:lnTo>
                  <a:lnTo>
                    <a:pt x="130" y="569"/>
                  </a:lnTo>
                  <a:lnTo>
                    <a:pt x="130" y="569"/>
                  </a:lnTo>
                  <a:lnTo>
                    <a:pt x="125" y="568"/>
                  </a:lnTo>
                  <a:lnTo>
                    <a:pt x="123" y="567"/>
                  </a:lnTo>
                  <a:lnTo>
                    <a:pt x="123" y="566"/>
                  </a:lnTo>
                  <a:lnTo>
                    <a:pt x="122" y="566"/>
                  </a:lnTo>
                  <a:lnTo>
                    <a:pt x="121" y="566"/>
                  </a:lnTo>
                  <a:lnTo>
                    <a:pt x="118" y="566"/>
                  </a:lnTo>
                  <a:lnTo>
                    <a:pt x="115" y="566"/>
                  </a:lnTo>
                  <a:lnTo>
                    <a:pt x="115" y="566"/>
                  </a:lnTo>
                  <a:lnTo>
                    <a:pt x="111" y="564"/>
                  </a:lnTo>
                  <a:lnTo>
                    <a:pt x="109" y="563"/>
                  </a:lnTo>
                  <a:lnTo>
                    <a:pt x="109" y="562"/>
                  </a:lnTo>
                  <a:lnTo>
                    <a:pt x="109" y="561"/>
                  </a:lnTo>
                  <a:lnTo>
                    <a:pt x="109" y="560"/>
                  </a:lnTo>
                  <a:lnTo>
                    <a:pt x="109" y="559"/>
                  </a:lnTo>
                  <a:lnTo>
                    <a:pt x="109" y="558"/>
                  </a:lnTo>
                  <a:lnTo>
                    <a:pt x="109" y="554"/>
                  </a:lnTo>
                  <a:lnTo>
                    <a:pt x="109" y="552"/>
                  </a:lnTo>
                  <a:lnTo>
                    <a:pt x="109" y="551"/>
                  </a:lnTo>
                  <a:lnTo>
                    <a:pt x="108" y="549"/>
                  </a:lnTo>
                  <a:lnTo>
                    <a:pt x="106" y="543"/>
                  </a:lnTo>
                  <a:lnTo>
                    <a:pt x="105" y="539"/>
                  </a:lnTo>
                  <a:lnTo>
                    <a:pt x="105" y="538"/>
                  </a:lnTo>
                  <a:lnTo>
                    <a:pt x="104" y="533"/>
                  </a:lnTo>
                  <a:lnTo>
                    <a:pt x="103" y="521"/>
                  </a:lnTo>
                  <a:lnTo>
                    <a:pt x="102" y="510"/>
                  </a:lnTo>
                  <a:lnTo>
                    <a:pt x="102" y="509"/>
                  </a:lnTo>
                  <a:lnTo>
                    <a:pt x="101" y="505"/>
                  </a:lnTo>
                  <a:lnTo>
                    <a:pt x="100" y="490"/>
                  </a:lnTo>
                  <a:lnTo>
                    <a:pt x="98" y="478"/>
                  </a:lnTo>
                  <a:lnTo>
                    <a:pt x="98" y="477"/>
                  </a:lnTo>
                  <a:lnTo>
                    <a:pt x="98" y="474"/>
                  </a:lnTo>
                  <a:lnTo>
                    <a:pt x="98" y="472"/>
                  </a:lnTo>
                  <a:lnTo>
                    <a:pt x="98" y="471"/>
                  </a:lnTo>
                  <a:lnTo>
                    <a:pt x="95" y="469"/>
                  </a:lnTo>
                  <a:lnTo>
                    <a:pt x="94" y="468"/>
                  </a:lnTo>
                  <a:lnTo>
                    <a:pt x="94" y="467"/>
                  </a:lnTo>
                  <a:lnTo>
                    <a:pt x="92" y="463"/>
                  </a:lnTo>
                  <a:lnTo>
                    <a:pt x="91" y="461"/>
                  </a:lnTo>
                  <a:lnTo>
                    <a:pt x="91" y="460"/>
                  </a:lnTo>
                  <a:lnTo>
                    <a:pt x="89" y="458"/>
                  </a:lnTo>
                  <a:lnTo>
                    <a:pt x="86" y="452"/>
                  </a:lnTo>
                  <a:lnTo>
                    <a:pt x="84" y="446"/>
                  </a:lnTo>
                  <a:lnTo>
                    <a:pt x="84" y="445"/>
                  </a:lnTo>
                  <a:lnTo>
                    <a:pt x="83" y="443"/>
                  </a:lnTo>
                  <a:lnTo>
                    <a:pt x="82" y="437"/>
                  </a:lnTo>
                  <a:lnTo>
                    <a:pt x="81" y="433"/>
                  </a:lnTo>
                  <a:lnTo>
                    <a:pt x="81" y="432"/>
                  </a:lnTo>
                  <a:lnTo>
                    <a:pt x="81" y="431"/>
                  </a:lnTo>
                  <a:lnTo>
                    <a:pt x="81" y="429"/>
                  </a:lnTo>
                  <a:lnTo>
                    <a:pt x="81" y="428"/>
                  </a:lnTo>
                  <a:lnTo>
                    <a:pt x="79" y="428"/>
                  </a:lnTo>
                  <a:lnTo>
                    <a:pt x="78" y="428"/>
                  </a:lnTo>
                  <a:lnTo>
                    <a:pt x="77" y="428"/>
                  </a:lnTo>
                  <a:lnTo>
                    <a:pt x="77" y="428"/>
                  </a:lnTo>
                  <a:lnTo>
                    <a:pt x="76" y="428"/>
                  </a:lnTo>
                  <a:lnTo>
                    <a:pt x="74" y="428"/>
                  </a:lnTo>
                  <a:lnTo>
                    <a:pt x="73" y="428"/>
                  </a:lnTo>
                  <a:lnTo>
                    <a:pt x="73" y="428"/>
                  </a:lnTo>
                  <a:lnTo>
                    <a:pt x="72" y="428"/>
                  </a:lnTo>
                  <a:lnTo>
                    <a:pt x="71" y="428"/>
                  </a:lnTo>
                  <a:lnTo>
                    <a:pt x="66" y="428"/>
                  </a:lnTo>
                  <a:lnTo>
                    <a:pt x="63" y="428"/>
                  </a:lnTo>
                  <a:lnTo>
                    <a:pt x="63" y="428"/>
                  </a:lnTo>
                  <a:lnTo>
                    <a:pt x="61" y="428"/>
                  </a:lnTo>
                  <a:lnTo>
                    <a:pt x="59" y="428"/>
                  </a:lnTo>
                  <a:lnTo>
                    <a:pt x="53" y="428"/>
                  </a:lnTo>
                  <a:lnTo>
                    <a:pt x="49" y="428"/>
                  </a:lnTo>
                  <a:lnTo>
                    <a:pt x="49" y="428"/>
                  </a:lnTo>
                  <a:lnTo>
                    <a:pt x="49" y="428"/>
                  </a:lnTo>
                  <a:lnTo>
                    <a:pt x="49" y="426"/>
                  </a:lnTo>
                  <a:lnTo>
                    <a:pt x="49" y="425"/>
                  </a:lnTo>
                  <a:lnTo>
                    <a:pt x="49" y="424"/>
                  </a:lnTo>
                  <a:lnTo>
                    <a:pt x="49" y="421"/>
                  </a:lnTo>
                  <a:lnTo>
                    <a:pt x="49" y="419"/>
                  </a:lnTo>
                  <a:lnTo>
                    <a:pt x="49" y="418"/>
                  </a:lnTo>
                  <a:lnTo>
                    <a:pt x="49" y="416"/>
                  </a:lnTo>
                  <a:lnTo>
                    <a:pt x="49" y="409"/>
                  </a:lnTo>
                  <a:lnTo>
                    <a:pt x="49" y="404"/>
                  </a:lnTo>
                  <a:lnTo>
                    <a:pt x="49" y="403"/>
                  </a:lnTo>
                  <a:lnTo>
                    <a:pt x="49" y="401"/>
                  </a:lnTo>
                  <a:lnTo>
                    <a:pt x="49" y="394"/>
                  </a:lnTo>
                  <a:lnTo>
                    <a:pt x="49" y="390"/>
                  </a:lnTo>
                  <a:lnTo>
                    <a:pt x="49" y="389"/>
                  </a:lnTo>
                  <a:lnTo>
                    <a:pt x="49" y="388"/>
                  </a:lnTo>
                  <a:lnTo>
                    <a:pt x="49" y="385"/>
                  </a:lnTo>
                  <a:lnTo>
                    <a:pt x="49" y="383"/>
                  </a:lnTo>
                  <a:lnTo>
                    <a:pt x="49" y="382"/>
                  </a:lnTo>
                  <a:lnTo>
                    <a:pt x="48" y="382"/>
                  </a:lnTo>
                  <a:lnTo>
                    <a:pt x="47" y="382"/>
                  </a:lnTo>
                  <a:lnTo>
                    <a:pt x="46" y="382"/>
                  </a:lnTo>
                  <a:lnTo>
                    <a:pt x="46" y="382"/>
                  </a:lnTo>
                  <a:lnTo>
                    <a:pt x="45" y="382"/>
                  </a:lnTo>
                  <a:lnTo>
                    <a:pt x="44" y="382"/>
                  </a:lnTo>
                  <a:lnTo>
                    <a:pt x="40" y="382"/>
                  </a:lnTo>
                  <a:lnTo>
                    <a:pt x="38" y="382"/>
                  </a:lnTo>
                  <a:lnTo>
                    <a:pt x="38" y="382"/>
                  </a:lnTo>
                  <a:lnTo>
                    <a:pt x="37" y="382"/>
                  </a:lnTo>
                  <a:lnTo>
                    <a:pt x="36" y="382"/>
                  </a:lnTo>
                  <a:lnTo>
                    <a:pt x="31" y="382"/>
                  </a:lnTo>
                  <a:lnTo>
                    <a:pt x="28" y="382"/>
                  </a:lnTo>
                  <a:lnTo>
                    <a:pt x="28" y="382"/>
                  </a:lnTo>
                  <a:lnTo>
                    <a:pt x="27" y="382"/>
                  </a:lnTo>
                  <a:lnTo>
                    <a:pt x="26" y="382"/>
                  </a:lnTo>
                  <a:lnTo>
                    <a:pt x="20" y="382"/>
                  </a:lnTo>
                  <a:lnTo>
                    <a:pt x="17" y="382"/>
                  </a:lnTo>
                  <a:lnTo>
                    <a:pt x="17" y="382"/>
                  </a:lnTo>
                  <a:lnTo>
                    <a:pt x="16" y="382"/>
                  </a:lnTo>
                  <a:lnTo>
                    <a:pt x="15" y="382"/>
                  </a:lnTo>
                  <a:lnTo>
                    <a:pt x="14" y="382"/>
                  </a:lnTo>
                  <a:lnTo>
                    <a:pt x="14" y="382"/>
                  </a:lnTo>
                  <a:lnTo>
                    <a:pt x="14" y="381"/>
                  </a:lnTo>
                  <a:lnTo>
                    <a:pt x="14" y="380"/>
                  </a:lnTo>
                  <a:lnTo>
                    <a:pt x="14" y="379"/>
                  </a:lnTo>
                  <a:lnTo>
                    <a:pt x="13" y="378"/>
                  </a:lnTo>
                  <a:lnTo>
                    <a:pt x="11" y="374"/>
                  </a:lnTo>
                  <a:lnTo>
                    <a:pt x="10" y="372"/>
                  </a:lnTo>
                  <a:lnTo>
                    <a:pt x="10" y="371"/>
                  </a:lnTo>
                  <a:lnTo>
                    <a:pt x="8" y="365"/>
                  </a:lnTo>
                  <a:lnTo>
                    <a:pt x="7" y="362"/>
                  </a:lnTo>
                  <a:lnTo>
                    <a:pt x="7" y="361"/>
                  </a:lnTo>
                  <a:lnTo>
                    <a:pt x="2" y="357"/>
                  </a:lnTo>
                  <a:lnTo>
                    <a:pt x="0" y="355"/>
                  </a:lnTo>
                  <a:lnTo>
                    <a:pt x="0" y="354"/>
                  </a:lnTo>
                  <a:lnTo>
                    <a:pt x="0" y="352"/>
                  </a:lnTo>
                  <a:lnTo>
                    <a:pt x="0" y="351"/>
                  </a:lnTo>
                  <a:lnTo>
                    <a:pt x="0" y="350"/>
                  </a:lnTo>
                  <a:lnTo>
                    <a:pt x="0" y="348"/>
                  </a:lnTo>
                  <a:lnTo>
                    <a:pt x="0" y="342"/>
                  </a:lnTo>
                  <a:lnTo>
                    <a:pt x="0" y="337"/>
                  </a:lnTo>
                  <a:lnTo>
                    <a:pt x="0" y="336"/>
                  </a:lnTo>
                  <a:lnTo>
                    <a:pt x="0" y="333"/>
                  </a:lnTo>
                  <a:lnTo>
                    <a:pt x="0" y="321"/>
                  </a:lnTo>
                  <a:lnTo>
                    <a:pt x="0" y="313"/>
                  </a:lnTo>
                  <a:lnTo>
                    <a:pt x="0" y="312"/>
                  </a:lnTo>
                  <a:lnTo>
                    <a:pt x="0" y="308"/>
                  </a:lnTo>
                  <a:lnTo>
                    <a:pt x="0" y="295"/>
                  </a:lnTo>
                  <a:lnTo>
                    <a:pt x="0" y="284"/>
                  </a:lnTo>
                  <a:lnTo>
                    <a:pt x="0" y="283"/>
                  </a:lnTo>
                  <a:lnTo>
                    <a:pt x="0" y="280"/>
                  </a:lnTo>
                  <a:lnTo>
                    <a:pt x="1" y="268"/>
                  </a:lnTo>
                  <a:lnTo>
                    <a:pt x="2" y="260"/>
                  </a:lnTo>
                  <a:lnTo>
                    <a:pt x="3" y="259"/>
                  </a:lnTo>
                  <a:lnTo>
                    <a:pt x="3" y="258"/>
                  </a:lnTo>
                  <a:lnTo>
                    <a:pt x="3" y="255"/>
                  </a:lnTo>
                  <a:lnTo>
                    <a:pt x="3" y="253"/>
                  </a:lnTo>
                  <a:lnTo>
                    <a:pt x="3" y="251"/>
                  </a:lnTo>
                  <a:lnTo>
                    <a:pt x="4" y="251"/>
                  </a:lnTo>
                  <a:lnTo>
                    <a:pt x="5" y="251"/>
                  </a:lnTo>
                  <a:lnTo>
                    <a:pt x="7" y="251"/>
                  </a:lnTo>
                  <a:lnTo>
                    <a:pt x="11" y="250"/>
                  </a:lnTo>
                  <a:lnTo>
                    <a:pt x="13" y="249"/>
                  </a:lnTo>
                  <a:lnTo>
                    <a:pt x="14" y="248"/>
                  </a:lnTo>
                  <a:lnTo>
                    <a:pt x="16" y="248"/>
                  </a:lnTo>
                  <a:lnTo>
                    <a:pt x="22" y="246"/>
                  </a:lnTo>
                  <a:lnTo>
                    <a:pt x="27" y="245"/>
                  </a:lnTo>
                  <a:lnTo>
                    <a:pt x="28" y="244"/>
                  </a:lnTo>
                  <a:lnTo>
                    <a:pt x="30" y="244"/>
                  </a:lnTo>
                  <a:lnTo>
                    <a:pt x="38" y="243"/>
                  </a:lnTo>
                  <a:lnTo>
                    <a:pt x="45" y="242"/>
                  </a:lnTo>
                  <a:lnTo>
                    <a:pt x="46" y="241"/>
                  </a:lnTo>
                  <a:lnTo>
                    <a:pt x="47" y="241"/>
                  </a:lnTo>
                  <a:lnTo>
                    <a:pt x="48" y="241"/>
                  </a:lnTo>
                  <a:lnTo>
                    <a:pt x="49" y="241"/>
                  </a:lnTo>
                  <a:lnTo>
                    <a:pt x="48" y="240"/>
                  </a:lnTo>
                  <a:lnTo>
                    <a:pt x="47" y="237"/>
                  </a:lnTo>
                  <a:lnTo>
                    <a:pt x="46" y="235"/>
                  </a:lnTo>
                  <a:lnTo>
                    <a:pt x="46" y="233"/>
                  </a:lnTo>
                  <a:lnTo>
                    <a:pt x="46" y="231"/>
                  </a:lnTo>
                  <a:lnTo>
                    <a:pt x="46" y="224"/>
                  </a:lnTo>
                  <a:lnTo>
                    <a:pt x="46" y="218"/>
                  </a:lnTo>
                  <a:lnTo>
                    <a:pt x="46" y="216"/>
                  </a:lnTo>
                  <a:lnTo>
                    <a:pt x="46" y="212"/>
                  </a:lnTo>
                  <a:lnTo>
                    <a:pt x="46" y="200"/>
                  </a:lnTo>
                  <a:lnTo>
                    <a:pt x="46" y="189"/>
                  </a:lnTo>
                  <a:lnTo>
                    <a:pt x="46" y="188"/>
                  </a:lnTo>
                  <a:lnTo>
                    <a:pt x="45" y="184"/>
                  </a:lnTo>
                  <a:lnTo>
                    <a:pt x="42" y="171"/>
                  </a:lnTo>
                  <a:lnTo>
                    <a:pt x="41" y="160"/>
                  </a:lnTo>
                  <a:lnTo>
                    <a:pt x="41" y="159"/>
                  </a:lnTo>
                  <a:lnTo>
                    <a:pt x="41" y="156"/>
                  </a:lnTo>
                  <a:lnTo>
                    <a:pt x="41" y="154"/>
                  </a:lnTo>
                  <a:lnTo>
                    <a:pt x="41" y="153"/>
                  </a:lnTo>
                  <a:lnTo>
                    <a:pt x="44" y="151"/>
                  </a:lnTo>
                  <a:lnTo>
                    <a:pt x="45" y="150"/>
                  </a:lnTo>
                  <a:lnTo>
                    <a:pt x="46" y="149"/>
                  </a:lnTo>
                  <a:lnTo>
                    <a:pt x="46" y="149"/>
                  </a:lnTo>
                  <a:lnTo>
                    <a:pt x="46" y="148"/>
                  </a:lnTo>
                  <a:lnTo>
                    <a:pt x="46" y="147"/>
                  </a:lnTo>
                  <a:lnTo>
                    <a:pt x="46" y="146"/>
                  </a:lnTo>
                  <a:lnTo>
                    <a:pt x="47" y="146"/>
                  </a:lnTo>
                  <a:lnTo>
                    <a:pt x="48" y="146"/>
                  </a:lnTo>
                  <a:lnTo>
                    <a:pt x="49" y="146"/>
                  </a:lnTo>
                  <a:lnTo>
                    <a:pt x="50" y="146"/>
                  </a:lnTo>
                  <a:lnTo>
                    <a:pt x="51" y="146"/>
                  </a:lnTo>
                  <a:lnTo>
                    <a:pt x="52" y="146"/>
                  </a:lnTo>
                  <a:lnTo>
                    <a:pt x="53" y="146"/>
                  </a:lnTo>
                  <a:lnTo>
                    <a:pt x="56" y="146"/>
                  </a:lnTo>
                  <a:lnTo>
                    <a:pt x="58" y="146"/>
                  </a:lnTo>
                  <a:lnTo>
                    <a:pt x="59" y="146"/>
                  </a:lnTo>
                  <a:lnTo>
                    <a:pt x="61" y="146"/>
                  </a:lnTo>
                  <a:lnTo>
                    <a:pt x="68" y="144"/>
                  </a:lnTo>
                  <a:lnTo>
                    <a:pt x="72" y="143"/>
                  </a:lnTo>
                  <a:lnTo>
                    <a:pt x="73" y="142"/>
                  </a:lnTo>
                  <a:lnTo>
                    <a:pt x="75" y="142"/>
                  </a:lnTo>
                  <a:lnTo>
                    <a:pt x="82" y="142"/>
                  </a:lnTo>
                  <a:lnTo>
                    <a:pt x="87" y="142"/>
                  </a:lnTo>
                  <a:lnTo>
                    <a:pt x="88" y="142"/>
                  </a:lnTo>
                  <a:lnTo>
                    <a:pt x="89" y="140"/>
                  </a:lnTo>
                  <a:lnTo>
                    <a:pt x="90" y="139"/>
                  </a:lnTo>
                  <a:lnTo>
                    <a:pt x="91" y="138"/>
                  </a:lnTo>
                  <a:lnTo>
                    <a:pt x="92" y="137"/>
                  </a:lnTo>
                  <a:lnTo>
                    <a:pt x="93" y="136"/>
                  </a:lnTo>
                  <a:lnTo>
                    <a:pt x="94" y="135"/>
                  </a:lnTo>
                  <a:lnTo>
                    <a:pt x="94" y="134"/>
                  </a:lnTo>
                  <a:lnTo>
                    <a:pt x="94" y="129"/>
                  </a:lnTo>
                  <a:lnTo>
                    <a:pt x="94" y="125"/>
                  </a:lnTo>
                  <a:lnTo>
                    <a:pt x="94" y="124"/>
                  </a:lnTo>
                  <a:lnTo>
                    <a:pt x="95" y="121"/>
                  </a:lnTo>
                  <a:lnTo>
                    <a:pt x="98" y="112"/>
                  </a:lnTo>
                  <a:lnTo>
                    <a:pt x="101" y="104"/>
                  </a:lnTo>
                  <a:lnTo>
                    <a:pt x="102" y="103"/>
                  </a:lnTo>
                  <a:lnTo>
                    <a:pt x="102" y="100"/>
                  </a:lnTo>
                  <a:lnTo>
                    <a:pt x="103" y="90"/>
                  </a:lnTo>
                  <a:lnTo>
                    <a:pt x="104" y="83"/>
                  </a:lnTo>
                  <a:lnTo>
                    <a:pt x="105" y="82"/>
                  </a:lnTo>
                  <a:lnTo>
                    <a:pt x="107" y="78"/>
                  </a:lnTo>
                  <a:lnTo>
                    <a:pt x="108" y="76"/>
                  </a:lnTo>
                  <a:lnTo>
                    <a:pt x="109" y="75"/>
                  </a:lnTo>
                  <a:lnTo>
                    <a:pt x="109" y="73"/>
                  </a:lnTo>
                  <a:lnTo>
                    <a:pt x="109" y="72"/>
                  </a:lnTo>
                  <a:lnTo>
                    <a:pt x="109" y="71"/>
                  </a:lnTo>
                  <a:lnTo>
                    <a:pt x="112" y="71"/>
                  </a:lnTo>
                  <a:lnTo>
                    <a:pt x="114" y="71"/>
                  </a:lnTo>
                  <a:lnTo>
                    <a:pt x="115" y="71"/>
                  </a:lnTo>
                  <a:lnTo>
                    <a:pt x="118" y="70"/>
                  </a:lnTo>
                  <a:lnTo>
                    <a:pt x="126" y="67"/>
                  </a:lnTo>
                  <a:lnTo>
                    <a:pt x="132" y="65"/>
                  </a:lnTo>
                  <a:lnTo>
                    <a:pt x="133" y="64"/>
                  </a:lnTo>
                  <a:lnTo>
                    <a:pt x="141" y="62"/>
                  </a:lnTo>
                  <a:lnTo>
                    <a:pt x="164" y="55"/>
                  </a:lnTo>
                  <a:lnTo>
                    <a:pt x="182" y="51"/>
                  </a:lnTo>
                  <a:lnTo>
                    <a:pt x="183" y="50"/>
                  </a:lnTo>
                  <a:lnTo>
                    <a:pt x="189" y="49"/>
                  </a:lnTo>
                  <a:lnTo>
                    <a:pt x="208" y="44"/>
                  </a:lnTo>
                  <a:lnTo>
                    <a:pt x="224" y="41"/>
                  </a:lnTo>
                  <a:lnTo>
                    <a:pt x="225" y="40"/>
                  </a:lnTo>
                  <a:lnTo>
                    <a:pt x="225" y="40"/>
                  </a:lnTo>
                  <a:lnTo>
                    <a:pt x="225" y="38"/>
                  </a:lnTo>
                  <a:lnTo>
                    <a:pt x="225" y="35"/>
                  </a:lnTo>
                  <a:lnTo>
                    <a:pt x="225" y="33"/>
                  </a:lnTo>
                  <a:lnTo>
                    <a:pt x="225" y="32"/>
                  </a:lnTo>
                  <a:lnTo>
                    <a:pt x="225" y="31"/>
                  </a:lnTo>
                  <a:lnTo>
                    <a:pt x="225" y="26"/>
                  </a:lnTo>
                  <a:lnTo>
                    <a:pt x="225" y="23"/>
                  </a:lnTo>
                  <a:lnTo>
                    <a:pt x="225" y="22"/>
                  </a:lnTo>
                  <a:lnTo>
                    <a:pt x="225" y="20"/>
                  </a:lnTo>
                  <a:lnTo>
                    <a:pt x="225" y="15"/>
                  </a:lnTo>
                  <a:lnTo>
                    <a:pt x="225" y="12"/>
                  </a:lnTo>
                  <a:lnTo>
                    <a:pt x="225" y="11"/>
                  </a:lnTo>
                  <a:lnTo>
                    <a:pt x="225" y="10"/>
                  </a:lnTo>
                  <a:lnTo>
                    <a:pt x="225" y="9"/>
                  </a:lnTo>
                  <a:lnTo>
                    <a:pt x="225" y="8"/>
                  </a:lnTo>
                  <a:lnTo>
                    <a:pt x="226" y="8"/>
                  </a:lnTo>
                  <a:lnTo>
                    <a:pt x="232" y="7"/>
                  </a:lnTo>
                  <a:lnTo>
                    <a:pt x="235" y="6"/>
                  </a:lnTo>
                  <a:lnTo>
                    <a:pt x="236" y="5"/>
                  </a:lnTo>
                  <a:lnTo>
                    <a:pt x="239" y="5"/>
                  </a:lnTo>
                  <a:lnTo>
                    <a:pt x="249" y="5"/>
                  </a:lnTo>
                  <a:lnTo>
                    <a:pt x="256" y="5"/>
                  </a:lnTo>
                  <a:lnTo>
                    <a:pt x="257" y="5"/>
                  </a:lnTo>
                  <a:lnTo>
                    <a:pt x="261" y="5"/>
                  </a:lnTo>
                  <a:lnTo>
                    <a:pt x="274" y="5"/>
                  </a:lnTo>
                  <a:lnTo>
                    <a:pt x="284" y="5"/>
                  </a:lnTo>
                  <a:lnTo>
                    <a:pt x="285" y="5"/>
                  </a:lnTo>
                  <a:lnTo>
                    <a:pt x="290" y="5"/>
                  </a:lnTo>
                  <a:lnTo>
                    <a:pt x="307" y="5"/>
                  </a:lnTo>
                  <a:lnTo>
                    <a:pt x="319" y="5"/>
                  </a:lnTo>
                  <a:lnTo>
                    <a:pt x="321" y="5"/>
                  </a:lnTo>
                  <a:lnTo>
                    <a:pt x="323" y="5"/>
                  </a:lnTo>
                  <a:lnTo>
                    <a:pt x="329" y="2"/>
                  </a:lnTo>
                  <a:lnTo>
                    <a:pt x="333" y="1"/>
                  </a:lnTo>
                  <a:lnTo>
                    <a:pt x="334" y="0"/>
                  </a:lnTo>
                  <a:lnTo>
                    <a:pt x="335" y="4"/>
                  </a:lnTo>
                  <a:lnTo>
                    <a:pt x="336" y="5"/>
                  </a:lnTo>
                  <a:lnTo>
                    <a:pt x="337" y="5"/>
                  </a:lnTo>
                  <a:lnTo>
                    <a:pt x="340" y="7"/>
                  </a:lnTo>
                  <a:lnTo>
                    <a:pt x="341" y="8"/>
                  </a:lnTo>
                  <a:lnTo>
                    <a:pt x="342" y="8"/>
                  </a:lnTo>
                  <a:lnTo>
                    <a:pt x="343" y="10"/>
                  </a:lnTo>
                  <a:lnTo>
                    <a:pt x="344" y="11"/>
                  </a:lnTo>
                  <a:lnTo>
                    <a:pt x="345" y="11"/>
                  </a:lnTo>
                  <a:lnTo>
                    <a:pt x="345" y="11"/>
                  </a:lnTo>
                  <a:lnTo>
                    <a:pt x="346" y="14"/>
                  </a:lnTo>
                  <a:lnTo>
                    <a:pt x="347" y="15"/>
                  </a:lnTo>
                  <a:lnTo>
                    <a:pt x="348" y="15"/>
                  </a:lnTo>
                  <a:lnTo>
                    <a:pt x="349" y="15"/>
                  </a:lnTo>
                  <a:lnTo>
                    <a:pt x="352" y="15"/>
                  </a:lnTo>
                  <a:lnTo>
                    <a:pt x="354" y="15"/>
                  </a:lnTo>
                  <a:lnTo>
                    <a:pt x="355" y="15"/>
                  </a:lnTo>
                  <a:lnTo>
                    <a:pt x="358" y="16"/>
                  </a:lnTo>
                  <a:lnTo>
                    <a:pt x="364" y="17"/>
                  </a:lnTo>
                  <a:lnTo>
                    <a:pt x="368" y="18"/>
                  </a:lnTo>
                  <a:lnTo>
                    <a:pt x="369" y="18"/>
                  </a:lnTo>
                  <a:lnTo>
                    <a:pt x="371" y="20"/>
                  </a:lnTo>
                  <a:lnTo>
                    <a:pt x="378" y="24"/>
                  </a:lnTo>
                  <a:lnTo>
                    <a:pt x="383" y="26"/>
                  </a:lnTo>
                  <a:lnTo>
                    <a:pt x="384" y="26"/>
                  </a:lnTo>
                  <a:lnTo>
                    <a:pt x="387" y="26"/>
                  </a:lnTo>
                  <a:lnTo>
                    <a:pt x="389" y="26"/>
                  </a:lnTo>
                  <a:lnTo>
                    <a:pt x="390" y="26"/>
                  </a:lnTo>
                  <a:lnTo>
                    <a:pt x="392" y="28"/>
                  </a:lnTo>
                  <a:lnTo>
                    <a:pt x="393" y="29"/>
                  </a:lnTo>
                  <a:lnTo>
                    <a:pt x="395" y="29"/>
                  </a:lnTo>
                  <a:lnTo>
                    <a:pt x="396" y="34"/>
                  </a:lnTo>
                  <a:lnTo>
                    <a:pt x="397" y="36"/>
                  </a:lnTo>
                  <a:lnTo>
                    <a:pt x="398" y="36"/>
                  </a:lnTo>
                  <a:lnTo>
                    <a:pt x="399" y="38"/>
                  </a:lnTo>
                  <a:lnTo>
                    <a:pt x="402" y="44"/>
                  </a:lnTo>
                  <a:lnTo>
                    <a:pt x="404" y="47"/>
                  </a:lnTo>
                  <a:lnTo>
                    <a:pt x="405" y="47"/>
                  </a:lnTo>
                  <a:lnTo>
                    <a:pt x="406" y="49"/>
                  </a:lnTo>
                  <a:lnTo>
                    <a:pt x="411" y="54"/>
                  </a:lnTo>
                  <a:lnTo>
                    <a:pt x="415" y="58"/>
                  </a:lnTo>
                  <a:lnTo>
                    <a:pt x="416" y="58"/>
                  </a:lnTo>
                  <a:lnTo>
                    <a:pt x="416" y="59"/>
                  </a:lnTo>
                  <a:lnTo>
                    <a:pt x="416" y="62"/>
                  </a:lnTo>
                  <a:lnTo>
                    <a:pt x="416" y="64"/>
                  </a:lnTo>
                  <a:lnTo>
                    <a:pt x="416" y="64"/>
                  </a:lnTo>
                  <a:lnTo>
                    <a:pt x="416" y="65"/>
                  </a:lnTo>
                  <a:lnTo>
                    <a:pt x="416" y="66"/>
                  </a:lnTo>
                  <a:lnTo>
                    <a:pt x="416" y="69"/>
                  </a:lnTo>
                  <a:lnTo>
                    <a:pt x="416" y="71"/>
                  </a:lnTo>
                  <a:lnTo>
                    <a:pt x="416" y="71"/>
                  </a:lnTo>
                  <a:lnTo>
                    <a:pt x="416" y="72"/>
                  </a:lnTo>
                  <a:lnTo>
                    <a:pt x="416" y="75"/>
                  </a:lnTo>
                  <a:lnTo>
                    <a:pt x="416" y="81"/>
                  </a:lnTo>
                  <a:lnTo>
                    <a:pt x="416" y="85"/>
                  </a:lnTo>
                  <a:lnTo>
                    <a:pt x="416" y="85"/>
                  </a:lnTo>
                  <a:lnTo>
                    <a:pt x="416" y="86"/>
                  </a:lnTo>
                  <a:lnTo>
                    <a:pt x="416" y="90"/>
                  </a:lnTo>
                  <a:lnTo>
                    <a:pt x="417" y="103"/>
                  </a:lnTo>
                  <a:lnTo>
                    <a:pt x="418" y="114"/>
                  </a:lnTo>
                  <a:lnTo>
                    <a:pt x="419" y="114"/>
                  </a:lnTo>
                  <a:lnTo>
                    <a:pt x="419" y="115"/>
                  </a:lnTo>
                  <a:lnTo>
                    <a:pt x="419" y="119"/>
                  </a:lnTo>
                  <a:lnTo>
                    <a:pt x="420" y="134"/>
                  </a:lnTo>
                  <a:lnTo>
                    <a:pt x="421" y="146"/>
                  </a:lnTo>
                  <a:lnTo>
                    <a:pt x="422" y="146"/>
                  </a:lnTo>
                  <a:lnTo>
                    <a:pt x="422" y="147"/>
                  </a:lnTo>
                  <a:lnTo>
                    <a:pt x="422" y="148"/>
                  </a:lnTo>
                  <a:lnTo>
                    <a:pt x="422" y="151"/>
                  </a:lnTo>
                  <a:lnTo>
                    <a:pt x="422" y="153"/>
                  </a:lnTo>
                  <a:lnTo>
                    <a:pt x="422" y="153"/>
                  </a:lnTo>
                  <a:lnTo>
                    <a:pt x="422" y="153"/>
                  </a:lnTo>
                  <a:lnTo>
                    <a:pt x="424" y="153"/>
                  </a:lnTo>
                  <a:lnTo>
                    <a:pt x="425" y="153"/>
                  </a:lnTo>
                  <a:lnTo>
                    <a:pt x="426" y="153"/>
                  </a:lnTo>
                  <a:lnTo>
                    <a:pt x="429" y="153"/>
                  </a:lnTo>
                  <a:lnTo>
                    <a:pt x="432" y="153"/>
                  </a:lnTo>
                  <a:lnTo>
                    <a:pt x="433" y="153"/>
                  </a:lnTo>
                  <a:lnTo>
                    <a:pt x="434" y="153"/>
                  </a:lnTo>
                  <a:lnTo>
                    <a:pt x="439" y="153"/>
                  </a:lnTo>
                  <a:lnTo>
                    <a:pt x="442" y="153"/>
                  </a:lnTo>
                  <a:lnTo>
                    <a:pt x="443" y="153"/>
                  </a:lnTo>
                  <a:lnTo>
                    <a:pt x="443" y="153"/>
                  </a:lnTo>
                  <a:lnTo>
                    <a:pt x="443" y="154"/>
                  </a:lnTo>
                  <a:lnTo>
                    <a:pt x="443" y="155"/>
                  </a:lnTo>
                  <a:lnTo>
                    <a:pt x="443" y="156"/>
                  </a:lnTo>
                  <a:lnTo>
                    <a:pt x="443" y="156"/>
                  </a:lnTo>
                  <a:lnTo>
                    <a:pt x="443" y="157"/>
                  </a:lnTo>
                  <a:lnTo>
                    <a:pt x="443" y="158"/>
                  </a:lnTo>
                  <a:lnTo>
                    <a:pt x="443" y="159"/>
                  </a:lnTo>
                  <a:lnTo>
                    <a:pt x="443" y="159"/>
                  </a:lnTo>
                  <a:lnTo>
                    <a:pt x="443" y="160"/>
                  </a:lnTo>
                  <a:lnTo>
                    <a:pt x="443" y="161"/>
                  </a:lnTo>
                  <a:lnTo>
                    <a:pt x="445" y="167"/>
                  </a:lnTo>
                  <a:lnTo>
                    <a:pt x="446" y="170"/>
                  </a:lnTo>
                  <a:lnTo>
                    <a:pt x="447" y="170"/>
                  </a:lnTo>
                  <a:lnTo>
                    <a:pt x="447" y="171"/>
                  </a:lnTo>
                  <a:lnTo>
                    <a:pt x="447" y="172"/>
                  </a:lnTo>
                  <a:lnTo>
                    <a:pt x="447" y="177"/>
                  </a:lnTo>
                  <a:lnTo>
                    <a:pt x="447" y="180"/>
                  </a:lnTo>
                  <a:lnTo>
                    <a:pt x="447" y="180"/>
                  </a:lnTo>
                  <a:lnTo>
                    <a:pt x="448" y="184"/>
                  </a:lnTo>
                  <a:lnTo>
                    <a:pt x="450" y="185"/>
                  </a:lnTo>
                  <a:lnTo>
                    <a:pt x="451" y="185"/>
                  </a:lnTo>
                  <a:lnTo>
                    <a:pt x="451" y="185"/>
                  </a:lnTo>
                  <a:lnTo>
                    <a:pt x="451" y="186"/>
                  </a:lnTo>
                  <a:lnTo>
                    <a:pt x="451" y="187"/>
                  </a:lnTo>
                  <a:lnTo>
                    <a:pt x="451" y="188"/>
                  </a:lnTo>
                  <a:lnTo>
                    <a:pt x="451" y="188"/>
                  </a:lnTo>
                  <a:lnTo>
                    <a:pt x="452" y="188"/>
                  </a:lnTo>
                  <a:lnTo>
                    <a:pt x="453" y="188"/>
                  </a:lnTo>
                  <a:lnTo>
                    <a:pt x="454" y="188"/>
                  </a:lnTo>
                  <a:lnTo>
                    <a:pt x="454" y="188"/>
                  </a:lnTo>
                  <a:lnTo>
                    <a:pt x="455" y="188"/>
                  </a:lnTo>
                  <a:lnTo>
                    <a:pt x="460" y="188"/>
                  </a:lnTo>
                  <a:lnTo>
                    <a:pt x="463" y="188"/>
                  </a:lnTo>
                  <a:lnTo>
                    <a:pt x="464" y="188"/>
                  </a:lnTo>
                  <a:lnTo>
                    <a:pt x="466" y="188"/>
                  </a:lnTo>
                  <a:lnTo>
                    <a:pt x="473" y="188"/>
                  </a:lnTo>
                  <a:lnTo>
                    <a:pt x="478" y="188"/>
                  </a:lnTo>
                  <a:lnTo>
                    <a:pt x="479" y="188"/>
                  </a:lnTo>
                  <a:lnTo>
                    <a:pt x="484" y="188"/>
                  </a:lnTo>
                  <a:lnTo>
                    <a:pt x="500" y="188"/>
                  </a:lnTo>
                  <a:lnTo>
                    <a:pt x="513" y="188"/>
                  </a:lnTo>
                  <a:lnTo>
                    <a:pt x="514" y="188"/>
                  </a:lnTo>
                  <a:lnTo>
                    <a:pt x="518" y="188"/>
                  </a:lnTo>
                  <a:lnTo>
                    <a:pt x="533" y="188"/>
                  </a:lnTo>
                  <a:lnTo>
                    <a:pt x="545" y="188"/>
                  </a:lnTo>
                  <a:lnTo>
                    <a:pt x="546" y="188"/>
                  </a:lnTo>
                  <a:lnTo>
                    <a:pt x="547" y="188"/>
                  </a:lnTo>
                  <a:lnTo>
                    <a:pt x="550" y="188"/>
                  </a:lnTo>
                  <a:lnTo>
                    <a:pt x="552" y="188"/>
                  </a:lnTo>
                  <a:lnTo>
                    <a:pt x="553" y="188"/>
                  </a:lnTo>
                  <a:lnTo>
                    <a:pt x="554" y="188"/>
                  </a:lnTo>
                  <a:lnTo>
                    <a:pt x="555" y="188"/>
                  </a:lnTo>
                  <a:lnTo>
                    <a:pt x="556" y="188"/>
                  </a:lnTo>
                  <a:lnTo>
                    <a:pt x="556" y="188"/>
                  </a:lnTo>
                  <a:lnTo>
                    <a:pt x="557" y="187"/>
                  </a:lnTo>
                  <a:lnTo>
                    <a:pt x="561" y="184"/>
                  </a:lnTo>
                  <a:lnTo>
                    <a:pt x="563" y="182"/>
                  </a:lnTo>
                  <a:lnTo>
                    <a:pt x="564" y="180"/>
                  </a:lnTo>
                  <a:lnTo>
                    <a:pt x="567" y="179"/>
                  </a:lnTo>
                  <a:lnTo>
                    <a:pt x="569" y="178"/>
                  </a:lnTo>
                  <a:lnTo>
                    <a:pt x="570" y="177"/>
                  </a:lnTo>
                  <a:lnTo>
                    <a:pt x="570" y="176"/>
                  </a:lnTo>
                  <a:lnTo>
                    <a:pt x="570" y="175"/>
                  </a:lnTo>
                  <a:lnTo>
                    <a:pt x="570" y="174"/>
                  </a:lnTo>
                  <a:lnTo>
                    <a:pt x="570" y="174"/>
                  </a:lnTo>
                  <a:lnTo>
                    <a:pt x="570" y="173"/>
                  </a:lnTo>
                  <a:lnTo>
                    <a:pt x="570" y="170"/>
                  </a:lnTo>
                  <a:lnTo>
                    <a:pt x="570" y="168"/>
                  </a:lnTo>
                  <a:lnTo>
                    <a:pt x="570" y="167"/>
                  </a:lnTo>
                  <a:lnTo>
                    <a:pt x="572" y="162"/>
                  </a:lnTo>
                  <a:lnTo>
                    <a:pt x="573" y="160"/>
                  </a:lnTo>
                  <a:lnTo>
                    <a:pt x="574" y="159"/>
                  </a:lnTo>
                  <a:lnTo>
                    <a:pt x="574" y="156"/>
                  </a:lnTo>
                  <a:lnTo>
                    <a:pt x="574" y="154"/>
                  </a:lnTo>
                  <a:lnTo>
                    <a:pt x="574" y="153"/>
                  </a:lnTo>
                  <a:lnTo>
                    <a:pt x="575" y="153"/>
                  </a:lnTo>
                  <a:lnTo>
                    <a:pt x="576" y="153"/>
                  </a:lnTo>
                  <a:lnTo>
                    <a:pt x="577" y="153"/>
                  </a:lnTo>
                  <a:lnTo>
                    <a:pt x="580" y="153"/>
                  </a:lnTo>
                  <a:lnTo>
                    <a:pt x="586" y="151"/>
                  </a:lnTo>
                  <a:lnTo>
                    <a:pt x="590" y="150"/>
                  </a:lnTo>
                  <a:lnTo>
                    <a:pt x="591" y="149"/>
                  </a:lnTo>
                  <a:lnTo>
                    <a:pt x="595" y="149"/>
                  </a:lnTo>
                  <a:lnTo>
                    <a:pt x="608" y="146"/>
                  </a:lnTo>
                  <a:lnTo>
                    <a:pt x="619" y="143"/>
                  </a:lnTo>
                  <a:lnTo>
                    <a:pt x="620" y="142"/>
                  </a:lnTo>
                  <a:lnTo>
                    <a:pt x="624" y="141"/>
                  </a:lnTo>
                  <a:lnTo>
                    <a:pt x="637" y="138"/>
                  </a:lnTo>
                  <a:lnTo>
                    <a:pt x="647" y="136"/>
                  </a:lnTo>
                  <a:lnTo>
                    <a:pt x="648" y="135"/>
                  </a:lnTo>
                  <a:lnTo>
                    <a:pt x="651" y="135"/>
                  </a:lnTo>
                  <a:lnTo>
                    <a:pt x="654" y="135"/>
                  </a:lnTo>
                  <a:lnTo>
                    <a:pt x="655" y="135"/>
                  </a:lnTo>
                  <a:lnTo>
                    <a:pt x="657" y="134"/>
                  </a:lnTo>
                  <a:lnTo>
                    <a:pt x="658" y="133"/>
                  </a:lnTo>
                  <a:lnTo>
                    <a:pt x="659" y="132"/>
                  </a:lnTo>
                  <a:lnTo>
                    <a:pt x="659" y="130"/>
                  </a:lnTo>
                  <a:lnTo>
                    <a:pt x="659" y="129"/>
                  </a:lnTo>
                  <a:lnTo>
                    <a:pt x="659" y="127"/>
                  </a:lnTo>
                  <a:lnTo>
                    <a:pt x="659" y="127"/>
                  </a:lnTo>
                  <a:lnTo>
                    <a:pt x="659" y="126"/>
                  </a:lnTo>
                  <a:lnTo>
                    <a:pt x="659" y="125"/>
                  </a:lnTo>
                  <a:lnTo>
                    <a:pt x="659" y="124"/>
                  </a:lnTo>
                  <a:lnTo>
                    <a:pt x="660" y="120"/>
                  </a:lnTo>
                  <a:lnTo>
                    <a:pt x="661" y="118"/>
                  </a:lnTo>
                  <a:lnTo>
                    <a:pt x="662" y="117"/>
                  </a:lnTo>
                  <a:lnTo>
                    <a:pt x="662" y="114"/>
                  </a:lnTo>
                  <a:lnTo>
                    <a:pt x="662" y="112"/>
                  </a:lnTo>
                  <a:lnTo>
                    <a:pt x="662" y="111"/>
                  </a:lnTo>
                  <a:lnTo>
                    <a:pt x="663" y="108"/>
                  </a:lnTo>
                  <a:lnTo>
                    <a:pt x="664" y="107"/>
                  </a:lnTo>
                  <a:lnTo>
                    <a:pt x="665" y="106"/>
                  </a:lnTo>
                  <a:lnTo>
                    <a:pt x="667" y="106"/>
                  </a:lnTo>
                  <a:lnTo>
                    <a:pt x="668" y="106"/>
                  </a:lnTo>
                  <a:lnTo>
                    <a:pt x="669" y="106"/>
                  </a:lnTo>
                  <a:lnTo>
                    <a:pt x="673" y="106"/>
                  </a:lnTo>
                  <a:lnTo>
                    <a:pt x="675" y="106"/>
                  </a:lnTo>
                  <a:lnTo>
                    <a:pt x="676" y="106"/>
                  </a:lnTo>
                  <a:lnTo>
                    <a:pt x="678" y="106"/>
                  </a:lnTo>
                  <a:lnTo>
                    <a:pt x="686" y="106"/>
                  </a:lnTo>
                  <a:lnTo>
                    <a:pt x="693" y="106"/>
                  </a:lnTo>
                  <a:lnTo>
                    <a:pt x="694" y="106"/>
                  </a:lnTo>
                  <a:lnTo>
                    <a:pt x="695" y="107"/>
                  </a:lnTo>
                  <a:lnTo>
                    <a:pt x="698" y="109"/>
                  </a:lnTo>
                  <a:lnTo>
                    <a:pt x="700" y="111"/>
                  </a:lnTo>
                  <a:lnTo>
                    <a:pt x="701" y="111"/>
                  </a:lnTo>
                  <a:lnTo>
                    <a:pt x="702" y="111"/>
                  </a:lnTo>
                  <a:lnTo>
                    <a:pt x="706" y="111"/>
                  </a:lnTo>
                  <a:lnTo>
                    <a:pt x="710" y="111"/>
                  </a:lnTo>
                  <a:lnTo>
                    <a:pt x="711" y="111"/>
                  </a:lnTo>
                  <a:lnTo>
                    <a:pt x="712" y="111"/>
                  </a:lnTo>
                  <a:lnTo>
                    <a:pt x="715" y="111"/>
                  </a:lnTo>
                  <a:lnTo>
                    <a:pt x="717" y="111"/>
                  </a:lnTo>
                  <a:lnTo>
                    <a:pt x="718" y="111"/>
                  </a:lnTo>
                  <a:lnTo>
                    <a:pt x="719" y="111"/>
                  </a:lnTo>
                  <a:lnTo>
                    <a:pt x="720" y="111"/>
                  </a:lnTo>
                  <a:lnTo>
                    <a:pt x="721" y="111"/>
                  </a:lnTo>
                  <a:lnTo>
                    <a:pt x="722" y="111"/>
                  </a:lnTo>
                  <a:lnTo>
                    <a:pt x="725" y="111"/>
                  </a:lnTo>
                  <a:lnTo>
                    <a:pt x="728" y="111"/>
                  </a:lnTo>
                  <a:lnTo>
                    <a:pt x="729" y="109"/>
                  </a:lnTo>
                  <a:lnTo>
                    <a:pt x="733" y="111"/>
                  </a:lnTo>
                  <a:lnTo>
                    <a:pt x="737" y="111"/>
                  </a:lnTo>
                  <a:lnTo>
                    <a:pt x="738" y="111"/>
                  </a:lnTo>
                  <a:lnTo>
                    <a:pt x="739" y="111"/>
                  </a:lnTo>
                  <a:lnTo>
                    <a:pt x="742" y="111"/>
                  </a:lnTo>
                  <a:lnTo>
                    <a:pt x="744" y="109"/>
                  </a:lnTo>
                  <a:lnTo>
                    <a:pt x="746" y="109"/>
                  </a:lnTo>
                  <a:lnTo>
                    <a:pt x="749" y="109"/>
                  </a:lnTo>
                  <a:lnTo>
                    <a:pt x="753" y="109"/>
                  </a:lnTo>
                  <a:lnTo>
                    <a:pt x="754" y="109"/>
                  </a:lnTo>
                  <a:lnTo>
                    <a:pt x="758" y="107"/>
                  </a:lnTo>
                  <a:lnTo>
                    <a:pt x="760" y="106"/>
                  </a:lnTo>
                  <a:lnTo>
                    <a:pt x="760" y="105"/>
                  </a:lnTo>
                  <a:lnTo>
                    <a:pt x="764" y="103"/>
                  </a:lnTo>
                  <a:lnTo>
                    <a:pt x="770" y="102"/>
                  </a:lnTo>
                  <a:lnTo>
                    <a:pt x="772" y="102"/>
                  </a:lnTo>
                  <a:lnTo>
                    <a:pt x="775" y="101"/>
                  </a:lnTo>
                  <a:lnTo>
                    <a:pt x="787" y="98"/>
                  </a:lnTo>
                  <a:lnTo>
                    <a:pt x="796" y="96"/>
                  </a:lnTo>
                  <a:lnTo>
                    <a:pt x="797" y="95"/>
                  </a:lnTo>
                  <a:lnTo>
                    <a:pt x="802" y="95"/>
                  </a:lnTo>
                  <a:lnTo>
                    <a:pt x="817" y="93"/>
                  </a:lnTo>
                  <a:lnTo>
                    <a:pt x="829" y="91"/>
                  </a:lnTo>
                  <a:lnTo>
                    <a:pt x="830" y="90"/>
                  </a:lnTo>
                  <a:lnTo>
                    <a:pt x="830" y="91"/>
                  </a:lnTo>
                  <a:lnTo>
                    <a:pt x="830" y="94"/>
                  </a:lnTo>
                  <a:lnTo>
                    <a:pt x="830" y="95"/>
                  </a:lnTo>
                  <a:lnTo>
                    <a:pt x="831" y="95"/>
                  </a:lnTo>
                  <a:lnTo>
                    <a:pt x="831" y="96"/>
                  </a:lnTo>
                  <a:lnTo>
                    <a:pt x="831" y="99"/>
                  </a:lnTo>
                  <a:lnTo>
                    <a:pt x="831" y="100"/>
                  </a:lnTo>
                  <a:lnTo>
                    <a:pt x="831" y="100"/>
                  </a:lnTo>
                  <a:lnTo>
                    <a:pt x="831" y="101"/>
                  </a:lnTo>
                  <a:lnTo>
                    <a:pt x="831" y="102"/>
                  </a:lnTo>
                  <a:lnTo>
                    <a:pt x="831" y="103"/>
                  </a:lnTo>
                  <a:lnTo>
                    <a:pt x="831" y="103"/>
                  </a:lnTo>
                  <a:lnTo>
                    <a:pt x="831" y="104"/>
                  </a:lnTo>
                  <a:lnTo>
                    <a:pt x="831" y="105"/>
                  </a:lnTo>
                  <a:lnTo>
                    <a:pt x="831" y="111"/>
                  </a:lnTo>
                  <a:lnTo>
                    <a:pt x="831" y="114"/>
                  </a:lnTo>
                  <a:lnTo>
                    <a:pt x="831" y="114"/>
                  </a:lnTo>
                  <a:lnTo>
                    <a:pt x="831" y="115"/>
                  </a:lnTo>
                  <a:lnTo>
                    <a:pt x="831" y="117"/>
                  </a:lnTo>
                  <a:lnTo>
                    <a:pt x="832" y="123"/>
                  </a:lnTo>
                  <a:lnTo>
                    <a:pt x="833" y="127"/>
                  </a:lnTo>
                  <a:lnTo>
                    <a:pt x="834" y="127"/>
                  </a:lnTo>
                  <a:lnTo>
                    <a:pt x="834" y="127"/>
                  </a:lnTo>
                  <a:lnTo>
                    <a:pt x="834" y="129"/>
                  </a:lnTo>
                  <a:lnTo>
                    <a:pt x="834" y="133"/>
                  </a:lnTo>
                  <a:lnTo>
                    <a:pt x="834" y="146"/>
                  </a:lnTo>
                  <a:lnTo>
                    <a:pt x="834" y="156"/>
                  </a:lnTo>
                  <a:lnTo>
                    <a:pt x="834" y="156"/>
                  </a:lnTo>
                  <a:lnTo>
                    <a:pt x="834" y="158"/>
                  </a:lnTo>
                  <a:lnTo>
                    <a:pt x="834" y="166"/>
                  </a:lnTo>
                  <a:lnTo>
                    <a:pt x="835" y="192"/>
                  </a:lnTo>
                  <a:lnTo>
                    <a:pt x="836" y="215"/>
                  </a:lnTo>
                  <a:lnTo>
                    <a:pt x="838" y="216"/>
                  </a:lnTo>
                  <a:lnTo>
                    <a:pt x="838" y="219"/>
                  </a:lnTo>
                  <a:lnTo>
                    <a:pt x="838" y="229"/>
                  </a:lnTo>
                  <a:lnTo>
                    <a:pt x="838" y="264"/>
                  </a:lnTo>
                  <a:lnTo>
                    <a:pt x="838" y="293"/>
                  </a:lnTo>
                  <a:lnTo>
                    <a:pt x="839" y="294"/>
                  </a:lnTo>
                  <a:lnTo>
                    <a:pt x="839" y="296"/>
                  </a:lnTo>
                  <a:lnTo>
                    <a:pt x="839" y="308"/>
                  </a:lnTo>
                  <a:lnTo>
                    <a:pt x="839" y="349"/>
                  </a:lnTo>
                  <a:lnTo>
                    <a:pt x="839" y="381"/>
                  </a:lnTo>
                  <a:lnTo>
                    <a:pt x="839" y="383"/>
                  </a:lnTo>
                  <a:lnTo>
                    <a:pt x="839" y="384"/>
                  </a:lnTo>
                  <a:lnTo>
                    <a:pt x="839" y="390"/>
                  </a:lnTo>
                  <a:lnTo>
                    <a:pt x="839" y="410"/>
                  </a:lnTo>
                  <a:lnTo>
                    <a:pt x="839" y="427"/>
                  </a:lnTo>
                  <a:lnTo>
                    <a:pt x="839" y="428"/>
                  </a:lnTo>
                  <a:lnTo>
                    <a:pt x="838" y="433"/>
                  </a:lnTo>
                  <a:lnTo>
                    <a:pt x="838" y="444"/>
                  </a:lnTo>
                  <a:lnTo>
                    <a:pt x="838" y="454"/>
                  </a:lnTo>
                  <a:lnTo>
                    <a:pt x="839" y="454"/>
                  </a:lnTo>
                  <a:lnTo>
                    <a:pt x="838" y="457"/>
                  </a:lnTo>
                  <a:lnTo>
                    <a:pt x="838" y="465"/>
                  </a:lnTo>
                  <a:lnTo>
                    <a:pt x="838" y="473"/>
                  </a:lnTo>
                  <a:lnTo>
                    <a:pt x="839" y="474"/>
                  </a:lnTo>
                  <a:lnTo>
                    <a:pt x="839" y="476"/>
                  </a:lnTo>
                  <a:lnTo>
                    <a:pt x="840" y="478"/>
                  </a:lnTo>
                  <a:lnTo>
                    <a:pt x="842" y="482"/>
                  </a:lnTo>
                  <a:lnTo>
                    <a:pt x="844" y="487"/>
                  </a:lnTo>
                  <a:lnTo>
                    <a:pt x="845" y="488"/>
                  </a:lnTo>
                  <a:lnTo>
                    <a:pt x="844" y="490"/>
                  </a:lnTo>
                  <a:lnTo>
                    <a:pt x="844" y="493"/>
                  </a:lnTo>
                  <a:lnTo>
                    <a:pt x="844" y="495"/>
                  </a:lnTo>
                  <a:lnTo>
                    <a:pt x="845" y="495"/>
                  </a:lnTo>
                  <a:lnTo>
                    <a:pt x="847" y="495"/>
                  </a:lnTo>
                  <a:lnTo>
                    <a:pt x="850" y="495"/>
                  </a:lnTo>
                  <a:lnTo>
                    <a:pt x="853" y="495"/>
                  </a:lnTo>
                  <a:lnTo>
                    <a:pt x="854" y="495"/>
                  </a:lnTo>
                  <a:lnTo>
                    <a:pt x="855" y="495"/>
                  </a:lnTo>
                  <a:lnTo>
                    <a:pt x="859" y="495"/>
                  </a:lnTo>
                  <a:lnTo>
                    <a:pt x="862" y="495"/>
                  </a:lnTo>
                  <a:lnTo>
                    <a:pt x="863" y="495"/>
                  </a:lnTo>
                  <a:lnTo>
                    <a:pt x="870" y="497"/>
                  </a:lnTo>
                  <a:lnTo>
                    <a:pt x="875" y="498"/>
                  </a:lnTo>
                  <a:lnTo>
                    <a:pt x="876" y="498"/>
                  </a:lnTo>
                  <a:lnTo>
                    <a:pt x="879" y="498"/>
                  </a:lnTo>
                  <a:lnTo>
                    <a:pt x="882" y="498"/>
                  </a:lnTo>
                  <a:lnTo>
                    <a:pt x="883" y="498"/>
                  </a:lnTo>
                  <a:lnTo>
                    <a:pt x="886" y="498"/>
                  </a:lnTo>
                  <a:lnTo>
                    <a:pt x="889" y="498"/>
                  </a:lnTo>
                  <a:lnTo>
                    <a:pt x="890" y="498"/>
                  </a:lnTo>
                  <a:lnTo>
                    <a:pt x="890" y="500"/>
                  </a:lnTo>
                  <a:lnTo>
                    <a:pt x="890" y="503"/>
                  </a:lnTo>
                  <a:lnTo>
                    <a:pt x="891" y="503"/>
                  </a:lnTo>
                  <a:lnTo>
                    <a:pt x="894" y="506"/>
                  </a:lnTo>
                  <a:lnTo>
                    <a:pt x="895" y="506"/>
                  </a:lnTo>
                  <a:lnTo>
                    <a:pt x="895" y="507"/>
                  </a:lnTo>
                  <a:lnTo>
                    <a:pt x="895" y="508"/>
                  </a:lnTo>
                  <a:lnTo>
                    <a:pt x="896" y="510"/>
                  </a:lnTo>
                  <a:lnTo>
                    <a:pt x="896" y="512"/>
                  </a:lnTo>
                  <a:lnTo>
                    <a:pt x="897" y="513"/>
                  </a:lnTo>
                  <a:lnTo>
                    <a:pt x="897" y="514"/>
                  </a:lnTo>
                  <a:lnTo>
                    <a:pt x="897" y="515"/>
                  </a:lnTo>
                  <a:lnTo>
                    <a:pt x="897" y="520"/>
                  </a:lnTo>
                  <a:lnTo>
                    <a:pt x="897" y="524"/>
                  </a:lnTo>
                  <a:lnTo>
                    <a:pt x="898" y="524"/>
                  </a:lnTo>
                  <a:lnTo>
                    <a:pt x="899" y="526"/>
                  </a:lnTo>
                  <a:lnTo>
                    <a:pt x="901" y="527"/>
                  </a:lnTo>
                  <a:lnTo>
                    <a:pt x="902" y="527"/>
                  </a:lnTo>
                  <a:lnTo>
                    <a:pt x="905" y="527"/>
                  </a:lnTo>
                  <a:lnTo>
                    <a:pt x="907" y="527"/>
                  </a:lnTo>
                  <a:lnTo>
                    <a:pt x="908" y="527"/>
                  </a:lnTo>
                  <a:lnTo>
                    <a:pt x="909" y="527"/>
                  </a:lnTo>
                  <a:lnTo>
                    <a:pt x="913" y="527"/>
                  </a:lnTo>
                  <a:lnTo>
                    <a:pt x="915" y="527"/>
                  </a:lnTo>
                  <a:lnTo>
                    <a:pt x="916" y="527"/>
                  </a:lnTo>
                  <a:lnTo>
                    <a:pt x="917" y="527"/>
                  </a:lnTo>
                  <a:lnTo>
                    <a:pt x="918" y="527"/>
                  </a:lnTo>
                  <a:lnTo>
                    <a:pt x="919" y="527"/>
                  </a:lnTo>
                  <a:lnTo>
                    <a:pt x="920" y="527"/>
                  </a:lnTo>
                  <a:lnTo>
                    <a:pt x="921" y="527"/>
                  </a:lnTo>
                  <a:lnTo>
                    <a:pt x="922" y="527"/>
                  </a:lnTo>
                  <a:lnTo>
                    <a:pt x="922" y="528"/>
                  </a:lnTo>
                  <a:lnTo>
                    <a:pt x="922" y="529"/>
                  </a:lnTo>
                  <a:lnTo>
                    <a:pt x="922" y="534"/>
                  </a:lnTo>
                  <a:lnTo>
                    <a:pt x="922" y="540"/>
                  </a:lnTo>
                  <a:lnTo>
                    <a:pt x="923" y="541"/>
                  </a:lnTo>
                  <a:lnTo>
                    <a:pt x="922" y="544"/>
                  </a:lnTo>
                  <a:lnTo>
                    <a:pt x="922" y="552"/>
                  </a:lnTo>
                  <a:lnTo>
                    <a:pt x="922" y="559"/>
                  </a:lnTo>
                  <a:lnTo>
                    <a:pt x="922" y="559"/>
                  </a:lnTo>
                  <a:lnTo>
                    <a:pt x="922" y="560"/>
                  </a:lnTo>
                  <a:lnTo>
                    <a:pt x="922" y="563"/>
                  </a:lnTo>
                  <a:lnTo>
                    <a:pt x="922" y="567"/>
                  </a:lnTo>
                  <a:lnTo>
                    <a:pt x="923" y="567"/>
                  </a:lnTo>
                  <a:lnTo>
                    <a:pt x="922" y="571"/>
                  </a:lnTo>
                  <a:lnTo>
                    <a:pt x="922" y="576"/>
                  </a:lnTo>
                  <a:lnTo>
                    <a:pt x="922" y="580"/>
                  </a:lnTo>
                  <a:lnTo>
                    <a:pt x="922" y="580"/>
                  </a:lnTo>
                  <a:lnTo>
                    <a:pt x="920" y="580"/>
                  </a:lnTo>
                  <a:lnTo>
                    <a:pt x="919" y="580"/>
                  </a:lnTo>
                  <a:lnTo>
                    <a:pt x="918" y="580"/>
                  </a:lnTo>
                  <a:lnTo>
                    <a:pt x="916" y="580"/>
                  </a:lnTo>
                  <a:lnTo>
                    <a:pt x="916" y="580"/>
                  </a:lnTo>
                  <a:lnTo>
                    <a:pt x="915" y="580"/>
                  </a:lnTo>
                  <a:lnTo>
                    <a:pt x="914" y="580"/>
                  </a:lnTo>
                  <a:lnTo>
                    <a:pt x="913" y="580"/>
                  </a:lnTo>
                  <a:lnTo>
                    <a:pt x="909" y="580"/>
                  </a:lnTo>
                  <a:lnTo>
                    <a:pt x="908" y="580"/>
                  </a:lnTo>
                  <a:lnTo>
                    <a:pt x="907" y="580"/>
                  </a:lnTo>
                  <a:lnTo>
                    <a:pt x="904" y="580"/>
                  </a:lnTo>
                  <a:lnTo>
                    <a:pt x="901" y="580"/>
                  </a:lnTo>
                  <a:lnTo>
                    <a:pt x="901" y="580"/>
                  </a:lnTo>
                  <a:lnTo>
                    <a:pt x="900" y="581"/>
                  </a:lnTo>
                  <a:lnTo>
                    <a:pt x="899" y="583"/>
                  </a:lnTo>
                  <a:lnTo>
                    <a:pt x="898" y="586"/>
                  </a:lnTo>
                  <a:lnTo>
                    <a:pt x="898" y="586"/>
                  </a:lnTo>
                  <a:lnTo>
                    <a:pt x="897" y="588"/>
                  </a:lnTo>
                  <a:lnTo>
                    <a:pt x="896" y="594"/>
                  </a:lnTo>
                  <a:lnTo>
                    <a:pt x="895" y="599"/>
                  </a:lnTo>
                  <a:lnTo>
                    <a:pt x="895" y="599"/>
                  </a:lnTo>
                  <a:lnTo>
                    <a:pt x="894" y="601"/>
                  </a:lnTo>
                  <a:lnTo>
                    <a:pt x="893" y="607"/>
                  </a:lnTo>
                  <a:lnTo>
                    <a:pt x="893" y="613"/>
                  </a:lnTo>
                  <a:lnTo>
                    <a:pt x="893" y="614"/>
                  </a:lnTo>
                  <a:lnTo>
                    <a:pt x="891" y="618"/>
                  </a:lnTo>
                  <a:lnTo>
                    <a:pt x="889" y="628"/>
                  </a:lnTo>
                  <a:lnTo>
                    <a:pt x="888" y="635"/>
                  </a:lnTo>
                  <a:lnTo>
                    <a:pt x="888" y="635"/>
                  </a:lnTo>
                  <a:lnTo>
                    <a:pt x="887" y="638"/>
                  </a:lnTo>
                  <a:lnTo>
                    <a:pt x="886" y="647"/>
                  </a:lnTo>
                  <a:lnTo>
                    <a:pt x="885" y="653"/>
                  </a:lnTo>
                  <a:lnTo>
                    <a:pt x="885" y="653"/>
                  </a:lnTo>
                  <a:lnTo>
                    <a:pt x="884" y="656"/>
                  </a:lnTo>
                  <a:lnTo>
                    <a:pt x="883" y="665"/>
                  </a:lnTo>
                  <a:lnTo>
                    <a:pt x="883" y="675"/>
                  </a:lnTo>
                  <a:lnTo>
                    <a:pt x="884" y="676"/>
                  </a:lnTo>
                  <a:lnTo>
                    <a:pt x="883" y="680"/>
                  </a:lnTo>
                  <a:lnTo>
                    <a:pt x="883" y="687"/>
                  </a:lnTo>
                  <a:lnTo>
                    <a:pt x="883" y="692"/>
                  </a:lnTo>
                  <a:lnTo>
                    <a:pt x="883" y="692"/>
                  </a:lnTo>
                  <a:lnTo>
                    <a:pt x="883" y="693"/>
                  </a:lnTo>
                  <a:lnTo>
                    <a:pt x="883" y="695"/>
                  </a:lnTo>
                  <a:lnTo>
                    <a:pt x="883" y="704"/>
                  </a:lnTo>
                  <a:lnTo>
                    <a:pt x="883" y="710"/>
                  </a:lnTo>
                  <a:lnTo>
                    <a:pt x="883" y="710"/>
                  </a:lnTo>
                  <a:lnTo>
                    <a:pt x="883" y="712"/>
                  </a:lnTo>
                  <a:lnTo>
                    <a:pt x="883" y="716"/>
                  </a:lnTo>
                  <a:lnTo>
                    <a:pt x="883" y="726"/>
                  </a:lnTo>
                  <a:lnTo>
                    <a:pt x="883" y="735"/>
                  </a:lnTo>
                  <a:lnTo>
                    <a:pt x="883" y="736"/>
                  </a:lnTo>
                  <a:lnTo>
                    <a:pt x="883" y="737"/>
                  </a:lnTo>
                  <a:lnTo>
                    <a:pt x="883" y="738"/>
                  </a:lnTo>
                  <a:lnTo>
                    <a:pt x="883" y="744"/>
                  </a:lnTo>
                  <a:lnTo>
                    <a:pt x="883" y="750"/>
                  </a:lnTo>
                  <a:lnTo>
                    <a:pt x="884" y="750"/>
                  </a:lnTo>
                  <a:lnTo>
                    <a:pt x="884" y="752"/>
                  </a:lnTo>
                  <a:lnTo>
                    <a:pt x="884" y="753"/>
                  </a:lnTo>
                  <a:lnTo>
                    <a:pt x="884" y="759"/>
                  </a:lnTo>
                  <a:lnTo>
                    <a:pt x="884" y="764"/>
                  </a:lnTo>
                  <a:lnTo>
                    <a:pt x="885" y="764"/>
                  </a:lnTo>
                  <a:lnTo>
                    <a:pt x="884" y="770"/>
                  </a:lnTo>
                  <a:lnTo>
                    <a:pt x="884" y="773"/>
                  </a:lnTo>
                  <a:lnTo>
                    <a:pt x="884" y="773"/>
                  </a:lnTo>
                  <a:lnTo>
                    <a:pt x="883" y="774"/>
                  </a:lnTo>
                  <a:lnTo>
                    <a:pt x="881" y="777"/>
                  </a:lnTo>
                  <a:lnTo>
                    <a:pt x="880" y="778"/>
                  </a:lnTo>
                  <a:lnTo>
                    <a:pt x="880" y="778"/>
                  </a:lnTo>
                  <a:lnTo>
                    <a:pt x="879" y="779"/>
                  </a:lnTo>
                  <a:lnTo>
                    <a:pt x="875" y="780"/>
                  </a:lnTo>
                  <a:lnTo>
                    <a:pt x="870" y="781"/>
                  </a:lnTo>
                  <a:lnTo>
                    <a:pt x="870" y="781"/>
                  </a:lnTo>
                  <a:lnTo>
                    <a:pt x="866" y="782"/>
                  </a:lnTo>
                  <a:lnTo>
                    <a:pt x="862" y="782"/>
                  </a:lnTo>
                  <a:lnTo>
                    <a:pt x="862" y="782"/>
                  </a:lnTo>
                  <a:lnTo>
                    <a:pt x="858" y="784"/>
                  </a:lnTo>
                  <a:lnTo>
                    <a:pt x="853" y="784"/>
                  </a:lnTo>
                  <a:lnTo>
                    <a:pt x="853" y="784"/>
                  </a:lnTo>
                  <a:lnTo>
                    <a:pt x="852" y="785"/>
                  </a:lnTo>
                  <a:lnTo>
                    <a:pt x="849" y="789"/>
                  </a:lnTo>
                  <a:lnTo>
                    <a:pt x="847" y="791"/>
                  </a:lnTo>
                  <a:lnTo>
                    <a:pt x="847" y="791"/>
                  </a:lnTo>
                  <a:lnTo>
                    <a:pt x="846" y="793"/>
                  </a:lnTo>
                  <a:lnTo>
                    <a:pt x="845" y="798"/>
                  </a:lnTo>
                  <a:lnTo>
                    <a:pt x="844" y="803"/>
                  </a:lnTo>
                  <a:lnTo>
                    <a:pt x="844" y="803"/>
                  </a:lnTo>
                  <a:lnTo>
                    <a:pt x="843" y="806"/>
                  </a:lnTo>
                  <a:lnTo>
                    <a:pt x="843" y="810"/>
                  </a:lnTo>
                  <a:lnTo>
                    <a:pt x="842" y="813"/>
                  </a:lnTo>
                  <a:lnTo>
                    <a:pt x="842" y="813"/>
                  </a:lnTo>
                  <a:lnTo>
                    <a:pt x="840" y="817"/>
                  </a:lnTo>
                  <a:lnTo>
                    <a:pt x="839" y="819"/>
                  </a:lnTo>
                  <a:lnTo>
                    <a:pt x="839" y="819"/>
                  </a:lnTo>
                  <a:lnTo>
                    <a:pt x="836" y="820"/>
                  </a:lnTo>
                  <a:lnTo>
                    <a:pt x="833" y="821"/>
                  </a:lnTo>
                  <a:lnTo>
                    <a:pt x="830" y="823"/>
                  </a:lnTo>
                  <a:lnTo>
                    <a:pt x="830" y="823"/>
                  </a:lnTo>
                  <a:lnTo>
                    <a:pt x="829" y="823"/>
                  </a:lnTo>
                  <a:lnTo>
                    <a:pt x="828" y="823"/>
                  </a:lnTo>
                  <a:lnTo>
                    <a:pt x="825" y="823"/>
                  </a:lnTo>
                  <a:lnTo>
                    <a:pt x="822" y="823"/>
                  </a:lnTo>
                  <a:lnTo>
                    <a:pt x="822" y="823"/>
                  </a:lnTo>
                  <a:lnTo>
                    <a:pt x="821" y="823"/>
                  </a:lnTo>
                  <a:lnTo>
                    <a:pt x="820" y="823"/>
                  </a:lnTo>
                  <a:lnTo>
                    <a:pt x="814" y="821"/>
                  </a:lnTo>
                  <a:lnTo>
                    <a:pt x="810" y="821"/>
                  </a:lnTo>
                  <a:lnTo>
                    <a:pt x="810" y="820"/>
                  </a:lnTo>
                  <a:lnTo>
                    <a:pt x="809" y="820"/>
                  </a:lnTo>
                  <a:lnTo>
                    <a:pt x="806" y="819"/>
                  </a:lnTo>
                  <a:lnTo>
                    <a:pt x="796" y="816"/>
                  </a:lnTo>
                  <a:lnTo>
                    <a:pt x="789" y="814"/>
                  </a:lnTo>
                  <a:lnTo>
                    <a:pt x="789" y="813"/>
                  </a:lnTo>
                  <a:lnTo>
                    <a:pt x="788" y="813"/>
                  </a:lnTo>
                  <a:lnTo>
                    <a:pt x="787" y="813"/>
                  </a:lnTo>
                  <a:lnTo>
                    <a:pt x="786" y="813"/>
                  </a:lnTo>
                  <a:lnTo>
                    <a:pt x="786" y="813"/>
                  </a:lnTo>
                  <a:lnTo>
                    <a:pt x="786" y="813"/>
                  </a:lnTo>
                  <a:lnTo>
                    <a:pt x="786" y="812"/>
                  </a:lnTo>
                  <a:lnTo>
                    <a:pt x="786" y="811"/>
                  </a:lnTo>
                  <a:lnTo>
                    <a:pt x="786" y="810"/>
                  </a:lnTo>
                  <a:lnTo>
                    <a:pt x="786" y="809"/>
                  </a:lnTo>
                  <a:lnTo>
                    <a:pt x="786" y="803"/>
                  </a:lnTo>
                  <a:lnTo>
                    <a:pt x="786" y="800"/>
                  </a:lnTo>
                  <a:lnTo>
                    <a:pt x="786" y="799"/>
                  </a:lnTo>
                  <a:lnTo>
                    <a:pt x="786" y="798"/>
                  </a:lnTo>
                  <a:lnTo>
                    <a:pt x="786" y="795"/>
                  </a:lnTo>
                  <a:lnTo>
                    <a:pt x="786" y="793"/>
                  </a:lnTo>
                  <a:lnTo>
                    <a:pt x="786" y="792"/>
                  </a:lnTo>
                  <a:lnTo>
                    <a:pt x="786" y="792"/>
                  </a:lnTo>
                  <a:lnTo>
                    <a:pt x="785" y="792"/>
                  </a:lnTo>
                  <a:lnTo>
                    <a:pt x="783" y="792"/>
                  </a:lnTo>
                  <a:lnTo>
                    <a:pt x="781" y="792"/>
                  </a:lnTo>
                  <a:lnTo>
                    <a:pt x="781" y="792"/>
                  </a:lnTo>
                  <a:lnTo>
                    <a:pt x="780" y="792"/>
                  </a:lnTo>
                  <a:lnTo>
                    <a:pt x="779" y="792"/>
                  </a:lnTo>
                  <a:lnTo>
                    <a:pt x="778" y="792"/>
                  </a:lnTo>
                  <a:lnTo>
                    <a:pt x="778" y="792"/>
                  </a:lnTo>
                  <a:lnTo>
                    <a:pt x="777" y="792"/>
                  </a:lnTo>
                  <a:lnTo>
                    <a:pt x="776" y="792"/>
                  </a:lnTo>
                  <a:lnTo>
                    <a:pt x="771" y="792"/>
                  </a:lnTo>
                  <a:lnTo>
                    <a:pt x="768" y="792"/>
                  </a:lnTo>
                  <a:lnTo>
                    <a:pt x="768" y="792"/>
                  </a:lnTo>
                  <a:lnTo>
                    <a:pt x="767" y="792"/>
                  </a:lnTo>
                  <a:lnTo>
                    <a:pt x="765" y="792"/>
                  </a:lnTo>
                  <a:lnTo>
                    <a:pt x="758" y="792"/>
                  </a:lnTo>
                  <a:lnTo>
                    <a:pt x="754" y="792"/>
                  </a:lnTo>
                  <a:lnTo>
                    <a:pt x="754" y="792"/>
                  </a:lnTo>
                  <a:lnTo>
                    <a:pt x="754" y="792"/>
                  </a:lnTo>
                  <a:lnTo>
                    <a:pt x="753" y="791"/>
                  </a:lnTo>
                  <a:lnTo>
                    <a:pt x="751" y="788"/>
                  </a:lnTo>
                  <a:lnTo>
                    <a:pt x="750" y="785"/>
                  </a:lnTo>
                  <a:lnTo>
                    <a:pt x="750" y="784"/>
                  </a:lnTo>
                  <a:lnTo>
                    <a:pt x="750" y="781"/>
                  </a:lnTo>
                  <a:lnTo>
                    <a:pt x="750" y="779"/>
                  </a:lnTo>
                  <a:lnTo>
                    <a:pt x="750" y="778"/>
                  </a:lnTo>
                  <a:lnTo>
                    <a:pt x="749" y="777"/>
                  </a:lnTo>
                  <a:lnTo>
                    <a:pt x="748" y="774"/>
                  </a:lnTo>
                  <a:lnTo>
                    <a:pt x="747" y="772"/>
                  </a:lnTo>
                  <a:lnTo>
                    <a:pt x="747" y="771"/>
                  </a:lnTo>
                  <a:lnTo>
                    <a:pt x="747" y="771"/>
                  </a:lnTo>
                  <a:lnTo>
                    <a:pt x="744" y="770"/>
                  </a:lnTo>
                  <a:lnTo>
                    <a:pt x="743" y="769"/>
                  </a:lnTo>
                  <a:lnTo>
                    <a:pt x="743" y="767"/>
                  </a:lnTo>
                  <a:lnTo>
                    <a:pt x="743" y="767"/>
                  </a:lnTo>
                  <a:lnTo>
                    <a:pt x="741" y="766"/>
                  </a:lnTo>
                  <a:lnTo>
                    <a:pt x="738" y="763"/>
                  </a:lnTo>
                  <a:lnTo>
                    <a:pt x="736" y="761"/>
                  </a:lnTo>
                  <a:lnTo>
                    <a:pt x="736" y="760"/>
                  </a:lnTo>
                  <a:lnTo>
                    <a:pt x="735" y="759"/>
                  </a:lnTo>
                  <a:lnTo>
                    <a:pt x="734" y="756"/>
                  </a:lnTo>
                  <a:lnTo>
                    <a:pt x="733" y="754"/>
                  </a:lnTo>
                  <a:lnTo>
                    <a:pt x="733" y="753"/>
                  </a:lnTo>
                  <a:lnTo>
                    <a:pt x="733" y="753"/>
                  </a:lnTo>
                  <a:lnTo>
                    <a:pt x="732" y="753"/>
                  </a:lnTo>
                  <a:lnTo>
                    <a:pt x="730" y="753"/>
                  </a:lnTo>
                  <a:lnTo>
                    <a:pt x="729" y="753"/>
                  </a:lnTo>
                  <a:lnTo>
                    <a:pt x="729" y="753"/>
                  </a:lnTo>
                  <a:lnTo>
                    <a:pt x="728" y="753"/>
                  </a:lnTo>
                  <a:lnTo>
                    <a:pt x="724" y="753"/>
                  </a:lnTo>
                  <a:lnTo>
                    <a:pt x="722" y="753"/>
                  </a:lnTo>
                  <a:lnTo>
                    <a:pt x="722" y="753"/>
                  </a:lnTo>
                  <a:lnTo>
                    <a:pt x="721" y="753"/>
                  </a:lnTo>
                  <a:lnTo>
                    <a:pt x="720" y="753"/>
                  </a:lnTo>
                  <a:lnTo>
                    <a:pt x="715" y="753"/>
                  </a:lnTo>
                  <a:lnTo>
                    <a:pt x="712" y="753"/>
                  </a:lnTo>
                  <a:lnTo>
                    <a:pt x="712" y="753"/>
                  </a:lnTo>
                  <a:lnTo>
                    <a:pt x="711" y="753"/>
                  </a:lnTo>
                  <a:lnTo>
                    <a:pt x="710" y="753"/>
                  </a:lnTo>
                  <a:lnTo>
                    <a:pt x="704" y="753"/>
                  </a:lnTo>
                  <a:lnTo>
                    <a:pt x="701" y="753"/>
                  </a:lnTo>
                  <a:lnTo>
                    <a:pt x="701" y="753"/>
                  </a:lnTo>
                  <a:lnTo>
                    <a:pt x="700" y="753"/>
                  </a:lnTo>
                  <a:lnTo>
                    <a:pt x="698" y="753"/>
                  </a:lnTo>
                  <a:lnTo>
                    <a:pt x="697" y="753"/>
                  </a:lnTo>
                  <a:lnTo>
                    <a:pt x="697" y="753"/>
                  </a:lnTo>
                  <a:lnTo>
                    <a:pt x="696" y="753"/>
                  </a:lnTo>
                  <a:lnTo>
                    <a:pt x="695" y="753"/>
                  </a:lnTo>
                  <a:lnTo>
                    <a:pt x="694" y="753"/>
                  </a:lnTo>
                  <a:lnTo>
                    <a:pt x="694" y="753"/>
                  </a:lnTo>
                  <a:lnTo>
                    <a:pt x="693" y="754"/>
                  </a:lnTo>
                  <a:lnTo>
                    <a:pt x="692" y="756"/>
                  </a:lnTo>
                  <a:lnTo>
                    <a:pt x="691" y="757"/>
                  </a:lnTo>
                  <a:lnTo>
                    <a:pt x="691" y="757"/>
                  </a:lnTo>
                  <a:lnTo>
                    <a:pt x="688" y="758"/>
                  </a:lnTo>
                  <a:lnTo>
                    <a:pt x="683" y="759"/>
                  </a:lnTo>
                  <a:lnTo>
                    <a:pt x="680" y="760"/>
                  </a:lnTo>
                  <a:lnTo>
                    <a:pt x="680" y="760"/>
                  </a:lnTo>
                  <a:lnTo>
                    <a:pt x="677" y="761"/>
                  </a:lnTo>
                  <a:lnTo>
                    <a:pt x="670" y="762"/>
                  </a:lnTo>
                  <a:lnTo>
                    <a:pt x="665" y="763"/>
                  </a:lnTo>
                  <a:lnTo>
                    <a:pt x="665" y="763"/>
                  </a:lnTo>
                  <a:lnTo>
                    <a:pt x="665" y="763"/>
                  </a:lnTo>
                  <a:lnTo>
                    <a:pt x="664" y="763"/>
                  </a:lnTo>
                  <a:lnTo>
                    <a:pt x="663" y="763"/>
                  </a:lnTo>
                  <a:lnTo>
                    <a:pt x="662" y="763"/>
                  </a:lnTo>
                  <a:lnTo>
                    <a:pt x="662" y="763"/>
                  </a:lnTo>
                  <a:lnTo>
                    <a:pt x="661" y="763"/>
                  </a:lnTo>
                  <a:lnTo>
                    <a:pt x="660" y="763"/>
                  </a:lnTo>
                  <a:lnTo>
                    <a:pt x="659" y="763"/>
                  </a:lnTo>
                  <a:lnTo>
                    <a:pt x="659" y="763"/>
                  </a:lnTo>
                  <a:lnTo>
                    <a:pt x="658" y="763"/>
                  </a:lnTo>
                  <a:lnTo>
                    <a:pt x="657" y="763"/>
                  </a:lnTo>
                  <a:lnTo>
                    <a:pt x="654" y="763"/>
                  </a:lnTo>
                  <a:lnTo>
                    <a:pt x="651" y="763"/>
                  </a:lnTo>
                  <a:lnTo>
                    <a:pt x="651" y="763"/>
                  </a:lnTo>
                  <a:lnTo>
                    <a:pt x="650" y="763"/>
                  </a:lnTo>
                  <a:lnTo>
                    <a:pt x="649" y="763"/>
                  </a:lnTo>
                  <a:lnTo>
                    <a:pt x="646" y="763"/>
                  </a:lnTo>
                  <a:lnTo>
                    <a:pt x="644" y="763"/>
                  </a:lnTo>
                  <a:lnTo>
                    <a:pt x="644" y="763"/>
                  </a:lnTo>
                  <a:lnTo>
                    <a:pt x="644" y="763"/>
                  </a:lnTo>
                  <a:lnTo>
                    <a:pt x="640" y="762"/>
                  </a:lnTo>
                  <a:lnTo>
                    <a:pt x="638" y="761"/>
                  </a:lnTo>
                  <a:lnTo>
                    <a:pt x="638" y="760"/>
                  </a:lnTo>
                  <a:lnTo>
                    <a:pt x="632" y="759"/>
                  </a:lnTo>
                  <a:lnTo>
                    <a:pt x="630" y="758"/>
                  </a:lnTo>
                  <a:lnTo>
                    <a:pt x="630" y="757"/>
                  </a:lnTo>
                  <a:lnTo>
                    <a:pt x="625" y="755"/>
                  </a:lnTo>
                  <a:lnTo>
                    <a:pt x="623" y="754"/>
                  </a:lnTo>
                  <a:lnTo>
                    <a:pt x="623" y="753"/>
                  </a:lnTo>
                  <a:lnTo>
                    <a:pt x="622" y="753"/>
                  </a:lnTo>
                  <a:lnTo>
                    <a:pt x="621" y="753"/>
                  </a:lnTo>
                  <a:lnTo>
                    <a:pt x="620" y="753"/>
                  </a:lnTo>
                  <a:lnTo>
                    <a:pt x="620" y="753"/>
                  </a:lnTo>
                  <a:lnTo>
                    <a:pt x="619" y="753"/>
                  </a:lnTo>
                  <a:lnTo>
                    <a:pt x="618" y="753"/>
                  </a:lnTo>
                  <a:lnTo>
                    <a:pt x="617" y="753"/>
                  </a:lnTo>
                  <a:lnTo>
                    <a:pt x="617" y="753"/>
                  </a:lnTo>
                  <a:lnTo>
                    <a:pt x="615" y="753"/>
                  </a:lnTo>
                  <a:lnTo>
                    <a:pt x="613" y="753"/>
                  </a:lnTo>
                  <a:lnTo>
                    <a:pt x="612" y="753"/>
                  </a:lnTo>
                  <a:lnTo>
                    <a:pt x="612" y="753"/>
                  </a:lnTo>
                  <a:lnTo>
                    <a:pt x="611" y="753"/>
                  </a:lnTo>
                  <a:lnTo>
                    <a:pt x="610" y="753"/>
                  </a:lnTo>
                  <a:lnTo>
                    <a:pt x="605" y="753"/>
                  </a:lnTo>
                  <a:lnTo>
                    <a:pt x="602" y="753"/>
                  </a:lnTo>
                  <a:lnTo>
                    <a:pt x="602" y="753"/>
                  </a:lnTo>
                  <a:lnTo>
                    <a:pt x="601" y="753"/>
                  </a:lnTo>
                  <a:lnTo>
                    <a:pt x="599" y="753"/>
                  </a:lnTo>
                  <a:lnTo>
                    <a:pt x="592" y="753"/>
                  </a:lnTo>
                  <a:lnTo>
                    <a:pt x="588" y="753"/>
                  </a:lnTo>
                  <a:lnTo>
                    <a:pt x="588" y="753"/>
                  </a:lnTo>
                  <a:lnTo>
                    <a:pt x="588" y="753"/>
                  </a:lnTo>
                  <a:lnTo>
                    <a:pt x="586" y="754"/>
                  </a:lnTo>
                  <a:lnTo>
                    <a:pt x="581" y="756"/>
                  </a:lnTo>
                  <a:lnTo>
                    <a:pt x="577" y="757"/>
                  </a:lnTo>
                  <a:lnTo>
                    <a:pt x="577" y="757"/>
                  </a:lnTo>
                  <a:lnTo>
                    <a:pt x="574" y="758"/>
                  </a:lnTo>
                  <a:lnTo>
                    <a:pt x="566" y="759"/>
                  </a:lnTo>
                  <a:lnTo>
                    <a:pt x="559" y="760"/>
                  </a:lnTo>
                  <a:lnTo>
                    <a:pt x="559" y="760"/>
                  </a:lnTo>
                  <a:lnTo>
                    <a:pt x="556" y="761"/>
                  </a:lnTo>
                  <a:lnTo>
                    <a:pt x="550" y="762"/>
                  </a:lnTo>
                  <a:lnTo>
                    <a:pt x="546" y="763"/>
                  </a:lnTo>
                  <a:lnTo>
                    <a:pt x="546" y="763"/>
                  </a:lnTo>
                  <a:lnTo>
                    <a:pt x="545" y="764"/>
                  </a:lnTo>
                  <a:lnTo>
                    <a:pt x="540" y="766"/>
                  </a:lnTo>
                  <a:lnTo>
                    <a:pt x="538" y="767"/>
                  </a:lnTo>
                  <a:lnTo>
                    <a:pt x="538" y="767"/>
                  </a:lnTo>
                  <a:lnTo>
                    <a:pt x="538" y="769"/>
                  </a:lnTo>
                  <a:lnTo>
                    <a:pt x="538" y="770"/>
                  </a:lnTo>
                  <a:lnTo>
                    <a:pt x="538" y="771"/>
                  </a:lnTo>
                  <a:lnTo>
                    <a:pt x="538" y="771"/>
                  </a:lnTo>
                  <a:lnTo>
                    <a:pt x="537" y="771"/>
                  </a:lnTo>
                  <a:lnTo>
                    <a:pt x="536" y="771"/>
                  </a:lnTo>
                  <a:lnTo>
                    <a:pt x="535" y="771"/>
                  </a:lnTo>
                  <a:lnTo>
                    <a:pt x="535" y="771"/>
                  </a:lnTo>
                  <a:lnTo>
                    <a:pt x="535" y="772"/>
                  </a:lnTo>
                  <a:lnTo>
                    <a:pt x="535" y="773"/>
                  </a:lnTo>
                  <a:lnTo>
                    <a:pt x="535" y="774"/>
                  </a:lnTo>
                  <a:lnTo>
                    <a:pt x="535" y="774"/>
                  </a:lnTo>
                  <a:lnTo>
                    <a:pt x="535" y="775"/>
                  </a:lnTo>
                  <a:lnTo>
                    <a:pt x="535" y="776"/>
                  </a:lnTo>
                  <a:lnTo>
                    <a:pt x="535" y="779"/>
                  </a:lnTo>
                  <a:lnTo>
                    <a:pt x="535" y="781"/>
                  </a:lnTo>
                  <a:lnTo>
                    <a:pt x="535" y="781"/>
                  </a:lnTo>
                  <a:lnTo>
                    <a:pt x="534" y="783"/>
                  </a:lnTo>
                  <a:lnTo>
                    <a:pt x="533" y="789"/>
                  </a:lnTo>
                  <a:lnTo>
                    <a:pt x="532" y="792"/>
                  </a:lnTo>
                  <a:lnTo>
                    <a:pt x="532" y="792"/>
                  </a:lnTo>
                  <a:lnTo>
                    <a:pt x="532" y="792"/>
                  </a:lnTo>
                  <a:lnTo>
                    <a:pt x="531" y="792"/>
                  </a:lnTo>
                  <a:lnTo>
                    <a:pt x="530" y="792"/>
                  </a:lnTo>
                  <a:lnTo>
                    <a:pt x="527" y="792"/>
                  </a:lnTo>
                  <a:lnTo>
                    <a:pt x="525" y="792"/>
                  </a:lnTo>
                  <a:lnTo>
                    <a:pt x="525" y="792"/>
                  </a:lnTo>
                  <a:lnTo>
                    <a:pt x="524" y="792"/>
                  </a:lnTo>
                  <a:lnTo>
                    <a:pt x="522" y="792"/>
                  </a:lnTo>
                  <a:lnTo>
                    <a:pt x="517" y="792"/>
                  </a:lnTo>
                  <a:lnTo>
                    <a:pt x="514" y="792"/>
                  </a:lnTo>
                  <a:lnTo>
                    <a:pt x="514" y="792"/>
                  </a:lnTo>
                  <a:lnTo>
                    <a:pt x="513" y="792"/>
                  </a:lnTo>
                  <a:lnTo>
                    <a:pt x="510" y="792"/>
                  </a:lnTo>
                  <a:lnTo>
                    <a:pt x="500" y="792"/>
                  </a:lnTo>
                  <a:lnTo>
                    <a:pt x="493" y="792"/>
                  </a:lnTo>
                  <a:lnTo>
                    <a:pt x="493" y="792"/>
                  </a:lnTo>
                  <a:lnTo>
                    <a:pt x="492" y="792"/>
                  </a:lnTo>
                  <a:lnTo>
                    <a:pt x="489" y="792"/>
                  </a:lnTo>
                  <a:lnTo>
                    <a:pt x="479" y="792"/>
                  </a:lnTo>
                  <a:lnTo>
                    <a:pt x="472" y="792"/>
                  </a:lnTo>
                  <a:lnTo>
                    <a:pt x="472" y="792"/>
                  </a:lnTo>
                  <a:lnTo>
                    <a:pt x="471" y="792"/>
                  </a:lnTo>
                  <a:lnTo>
                    <a:pt x="470" y="792"/>
                  </a:lnTo>
                  <a:lnTo>
                    <a:pt x="469" y="792"/>
                  </a:lnTo>
                  <a:lnTo>
                    <a:pt x="469" y="792"/>
                  </a:lnTo>
                  <a:lnTo>
                    <a:pt x="467" y="792"/>
                  </a:lnTo>
                  <a:lnTo>
                    <a:pt x="465" y="792"/>
                  </a:lnTo>
                  <a:lnTo>
                    <a:pt x="464" y="792"/>
                  </a:lnTo>
                  <a:lnTo>
                    <a:pt x="464" y="792"/>
                  </a:lnTo>
                  <a:lnTo>
                    <a:pt x="464" y="793"/>
                  </a:lnTo>
                  <a:lnTo>
                    <a:pt x="464" y="794"/>
                  </a:lnTo>
                  <a:lnTo>
                    <a:pt x="464" y="797"/>
                  </a:lnTo>
                  <a:lnTo>
                    <a:pt x="464" y="799"/>
                  </a:lnTo>
                  <a:lnTo>
                    <a:pt x="464" y="799"/>
                  </a:lnTo>
                  <a:lnTo>
                    <a:pt x="464" y="800"/>
                  </a:lnTo>
                  <a:lnTo>
                    <a:pt x="464" y="803"/>
                  </a:lnTo>
                  <a:lnTo>
                    <a:pt x="464" y="806"/>
                  </a:lnTo>
                  <a:lnTo>
                    <a:pt x="464" y="806"/>
                  </a:lnTo>
                  <a:lnTo>
                    <a:pt x="463" y="807"/>
                  </a:lnTo>
                  <a:lnTo>
                    <a:pt x="462" y="811"/>
                  </a:lnTo>
                  <a:lnTo>
                    <a:pt x="461" y="813"/>
                  </a:lnTo>
                  <a:lnTo>
                    <a:pt x="461" y="813"/>
                  </a:lnTo>
                  <a:lnTo>
                    <a:pt x="461" y="813"/>
                  </a:lnTo>
                  <a:lnTo>
                    <a:pt x="461" y="813"/>
                  </a:lnTo>
                  <a:lnTo>
                    <a:pt x="460" y="814"/>
                  </a:lnTo>
                  <a:lnTo>
                    <a:pt x="459" y="815"/>
                  </a:lnTo>
                  <a:lnTo>
                    <a:pt x="458" y="816"/>
                  </a:lnTo>
                  <a:lnTo>
                    <a:pt x="458" y="816"/>
                  </a:lnTo>
                  <a:lnTo>
                    <a:pt x="457" y="817"/>
                  </a:lnTo>
                  <a:lnTo>
                    <a:pt x="455" y="819"/>
                  </a:lnTo>
                  <a:lnTo>
                    <a:pt x="454" y="820"/>
                  </a:lnTo>
                  <a:lnTo>
                    <a:pt x="454" y="820"/>
                  </a:lnTo>
                  <a:lnTo>
                    <a:pt x="453" y="821"/>
                  </a:lnTo>
                  <a:lnTo>
                    <a:pt x="452" y="823"/>
                  </a:lnTo>
                  <a:lnTo>
                    <a:pt x="451" y="824"/>
                  </a:lnTo>
                  <a:lnTo>
                    <a:pt x="451" y="824"/>
                  </a:lnTo>
                  <a:lnTo>
                    <a:pt x="450" y="825"/>
                  </a:lnTo>
                  <a:lnTo>
                    <a:pt x="448" y="826"/>
                  </a:lnTo>
                  <a:lnTo>
                    <a:pt x="447" y="827"/>
                  </a:lnTo>
                  <a:lnTo>
                    <a:pt x="447" y="827"/>
                  </a:lnTo>
                  <a:lnTo>
                    <a:pt x="447" y="828"/>
                  </a:lnTo>
                  <a:lnTo>
                    <a:pt x="447" y="830"/>
                  </a:lnTo>
                  <a:lnTo>
                    <a:pt x="447" y="831"/>
                  </a:lnTo>
                  <a:lnTo>
                    <a:pt x="447" y="831"/>
                  </a:lnTo>
                  <a:lnTo>
                    <a:pt x="447" y="832"/>
                  </a:lnTo>
                  <a:lnTo>
                    <a:pt x="447" y="834"/>
                  </a:lnTo>
                  <a:lnTo>
                    <a:pt x="447" y="841"/>
                  </a:lnTo>
                  <a:lnTo>
                    <a:pt x="447" y="845"/>
                  </a:lnTo>
                  <a:lnTo>
                    <a:pt x="447" y="845"/>
                  </a:lnTo>
                  <a:lnTo>
                    <a:pt x="446" y="847"/>
                  </a:lnTo>
                  <a:lnTo>
                    <a:pt x="444" y="852"/>
                  </a:lnTo>
                  <a:lnTo>
                    <a:pt x="443" y="855"/>
                  </a:lnTo>
                  <a:lnTo>
                    <a:pt x="443" y="855"/>
                  </a:lnTo>
                  <a:lnTo>
                    <a:pt x="443" y="855"/>
                  </a:lnTo>
                  <a:lnTo>
                    <a:pt x="443" y="855"/>
                  </a:lnTo>
                  <a:lnTo>
                    <a:pt x="442" y="855"/>
                  </a:lnTo>
                  <a:lnTo>
                    <a:pt x="439" y="855"/>
                  </a:lnTo>
                  <a:lnTo>
                    <a:pt x="437" y="855"/>
                  </a:lnTo>
                  <a:lnTo>
                    <a:pt x="437" y="855"/>
                  </a:lnTo>
                  <a:lnTo>
                    <a:pt x="436" y="855"/>
                  </a:lnTo>
                  <a:lnTo>
                    <a:pt x="435" y="855"/>
                  </a:lnTo>
                  <a:lnTo>
                    <a:pt x="432" y="855"/>
                  </a:lnTo>
                  <a:lnTo>
                    <a:pt x="429" y="855"/>
                  </a:lnTo>
                  <a:lnTo>
                    <a:pt x="429" y="855"/>
                  </a:lnTo>
                  <a:lnTo>
                    <a:pt x="428" y="855"/>
                  </a:lnTo>
                  <a:lnTo>
                    <a:pt x="427" y="855"/>
                  </a:lnTo>
                  <a:lnTo>
                    <a:pt x="424" y="855"/>
                  </a:lnTo>
                  <a:lnTo>
                    <a:pt x="422" y="855"/>
                  </a:lnTo>
                  <a:lnTo>
                    <a:pt x="422" y="855"/>
                  </a:lnTo>
                  <a:lnTo>
                    <a:pt x="422" y="855"/>
                  </a:lnTo>
                  <a:lnTo>
                    <a:pt x="422" y="856"/>
                  </a:lnTo>
                  <a:lnTo>
                    <a:pt x="422" y="858"/>
                  </a:lnTo>
                  <a:lnTo>
                    <a:pt x="422" y="861"/>
                  </a:lnTo>
                  <a:lnTo>
                    <a:pt x="422" y="863"/>
                  </a:lnTo>
                  <a:lnTo>
                    <a:pt x="422" y="863"/>
                  </a:lnTo>
                  <a:lnTo>
                    <a:pt x="422" y="864"/>
                  </a:lnTo>
                  <a:lnTo>
                    <a:pt x="422" y="867"/>
                  </a:lnTo>
                  <a:lnTo>
                    <a:pt x="422" y="869"/>
                  </a:lnTo>
                  <a:lnTo>
                    <a:pt x="422" y="869"/>
                  </a:lnTo>
                  <a:lnTo>
                    <a:pt x="422" y="870"/>
                  </a:lnTo>
                  <a:lnTo>
                    <a:pt x="422" y="872"/>
                  </a:lnTo>
                  <a:lnTo>
                    <a:pt x="422" y="879"/>
                  </a:lnTo>
                  <a:lnTo>
                    <a:pt x="422" y="884"/>
                  </a:lnTo>
                  <a:lnTo>
                    <a:pt x="422" y="884"/>
                  </a:lnTo>
                  <a:lnTo>
                    <a:pt x="422" y="885"/>
                  </a:lnTo>
                  <a:lnTo>
                    <a:pt x="422" y="887"/>
                  </a:lnTo>
                  <a:lnTo>
                    <a:pt x="422" y="894"/>
                  </a:lnTo>
                  <a:lnTo>
                    <a:pt x="422" y="898"/>
                  </a:lnTo>
                  <a:lnTo>
                    <a:pt x="422" y="898"/>
                  </a:lnTo>
                  <a:lnTo>
                    <a:pt x="422" y="899"/>
                  </a:lnTo>
                  <a:lnTo>
                    <a:pt x="422" y="900"/>
                  </a:lnTo>
                  <a:lnTo>
                    <a:pt x="422" y="901"/>
                  </a:lnTo>
                  <a:lnTo>
                    <a:pt x="422" y="901"/>
                  </a:lnTo>
                  <a:lnTo>
                    <a:pt x="421" y="901"/>
                  </a:lnTo>
                  <a:lnTo>
                    <a:pt x="420" y="901"/>
                  </a:lnTo>
                  <a:lnTo>
                    <a:pt x="419" y="901"/>
                  </a:lnTo>
                  <a:lnTo>
                    <a:pt x="419" y="901"/>
                  </a:lnTo>
                  <a:lnTo>
                    <a:pt x="418" y="901"/>
                  </a:lnTo>
                  <a:lnTo>
                    <a:pt x="417" y="901"/>
                  </a:lnTo>
                  <a:lnTo>
                    <a:pt x="416" y="901"/>
                  </a:lnTo>
                  <a:lnTo>
                    <a:pt x="416" y="901"/>
                  </a:lnTo>
                  <a:lnTo>
                    <a:pt x="415" y="901"/>
                  </a:lnTo>
                  <a:lnTo>
                    <a:pt x="414" y="901"/>
                  </a:lnTo>
                  <a:lnTo>
                    <a:pt x="410" y="901"/>
                  </a:lnTo>
                  <a:lnTo>
                    <a:pt x="408" y="901"/>
                  </a:lnTo>
                  <a:lnTo>
                    <a:pt x="408" y="901"/>
                  </a:lnTo>
                  <a:lnTo>
                    <a:pt x="407" y="901"/>
                  </a:lnTo>
                  <a:lnTo>
                    <a:pt x="406" y="901"/>
                  </a:lnTo>
                  <a:lnTo>
                    <a:pt x="403" y="901"/>
                  </a:lnTo>
                  <a:lnTo>
                    <a:pt x="401" y="901"/>
                  </a:lnTo>
                  <a:lnTo>
                    <a:pt x="401" y="901"/>
                  </a:lnTo>
                  <a:lnTo>
                    <a:pt x="401" y="901"/>
                  </a:lnTo>
                  <a:lnTo>
                    <a:pt x="399" y="900"/>
                  </a:lnTo>
                  <a:lnTo>
                    <a:pt x="398" y="899"/>
                  </a:lnTo>
                  <a:lnTo>
                    <a:pt x="398" y="898"/>
                  </a:lnTo>
                  <a:lnTo>
                    <a:pt x="398" y="897"/>
                  </a:lnTo>
                  <a:lnTo>
                    <a:pt x="398" y="894"/>
                  </a:lnTo>
                  <a:lnTo>
                    <a:pt x="398" y="891"/>
                  </a:lnTo>
                  <a:lnTo>
                    <a:pt x="398" y="890"/>
                  </a:lnTo>
                  <a:lnTo>
                    <a:pt x="397" y="888"/>
                  </a:lnTo>
                  <a:lnTo>
                    <a:pt x="396" y="882"/>
                  </a:lnTo>
                  <a:lnTo>
                    <a:pt x="395" y="878"/>
                  </a:lnTo>
                  <a:lnTo>
                    <a:pt x="395" y="877"/>
                  </a:lnTo>
                  <a:lnTo>
                    <a:pt x="393" y="874"/>
                  </a:lnTo>
                  <a:lnTo>
                    <a:pt x="391" y="868"/>
                  </a:lnTo>
                  <a:lnTo>
                    <a:pt x="390" y="864"/>
                  </a:lnTo>
                  <a:lnTo>
                    <a:pt x="390" y="863"/>
                  </a:lnTo>
                  <a:lnTo>
                    <a:pt x="390" y="862"/>
                  </a:lnTo>
                  <a:lnTo>
                    <a:pt x="390" y="859"/>
                  </a:lnTo>
                  <a:lnTo>
                    <a:pt x="390" y="856"/>
                  </a:lnTo>
                  <a:lnTo>
                    <a:pt x="390" y="855"/>
                  </a:lnTo>
                  <a:lnTo>
                    <a:pt x="389" y="855"/>
                  </a:lnTo>
                  <a:lnTo>
                    <a:pt x="386" y="855"/>
                  </a:lnTo>
                  <a:lnTo>
                    <a:pt x="384" y="855"/>
                  </a:lnTo>
                  <a:lnTo>
                    <a:pt x="384" y="855"/>
                  </a:lnTo>
                  <a:lnTo>
                    <a:pt x="383" y="855"/>
                  </a:lnTo>
                  <a:lnTo>
                    <a:pt x="382" y="855"/>
                  </a:lnTo>
                  <a:lnTo>
                    <a:pt x="379" y="855"/>
                  </a:lnTo>
                  <a:lnTo>
                    <a:pt x="377" y="855"/>
                  </a:lnTo>
                  <a:lnTo>
                    <a:pt x="377" y="855"/>
                  </a:lnTo>
                  <a:lnTo>
                    <a:pt x="376" y="855"/>
                  </a:lnTo>
                  <a:lnTo>
                    <a:pt x="373" y="855"/>
                  </a:lnTo>
                  <a:lnTo>
                    <a:pt x="365" y="855"/>
                  </a:lnTo>
                  <a:lnTo>
                    <a:pt x="359" y="855"/>
                  </a:lnTo>
                  <a:lnTo>
                    <a:pt x="359" y="855"/>
                  </a:lnTo>
                  <a:lnTo>
                    <a:pt x="358" y="855"/>
                  </a:lnTo>
                  <a:lnTo>
                    <a:pt x="354" y="855"/>
                  </a:lnTo>
                  <a:lnTo>
                    <a:pt x="345" y="855"/>
                  </a:lnTo>
                  <a:lnTo>
                    <a:pt x="337" y="855"/>
                  </a:lnTo>
                  <a:lnTo>
                    <a:pt x="337" y="855"/>
                  </a:lnTo>
                  <a:lnTo>
                    <a:pt x="337" y="855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2159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>
              <a:innerShdw blurRad="63500" dist="88900" dir="2700000">
                <a:prstClr val="black">
                  <a:alpha val="50000"/>
                </a:prstClr>
              </a:innerShdw>
            </a:effec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  <xdr:sp macro="" textlink="">
        <xdr:nvSpPr>
          <xdr:cNvPr id="57" name="Text Box 35">
            <a:extLst>
              <a:ext uri="{FF2B5EF4-FFF2-40B4-BE49-F238E27FC236}">
                <a16:creationId xmlns:a16="http://schemas.microsoft.com/office/drawing/2014/main" id="{00000000-0008-0000-1A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59" y="4573"/>
            <a:ext cx="1285" cy="6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pomorskie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1,89</a:t>
            </a:r>
          </a:p>
        </xdr:txBody>
      </xdr:sp>
      <xdr:sp macro="" textlink="">
        <xdr:nvSpPr>
          <xdr:cNvPr id="58" name="Text Box 36">
            <a:extLst>
              <a:ext uri="{FF2B5EF4-FFF2-40B4-BE49-F238E27FC236}">
                <a16:creationId xmlns:a16="http://schemas.microsoft.com/office/drawing/2014/main" id="{00000000-0008-0000-1A00-00003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47" y="4893"/>
            <a:ext cx="1391" cy="7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Arial Unicode MS"/>
                <a:cs typeface="Arial" panose="020B0604020202020204" pitchFamily="34" charset="0"/>
              </a:rPr>
              <a:t>warmińsko –</a:t>
            </a:r>
          </a:p>
          <a:p>
            <a:pPr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Arial Unicode MS"/>
                <a:cs typeface="Arial" panose="020B0604020202020204" pitchFamily="34" charset="0"/>
              </a:rPr>
              <a:t>– mazurskie</a:t>
            </a:r>
          </a:p>
          <a:p>
            <a:pPr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Arial Unicode MS"/>
                <a:cs typeface="Arial" panose="020B0604020202020204" pitchFamily="34" charset="0"/>
              </a:rPr>
              <a:t>minus</a:t>
            </a:r>
          </a:p>
          <a:p>
            <a:pPr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Arial Unicode MS"/>
                <a:cs typeface="Arial" panose="020B0604020202020204" pitchFamily="34" charset="0"/>
              </a:rPr>
              <a:t>4,54</a:t>
            </a:r>
          </a:p>
        </xdr:txBody>
      </xdr:sp>
      <xdr:sp macro="" textlink="">
        <xdr:nvSpPr>
          <xdr:cNvPr id="59" name="Text Box 37">
            <a:extLst>
              <a:ext uri="{FF2B5EF4-FFF2-40B4-BE49-F238E27FC236}">
                <a16:creationId xmlns:a16="http://schemas.microsoft.com/office/drawing/2014/main" id="{00000000-0008-0000-1A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1" y="5141"/>
            <a:ext cx="1998" cy="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l"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zachodniopomorskie</a:t>
            </a:r>
          </a:p>
          <a:p>
            <a:pPr algn="l"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5,33</a:t>
            </a:r>
          </a:p>
        </xdr:txBody>
      </xdr:sp>
      <xdr:sp macro="" textlink="">
        <xdr:nvSpPr>
          <xdr:cNvPr id="60" name="Text Box 38">
            <a:extLst>
              <a:ext uri="{FF2B5EF4-FFF2-40B4-BE49-F238E27FC236}">
                <a16:creationId xmlns:a16="http://schemas.microsoft.com/office/drawing/2014/main" id="{00000000-0008-0000-1A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8" y="5802"/>
            <a:ext cx="1101" cy="7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kujawsko –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– pomorskie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4,54</a:t>
            </a:r>
          </a:p>
        </xdr:txBody>
      </xdr:sp>
      <xdr:sp macro="" textlink="">
        <xdr:nvSpPr>
          <xdr:cNvPr id="61" name="Text Box 39">
            <a:extLst>
              <a:ext uri="{FF2B5EF4-FFF2-40B4-BE49-F238E27FC236}">
                <a16:creationId xmlns:a16="http://schemas.microsoft.com/office/drawing/2014/main" id="{00000000-0008-0000-1A00-00003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75" y="6720"/>
            <a:ext cx="1688" cy="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wielkopolskie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2,16</a:t>
            </a:r>
          </a:p>
        </xdr:txBody>
      </xdr:sp>
      <xdr:sp macro="" textlink="">
        <xdr:nvSpPr>
          <xdr:cNvPr id="62" name="Text Box 40">
            <a:extLst>
              <a:ext uri="{FF2B5EF4-FFF2-40B4-BE49-F238E27FC236}">
                <a16:creationId xmlns:a16="http://schemas.microsoft.com/office/drawing/2014/main" id="{00000000-0008-0000-1A00-00003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99" y="6701"/>
            <a:ext cx="1482" cy="5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mazowieckie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2,24</a:t>
            </a:r>
          </a:p>
        </xdr:txBody>
      </xdr:sp>
      <xdr:sp macro="" textlink="">
        <xdr:nvSpPr>
          <xdr:cNvPr id="63" name="Text Box 41">
            <a:extLst>
              <a:ext uri="{FF2B5EF4-FFF2-40B4-BE49-F238E27FC236}">
                <a16:creationId xmlns:a16="http://schemas.microsoft.com/office/drawing/2014/main" id="{00000000-0008-0000-1A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66" y="5671"/>
            <a:ext cx="1255" cy="5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podlaskie</a:t>
            </a:r>
            <a:b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</a:b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3,76</a:t>
            </a:r>
          </a:p>
        </xdr:txBody>
      </xdr:sp>
      <xdr:sp macro="" textlink="">
        <xdr:nvSpPr>
          <xdr:cNvPr id="64" name="Text Box 42">
            <a:extLst>
              <a:ext uri="{FF2B5EF4-FFF2-40B4-BE49-F238E27FC236}">
                <a16:creationId xmlns:a16="http://schemas.microsoft.com/office/drawing/2014/main" id="{00000000-0008-0000-1A00-00004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4" y="7958"/>
            <a:ext cx="1215" cy="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dolnośląskie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4,62</a:t>
            </a:r>
          </a:p>
        </xdr:txBody>
      </xdr:sp>
      <xdr:sp macro="" textlink="">
        <xdr:nvSpPr>
          <xdr:cNvPr id="65" name="Text Box 43">
            <a:extLst>
              <a:ext uri="{FF2B5EF4-FFF2-40B4-BE49-F238E27FC236}">
                <a16:creationId xmlns:a16="http://schemas.microsoft.com/office/drawing/2014/main" id="{00000000-0008-0000-1A00-00004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6" y="7482"/>
            <a:ext cx="1084" cy="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łódzkie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6,37</a:t>
            </a:r>
          </a:p>
        </xdr:txBody>
      </xdr:sp>
      <xdr:sp macro="" textlink="">
        <xdr:nvSpPr>
          <xdr:cNvPr id="66" name="Text Box 44">
            <a:extLst>
              <a:ext uri="{FF2B5EF4-FFF2-40B4-BE49-F238E27FC236}">
                <a16:creationId xmlns:a16="http://schemas.microsoft.com/office/drawing/2014/main" id="{00000000-0008-0000-1A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7" y="6929"/>
            <a:ext cx="930" cy="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l">
              <a:spcAft>
                <a:spcPts val="0"/>
              </a:spcAft>
            </a:pPr>
            <a:r>
              <a:rPr lang="en-US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lubuskie</a:t>
            </a:r>
            <a:endParaRPr lang="pl-PL" sz="800">
              <a:solidFill>
                <a:schemeClr val="bg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  <a:p>
            <a:pPr algn="l"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</a:t>
            </a:r>
          </a:p>
          <a:p>
            <a:pPr algn="l"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4,65</a:t>
            </a:r>
          </a:p>
        </xdr:txBody>
      </xdr:sp>
      <xdr:sp macro="" textlink="">
        <xdr:nvSpPr>
          <xdr:cNvPr id="67" name="Text Box 45">
            <a:extLst>
              <a:ext uri="{FF2B5EF4-FFF2-40B4-BE49-F238E27FC236}">
                <a16:creationId xmlns:a16="http://schemas.microsoft.com/office/drawing/2014/main" id="{00000000-0008-0000-1A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95" y="8468"/>
            <a:ext cx="1084" cy="7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opolskie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5,24</a:t>
            </a:r>
          </a:p>
        </xdr:txBody>
      </xdr:sp>
      <xdr:sp macro="" textlink="">
        <xdr:nvSpPr>
          <xdr:cNvPr id="68" name="Text Box 46">
            <a:extLst>
              <a:ext uri="{FF2B5EF4-FFF2-40B4-BE49-F238E27FC236}">
                <a16:creationId xmlns:a16="http://schemas.microsoft.com/office/drawing/2014/main" id="{00000000-0008-0000-1A00-00004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81" y="7735"/>
            <a:ext cx="1062" cy="6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lubelskie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4,78</a:t>
            </a:r>
          </a:p>
        </xdr:txBody>
      </xdr:sp>
      <xdr:sp macro="" textlink="">
        <xdr:nvSpPr>
          <xdr:cNvPr id="69" name="Text Box 47">
            <a:extLst>
              <a:ext uri="{FF2B5EF4-FFF2-40B4-BE49-F238E27FC236}">
                <a16:creationId xmlns:a16="http://schemas.microsoft.com/office/drawing/2014/main" id="{00000000-0008-0000-1A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03" y="8452"/>
            <a:ext cx="1511" cy="6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świętokrzyskie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6,45</a:t>
            </a:r>
          </a:p>
        </xdr:txBody>
      </xdr:sp>
      <xdr:sp macro="" textlink="">
        <xdr:nvSpPr>
          <xdr:cNvPr id="70" name="Text Box 48">
            <a:extLst>
              <a:ext uri="{FF2B5EF4-FFF2-40B4-BE49-F238E27FC236}">
                <a16:creationId xmlns:a16="http://schemas.microsoft.com/office/drawing/2014/main" id="{00000000-0008-0000-1A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00" y="9163"/>
            <a:ext cx="1409" cy="5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podkarpackie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2,46</a:t>
            </a:r>
          </a:p>
        </xdr:txBody>
      </xdr:sp>
      <xdr:sp macro="" textlink="">
        <xdr:nvSpPr>
          <xdr:cNvPr id="71" name="Text Box 49">
            <a:extLst>
              <a:ext uri="{FF2B5EF4-FFF2-40B4-BE49-F238E27FC236}">
                <a16:creationId xmlns:a16="http://schemas.microsoft.com/office/drawing/2014/main" id="{00000000-0008-0000-1A00-00004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7" y="9255"/>
            <a:ext cx="1260" cy="598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małopolskie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 1,42</a:t>
            </a:r>
          </a:p>
        </xdr:txBody>
      </xdr:sp>
      <xdr:sp macro="" textlink="">
        <xdr:nvSpPr>
          <xdr:cNvPr id="72" name="Text Box 50">
            <a:extLst>
              <a:ext uri="{FF2B5EF4-FFF2-40B4-BE49-F238E27FC236}">
                <a16:creationId xmlns:a16="http://schemas.microsoft.com/office/drawing/2014/main" id="{00000000-0008-0000-1A00-00004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30" y="8635"/>
            <a:ext cx="1044" cy="7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śląskie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minus</a:t>
            </a:r>
          </a:p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5,76</a:t>
            </a:r>
          </a:p>
        </xdr:txBody>
      </xdr:sp>
    </xdr:grpSp>
    <xdr:clientData/>
  </xdr:twoCellAnchor>
  <xdr:twoCellAnchor>
    <xdr:from>
      <xdr:col>8</xdr:col>
      <xdr:colOff>295275</xdr:colOff>
      <xdr:row>30</xdr:row>
      <xdr:rowOff>104775</xdr:rowOff>
    </xdr:from>
    <xdr:to>
      <xdr:col>13</xdr:col>
      <xdr:colOff>461010</xdr:colOff>
      <xdr:row>34</xdr:row>
      <xdr:rowOff>66675</xdr:rowOff>
    </xdr:to>
    <xdr:grpSp>
      <xdr:nvGrpSpPr>
        <xdr:cNvPr id="91" name="Grupa 90">
          <a:extLst>
            <a:ext uri="{FF2B5EF4-FFF2-40B4-BE49-F238E27FC236}">
              <a16:creationId xmlns:a16="http://schemas.microsoft.com/office/drawing/2014/main" id="{74EDA2B0-F829-4B2C-BD9E-8FF244D7268A}"/>
            </a:ext>
          </a:extLst>
        </xdr:cNvPr>
        <xdr:cNvGrpSpPr/>
      </xdr:nvGrpSpPr>
      <xdr:grpSpPr>
        <a:xfrm>
          <a:off x="4772025" y="5495925"/>
          <a:ext cx="3213735" cy="685800"/>
          <a:chOff x="4733925" y="5476875"/>
          <a:chExt cx="3213735" cy="685800"/>
        </a:xfrm>
      </xdr:grpSpPr>
      <xdr:sp macro="" textlink="">
        <xdr:nvSpPr>
          <xdr:cNvPr id="113" name="Text Box 17">
            <a:extLst>
              <a:ext uri="{FF2B5EF4-FFF2-40B4-BE49-F238E27FC236}">
                <a16:creationId xmlns:a16="http://schemas.microsoft.com/office/drawing/2014/main" id="{3230333C-BE4D-401B-B793-9F90271AC6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91225" y="5476875"/>
            <a:ext cx="1956435" cy="2432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l-PL" sz="800">
                <a:effectLst/>
                <a:latin typeface="Times New Roman"/>
                <a:ea typeface="Times New Roman"/>
              </a:rPr>
              <a:t>Przyrost naturalny na1000 mieszk.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grpSp>
        <xdr:nvGrpSpPr>
          <xdr:cNvPr id="89" name="Grupa 88">
            <a:extLst>
              <a:ext uri="{FF2B5EF4-FFF2-40B4-BE49-F238E27FC236}">
                <a16:creationId xmlns:a16="http://schemas.microsoft.com/office/drawing/2014/main" id="{A3F4D57F-535E-4464-8D21-86DD95B3166B}"/>
              </a:ext>
            </a:extLst>
          </xdr:cNvPr>
          <xdr:cNvGrpSpPr/>
        </xdr:nvGrpSpPr>
        <xdr:grpSpPr>
          <a:xfrm>
            <a:off x="4943475" y="5667375"/>
            <a:ext cx="2196465" cy="135255"/>
            <a:chOff x="4943475" y="5667375"/>
            <a:chExt cx="2196465" cy="135255"/>
          </a:xfrm>
        </xdr:grpSpPr>
        <xdr:sp macro="" textlink="">
          <xdr:nvSpPr>
            <xdr:cNvPr id="114" name="Rectangle 5">
              <a:extLst>
                <a:ext uri="{FF2B5EF4-FFF2-40B4-BE49-F238E27FC236}">
                  <a16:creationId xmlns:a16="http://schemas.microsoft.com/office/drawing/2014/main" id="{FC244AAC-000C-408B-9439-7CBFEF10859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7990" y="5669280"/>
              <a:ext cx="361950" cy="133350"/>
            </a:xfrm>
            <a:prstGeom prst="rect">
              <a:avLst/>
            </a:prstGeom>
            <a:solidFill>
              <a:schemeClr val="accent2">
                <a:lumMod val="5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15" name="Rectangle 6">
              <a:extLst>
                <a:ext uri="{FF2B5EF4-FFF2-40B4-BE49-F238E27FC236}">
                  <a16:creationId xmlns:a16="http://schemas.microsoft.com/office/drawing/2014/main" id="{AEC994A1-A7FE-4B2F-AB40-FB758AD8EB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12230" y="5669280"/>
              <a:ext cx="361950" cy="133350"/>
            </a:xfrm>
            <a:prstGeom prst="rect">
              <a:avLst/>
            </a:prstGeom>
            <a:solidFill>
              <a:schemeClr val="accent2">
                <a:lumMod val="75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16" name="Rectangle 7">
              <a:extLst>
                <a:ext uri="{FF2B5EF4-FFF2-40B4-BE49-F238E27FC236}">
                  <a16:creationId xmlns:a16="http://schemas.microsoft.com/office/drawing/2014/main" id="{0B256FE6-0173-4B03-BE78-731E23A4B5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38850" y="5669280"/>
              <a:ext cx="371475" cy="133350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17" name="Rectangle 8">
              <a:extLst>
                <a:ext uri="{FF2B5EF4-FFF2-40B4-BE49-F238E27FC236}">
                  <a16:creationId xmlns:a16="http://schemas.microsoft.com/office/drawing/2014/main" id="{8D569B65-7B52-4DD0-888D-D7F49C6723A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6425" y="5669280"/>
              <a:ext cx="361950" cy="133350"/>
            </a:xfrm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18" name="Rectangle 9">
              <a:extLst>
                <a:ext uri="{FF2B5EF4-FFF2-40B4-BE49-F238E27FC236}">
                  <a16:creationId xmlns:a16="http://schemas.microsoft.com/office/drawing/2014/main" id="{1DBEC0C2-E70C-4A53-AAAF-4B6A3F5426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18760" y="5669280"/>
              <a:ext cx="361950" cy="13335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34" name="Rectangle 9">
              <a:extLst>
                <a:ext uri="{FF2B5EF4-FFF2-40B4-BE49-F238E27FC236}">
                  <a16:creationId xmlns:a16="http://schemas.microsoft.com/office/drawing/2014/main" id="{810DD219-839B-499F-B532-0A7A6ED2F8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43475" y="5667375"/>
              <a:ext cx="361950" cy="133350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  <xdr:grpSp>
        <xdr:nvGrpSpPr>
          <xdr:cNvPr id="90" name="Grupa 89">
            <a:extLst>
              <a:ext uri="{FF2B5EF4-FFF2-40B4-BE49-F238E27FC236}">
                <a16:creationId xmlns:a16="http://schemas.microsoft.com/office/drawing/2014/main" id="{4C01D600-9C4E-44F4-AE0F-DBD4F880E343}"/>
              </a:ext>
            </a:extLst>
          </xdr:cNvPr>
          <xdr:cNvGrpSpPr/>
        </xdr:nvGrpSpPr>
        <xdr:grpSpPr>
          <a:xfrm>
            <a:off x="4733925" y="5846445"/>
            <a:ext cx="3108960" cy="316230"/>
            <a:chOff x="4733925" y="5846445"/>
            <a:chExt cx="3108960" cy="316230"/>
          </a:xfrm>
        </xdr:grpSpPr>
        <xdr:sp macro="" textlink="">
          <xdr:nvSpPr>
            <xdr:cNvPr id="107" name="Text Box 11">
              <a:extLst>
                <a:ext uri="{FF2B5EF4-FFF2-40B4-BE49-F238E27FC236}">
                  <a16:creationId xmlns:a16="http://schemas.microsoft.com/office/drawing/2014/main" id="{18282104-8339-4D62-8594-6B938A58C22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81600" y="5852160"/>
              <a:ext cx="247650" cy="3105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 kern="1200">
                  <a:solidFill>
                    <a:srgbClr val="000000"/>
                  </a:solidFill>
                  <a:effectLst/>
                  <a:latin typeface="Times New Roman"/>
                  <a:ea typeface="Times New Roman"/>
                </a:rPr>
                <a:t>0</a:t>
              </a:r>
              <a:endParaRPr lang="pl-PL" sz="12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108" name="Text Box 12">
              <a:extLst>
                <a:ext uri="{FF2B5EF4-FFF2-40B4-BE49-F238E27FC236}">
                  <a16:creationId xmlns:a16="http://schemas.microsoft.com/office/drawing/2014/main" id="{752A01D4-84DE-45B3-BA2F-5C9B38A07C0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99735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spcAft>
                  <a:spcPts val="6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-2,0</a:t>
              </a:r>
              <a:endParaRPr lang="pl-PL" sz="12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109" name="Text Box 13">
              <a:extLst>
                <a:ext uri="{FF2B5EF4-FFF2-40B4-BE49-F238E27FC236}">
                  <a16:creationId xmlns:a16="http://schemas.microsoft.com/office/drawing/2014/main" id="{51527380-038D-4ADC-B5FA-BCE7305A2EA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65495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spcAft>
                  <a:spcPts val="6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- 3,0</a:t>
              </a:r>
            </a:p>
          </xdr:txBody>
        </xdr:sp>
        <xdr:sp macro="" textlink="">
          <xdr:nvSpPr>
            <xdr:cNvPr id="110" name="Text Box 14">
              <a:extLst>
                <a:ext uri="{FF2B5EF4-FFF2-40B4-BE49-F238E27FC236}">
                  <a16:creationId xmlns:a16="http://schemas.microsoft.com/office/drawing/2014/main" id="{2162C803-51EB-4361-A3C3-73787F2A9CB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31255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-4,0</a:t>
              </a:r>
            </a:p>
          </xdr:txBody>
        </xdr:sp>
        <xdr:sp macro="" textlink="">
          <xdr:nvSpPr>
            <xdr:cNvPr id="111" name="Text Box 15">
              <a:extLst>
                <a:ext uri="{FF2B5EF4-FFF2-40B4-BE49-F238E27FC236}">
                  <a16:creationId xmlns:a16="http://schemas.microsoft.com/office/drawing/2014/main" id="{03EE27AC-0793-483B-A503-9BF2F7A383D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591300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-5,0</a:t>
              </a:r>
            </a:p>
          </xdr:txBody>
        </xdr:sp>
        <xdr:sp macro="" textlink="">
          <xdr:nvSpPr>
            <xdr:cNvPr id="112" name="Text Box 16">
              <a:extLst>
                <a:ext uri="{FF2B5EF4-FFF2-40B4-BE49-F238E27FC236}">
                  <a16:creationId xmlns:a16="http://schemas.microsoft.com/office/drawing/2014/main" id="{1581B60A-9668-48FB-ACB2-F54F3498ADA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57060" y="5846445"/>
              <a:ext cx="885825" cy="2800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-6,0 i pow.</a:t>
              </a:r>
            </a:p>
          </xdr:txBody>
        </xdr:sp>
        <xdr:sp macro="" textlink="">
          <xdr:nvSpPr>
            <xdr:cNvPr id="135" name="Text Box 11">
              <a:extLst>
                <a:ext uri="{FF2B5EF4-FFF2-40B4-BE49-F238E27FC236}">
                  <a16:creationId xmlns:a16="http://schemas.microsoft.com/office/drawing/2014/main" id="{5ECE8D26-0BA0-4119-91DD-26BEEF6CB71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33925" y="5848350"/>
              <a:ext cx="390525" cy="3105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+2,0</a:t>
              </a:r>
            </a:p>
          </xdr:txBody>
        </xdr:sp>
      </xdr:grpSp>
    </xdr:grpSp>
    <xdr:clientData/>
  </xdr:twoCellAnchor>
  <xdr:twoCellAnchor>
    <xdr:from>
      <xdr:col>1</xdr:col>
      <xdr:colOff>409575</xdr:colOff>
      <xdr:row>30</xdr:row>
      <xdr:rowOff>66675</xdr:rowOff>
    </xdr:from>
    <xdr:to>
      <xdr:col>6</xdr:col>
      <xdr:colOff>575310</xdr:colOff>
      <xdr:row>34</xdr:row>
      <xdr:rowOff>28575</xdr:rowOff>
    </xdr:to>
    <xdr:grpSp>
      <xdr:nvGrpSpPr>
        <xdr:cNvPr id="136" name="Grupa 135">
          <a:extLst>
            <a:ext uri="{FF2B5EF4-FFF2-40B4-BE49-F238E27FC236}">
              <a16:creationId xmlns:a16="http://schemas.microsoft.com/office/drawing/2014/main" id="{E4997715-59EE-4141-B149-FAEE8F9FD9AF}"/>
            </a:ext>
          </a:extLst>
        </xdr:cNvPr>
        <xdr:cNvGrpSpPr/>
      </xdr:nvGrpSpPr>
      <xdr:grpSpPr>
        <a:xfrm>
          <a:off x="619125" y="5457825"/>
          <a:ext cx="3213735" cy="685800"/>
          <a:chOff x="4733925" y="5476875"/>
          <a:chExt cx="3213735" cy="685800"/>
        </a:xfrm>
      </xdr:grpSpPr>
      <xdr:sp macro="" textlink="">
        <xdr:nvSpPr>
          <xdr:cNvPr id="137" name="Text Box 17">
            <a:extLst>
              <a:ext uri="{FF2B5EF4-FFF2-40B4-BE49-F238E27FC236}">
                <a16:creationId xmlns:a16="http://schemas.microsoft.com/office/drawing/2014/main" id="{9F6BBBB7-6FE3-4458-8FF1-6B0F61BDCC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91225" y="5476875"/>
            <a:ext cx="1956435" cy="2432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l-PL" sz="800">
                <a:effectLst/>
                <a:latin typeface="Times New Roman"/>
                <a:ea typeface="Times New Roman"/>
              </a:rPr>
              <a:t>Przyrost naturalny na1000 mieszk.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grpSp>
        <xdr:nvGrpSpPr>
          <xdr:cNvPr id="138" name="Grupa 137">
            <a:extLst>
              <a:ext uri="{FF2B5EF4-FFF2-40B4-BE49-F238E27FC236}">
                <a16:creationId xmlns:a16="http://schemas.microsoft.com/office/drawing/2014/main" id="{ABB60D9F-449D-4CC8-A143-69E57357E562}"/>
              </a:ext>
            </a:extLst>
          </xdr:cNvPr>
          <xdr:cNvGrpSpPr/>
        </xdr:nvGrpSpPr>
        <xdr:grpSpPr>
          <a:xfrm>
            <a:off x="4943475" y="5667375"/>
            <a:ext cx="2196465" cy="135255"/>
            <a:chOff x="4943475" y="5667375"/>
            <a:chExt cx="2196465" cy="135255"/>
          </a:xfrm>
        </xdr:grpSpPr>
        <xdr:sp macro="" textlink="">
          <xdr:nvSpPr>
            <xdr:cNvPr id="147" name="Rectangle 5">
              <a:extLst>
                <a:ext uri="{FF2B5EF4-FFF2-40B4-BE49-F238E27FC236}">
                  <a16:creationId xmlns:a16="http://schemas.microsoft.com/office/drawing/2014/main" id="{9C9C2BCF-9F85-420C-966A-532547E7E0B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77990" y="5669280"/>
              <a:ext cx="361950" cy="133350"/>
            </a:xfrm>
            <a:prstGeom prst="rect">
              <a:avLst/>
            </a:prstGeom>
            <a:solidFill>
              <a:schemeClr val="accent2">
                <a:lumMod val="5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48" name="Rectangle 6">
              <a:extLst>
                <a:ext uri="{FF2B5EF4-FFF2-40B4-BE49-F238E27FC236}">
                  <a16:creationId xmlns:a16="http://schemas.microsoft.com/office/drawing/2014/main" id="{FB2FA93A-FA4B-48FA-B6BE-B5C385BE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12230" y="5669280"/>
              <a:ext cx="361950" cy="133350"/>
            </a:xfrm>
            <a:prstGeom prst="rect">
              <a:avLst/>
            </a:prstGeom>
            <a:solidFill>
              <a:schemeClr val="accent2">
                <a:lumMod val="75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49" name="Rectangle 7">
              <a:extLst>
                <a:ext uri="{FF2B5EF4-FFF2-40B4-BE49-F238E27FC236}">
                  <a16:creationId xmlns:a16="http://schemas.microsoft.com/office/drawing/2014/main" id="{90212B0A-A9A8-43BA-9FA9-FDE927188D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38850" y="5669280"/>
              <a:ext cx="371475" cy="133350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50" name="Rectangle 8">
              <a:extLst>
                <a:ext uri="{FF2B5EF4-FFF2-40B4-BE49-F238E27FC236}">
                  <a16:creationId xmlns:a16="http://schemas.microsoft.com/office/drawing/2014/main" id="{0E373779-DEF7-4680-8BCA-5E7101BD443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86425" y="5669280"/>
              <a:ext cx="361950" cy="133350"/>
            </a:xfrm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51" name="Rectangle 9">
              <a:extLst>
                <a:ext uri="{FF2B5EF4-FFF2-40B4-BE49-F238E27FC236}">
                  <a16:creationId xmlns:a16="http://schemas.microsoft.com/office/drawing/2014/main" id="{AA0FDA7F-63FA-4381-9485-8554F015CA9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18760" y="5669280"/>
              <a:ext cx="361950" cy="13335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152" name="Rectangle 9">
              <a:extLst>
                <a:ext uri="{FF2B5EF4-FFF2-40B4-BE49-F238E27FC236}">
                  <a16:creationId xmlns:a16="http://schemas.microsoft.com/office/drawing/2014/main" id="{2E51A004-1CA1-443A-869F-66483623B95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43475" y="5667375"/>
              <a:ext cx="361950" cy="133350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3175">
              <a:solidFill>
                <a:schemeClr val="bg1"/>
              </a:solidFill>
              <a:miter lim="800000"/>
              <a:headEnd/>
              <a:tailEnd/>
            </a:ln>
            <a:effectLst/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  <xdr:grpSp>
        <xdr:nvGrpSpPr>
          <xdr:cNvPr id="139" name="Grupa 138">
            <a:extLst>
              <a:ext uri="{FF2B5EF4-FFF2-40B4-BE49-F238E27FC236}">
                <a16:creationId xmlns:a16="http://schemas.microsoft.com/office/drawing/2014/main" id="{4761879A-9330-4C94-9939-BDADE56A6D38}"/>
              </a:ext>
            </a:extLst>
          </xdr:cNvPr>
          <xdr:cNvGrpSpPr/>
        </xdr:nvGrpSpPr>
        <xdr:grpSpPr>
          <a:xfrm>
            <a:off x="4733925" y="5846445"/>
            <a:ext cx="3108960" cy="316230"/>
            <a:chOff x="4733925" y="5846445"/>
            <a:chExt cx="3108960" cy="316230"/>
          </a:xfrm>
        </xdr:grpSpPr>
        <xdr:sp macro="" textlink="">
          <xdr:nvSpPr>
            <xdr:cNvPr id="140" name="Text Box 11">
              <a:extLst>
                <a:ext uri="{FF2B5EF4-FFF2-40B4-BE49-F238E27FC236}">
                  <a16:creationId xmlns:a16="http://schemas.microsoft.com/office/drawing/2014/main" id="{617D1325-A533-4679-9C39-70ABD8DFC2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81600" y="5852160"/>
              <a:ext cx="247650" cy="3105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 kern="1200">
                  <a:solidFill>
                    <a:srgbClr val="000000"/>
                  </a:solidFill>
                  <a:effectLst/>
                  <a:latin typeface="Times New Roman"/>
                  <a:ea typeface="Times New Roman"/>
                </a:rPr>
                <a:t>0</a:t>
              </a:r>
              <a:endParaRPr lang="pl-PL" sz="12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141" name="Text Box 12">
              <a:extLst>
                <a:ext uri="{FF2B5EF4-FFF2-40B4-BE49-F238E27FC236}">
                  <a16:creationId xmlns:a16="http://schemas.microsoft.com/office/drawing/2014/main" id="{19BC7E53-40B9-4A40-952E-9FD0987964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99735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spcAft>
                  <a:spcPts val="6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-2,0</a:t>
              </a:r>
              <a:endParaRPr lang="pl-PL" sz="1200">
                <a:effectLst/>
                <a:latin typeface="Times New Roman"/>
                <a:ea typeface="Times New Roman"/>
              </a:endParaRPr>
            </a:p>
          </xdr:txBody>
        </xdr:sp>
        <xdr:sp macro="" textlink="">
          <xdr:nvSpPr>
            <xdr:cNvPr id="142" name="Text Box 13">
              <a:extLst>
                <a:ext uri="{FF2B5EF4-FFF2-40B4-BE49-F238E27FC236}">
                  <a16:creationId xmlns:a16="http://schemas.microsoft.com/office/drawing/2014/main" id="{661C9EA6-A105-4E0B-9D93-D61B4A316B6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65495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spcAft>
                  <a:spcPts val="6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- 3,0</a:t>
              </a:r>
            </a:p>
          </xdr:txBody>
        </xdr:sp>
        <xdr:sp macro="" textlink="">
          <xdr:nvSpPr>
            <xdr:cNvPr id="143" name="Text Box 14">
              <a:extLst>
                <a:ext uri="{FF2B5EF4-FFF2-40B4-BE49-F238E27FC236}">
                  <a16:creationId xmlns:a16="http://schemas.microsoft.com/office/drawing/2014/main" id="{8938A8FA-FCB6-43A8-BACF-7FEC14F2462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31255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-4,0</a:t>
              </a:r>
            </a:p>
          </xdr:txBody>
        </xdr:sp>
        <xdr:sp macro="" textlink="">
          <xdr:nvSpPr>
            <xdr:cNvPr id="144" name="Text Box 15">
              <a:extLst>
                <a:ext uri="{FF2B5EF4-FFF2-40B4-BE49-F238E27FC236}">
                  <a16:creationId xmlns:a16="http://schemas.microsoft.com/office/drawing/2014/main" id="{E2277230-69F0-4031-9AEB-5E9576BACEF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591300" y="5852160"/>
              <a:ext cx="371475" cy="2743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-5,0</a:t>
              </a:r>
            </a:p>
          </xdr:txBody>
        </xdr:sp>
        <xdr:sp macro="" textlink="">
          <xdr:nvSpPr>
            <xdr:cNvPr id="145" name="Text Box 16">
              <a:extLst>
                <a:ext uri="{FF2B5EF4-FFF2-40B4-BE49-F238E27FC236}">
                  <a16:creationId xmlns:a16="http://schemas.microsoft.com/office/drawing/2014/main" id="{6B4F648F-CF24-4B52-B7D0-53027E4B8A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57060" y="5846445"/>
              <a:ext cx="885825" cy="2800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-6,0 i pow.</a:t>
              </a:r>
            </a:p>
          </xdr:txBody>
        </xdr:sp>
        <xdr:sp macro="" textlink="">
          <xdr:nvSpPr>
            <xdr:cNvPr id="146" name="Text Box 11">
              <a:extLst>
                <a:ext uri="{FF2B5EF4-FFF2-40B4-BE49-F238E27FC236}">
                  <a16:creationId xmlns:a16="http://schemas.microsoft.com/office/drawing/2014/main" id="{2AB3855C-BEBF-44E0-86B7-853F1C5B579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33925" y="5848350"/>
              <a:ext cx="390525" cy="3105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pl-PL" sz="800">
                  <a:effectLst/>
                  <a:latin typeface="Times New Roman"/>
                  <a:ea typeface="Times New Roman"/>
                </a:rPr>
                <a:t>+2,0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J11"/>
  <sheetViews>
    <sheetView zoomScale="80" zoomScaleNormal="8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32" style="11" customWidth="1"/>
    <col min="3" max="3" width="10.7109375" style="11" customWidth="1"/>
    <col min="4" max="4" width="9.28515625" style="11" customWidth="1"/>
    <col min="5" max="5" width="8" style="11" customWidth="1"/>
    <col min="6" max="6" width="11.42578125" style="11" customWidth="1"/>
    <col min="7" max="7" width="9.42578125" style="11" customWidth="1"/>
    <col min="8" max="8" width="9.28515625" style="11" customWidth="1"/>
    <col min="9" max="9" width="12.7109375" style="11" customWidth="1"/>
    <col min="10" max="10" width="13.42578125" style="11" customWidth="1"/>
    <col min="11" max="11" width="9.140625" style="11"/>
    <col min="12" max="12" width="11.28515625" style="11" customWidth="1"/>
    <col min="13" max="16384" width="9.140625" style="11"/>
  </cols>
  <sheetData>
    <row r="1" spans="2:10" ht="12.75" customHeight="1" x14ac:dyDescent="0.25"/>
    <row r="2" spans="2:10" x14ac:dyDescent="0.25">
      <c r="B2" s="11" t="s">
        <v>251</v>
      </c>
    </row>
    <row r="3" spans="2:10" x14ac:dyDescent="0.25">
      <c r="B3" s="11" t="s">
        <v>252</v>
      </c>
    </row>
    <row r="4" spans="2:10" ht="11.25" customHeight="1" thickBot="1" x14ac:dyDescent="0.3"/>
    <row r="5" spans="2:10" ht="30" customHeight="1" x14ac:dyDescent="0.25">
      <c r="B5" s="942" t="s">
        <v>111</v>
      </c>
      <c r="C5" s="945" t="s">
        <v>561</v>
      </c>
      <c r="D5" s="945"/>
      <c r="E5" s="946"/>
      <c r="F5" s="945" t="s">
        <v>599</v>
      </c>
      <c r="G5" s="945"/>
      <c r="H5" s="946"/>
      <c r="I5" s="945" t="s">
        <v>255</v>
      </c>
      <c r="J5" s="949" t="s">
        <v>399</v>
      </c>
    </row>
    <row r="6" spans="2:10" ht="26.25" customHeight="1" x14ac:dyDescent="0.25">
      <c r="B6" s="943"/>
      <c r="C6" s="952" t="s">
        <v>114</v>
      </c>
      <c r="D6" s="953" t="s">
        <v>97</v>
      </c>
      <c r="E6" s="954"/>
      <c r="F6" s="952" t="s">
        <v>114</v>
      </c>
      <c r="G6" s="953" t="s">
        <v>97</v>
      </c>
      <c r="H6" s="954"/>
      <c r="I6" s="947"/>
      <c r="J6" s="950"/>
    </row>
    <row r="7" spans="2:10" ht="43.5" customHeight="1" thickBot="1" x14ac:dyDescent="0.3">
      <c r="B7" s="944"/>
      <c r="C7" s="948"/>
      <c r="D7" s="544" t="s">
        <v>115</v>
      </c>
      <c r="E7" s="545" t="s">
        <v>303</v>
      </c>
      <c r="F7" s="948"/>
      <c r="G7" s="544" t="s">
        <v>115</v>
      </c>
      <c r="H7" s="545" t="s">
        <v>303</v>
      </c>
      <c r="I7" s="948"/>
      <c r="J7" s="951"/>
    </row>
    <row r="8" spans="2:10" ht="34.5" customHeight="1" x14ac:dyDescent="0.25">
      <c r="B8" s="64" t="s">
        <v>4</v>
      </c>
      <c r="C8" s="65">
        <v>69046</v>
      </c>
      <c r="D8" s="66">
        <v>36088</v>
      </c>
      <c r="E8" s="67">
        <f>D8*100/C8</f>
        <v>52.266604872114243</v>
      </c>
      <c r="F8" s="65">
        <v>67653</v>
      </c>
      <c r="G8" s="66">
        <v>34679</v>
      </c>
      <c r="H8" s="67">
        <f>G8*100/F8</f>
        <v>51.260106721061888</v>
      </c>
      <c r="I8" s="65">
        <f>SUM(F8-C8)</f>
        <v>-1393</v>
      </c>
      <c r="J8" s="259">
        <f>SUM(I8/C8*100)</f>
        <v>-2.0174955826550418</v>
      </c>
    </row>
    <row r="9" spans="2:10" ht="27" customHeight="1" x14ac:dyDescent="0.25">
      <c r="B9" s="12" t="s">
        <v>0</v>
      </c>
      <c r="C9" s="61">
        <v>59383</v>
      </c>
      <c r="D9" s="9">
        <v>30338</v>
      </c>
      <c r="E9" s="7">
        <f>D9*100/C9</f>
        <v>51.088695417880537</v>
      </c>
      <c r="F9" s="61">
        <v>58487</v>
      </c>
      <c r="G9" s="9">
        <v>29394</v>
      </c>
      <c r="H9" s="7">
        <f>G9*100/F9</f>
        <v>50.257322139962724</v>
      </c>
      <c r="I9" s="61">
        <f>SUM(F9-C9)</f>
        <v>-896</v>
      </c>
      <c r="J9" s="258">
        <f>SUM(I9/C9*100)</f>
        <v>-1.5088493339844737</v>
      </c>
    </row>
    <row r="10" spans="2:10" ht="36" customHeight="1" x14ac:dyDescent="0.25">
      <c r="B10" s="343" t="s">
        <v>112</v>
      </c>
      <c r="C10" s="61">
        <v>2675</v>
      </c>
      <c r="D10" s="9">
        <v>1473</v>
      </c>
      <c r="E10" s="7">
        <f>D10*100/C10</f>
        <v>55.065420560747661</v>
      </c>
      <c r="F10" s="61">
        <v>2737</v>
      </c>
      <c r="G10" s="9">
        <v>1451</v>
      </c>
      <c r="H10" s="7">
        <f>G10*100/F10</f>
        <v>53.014249177932044</v>
      </c>
      <c r="I10" s="61">
        <f>SUM(F10-C10)</f>
        <v>62</v>
      </c>
      <c r="J10" s="258">
        <f>SUM(I10/C10*100)</f>
        <v>2.3177570093457946</v>
      </c>
    </row>
    <row r="11" spans="2:10" ht="27.75" customHeight="1" thickBot="1" x14ac:dyDescent="0.3">
      <c r="B11" s="93" t="s">
        <v>2</v>
      </c>
      <c r="C11" s="3">
        <v>9663</v>
      </c>
      <c r="D11" s="5">
        <v>5750</v>
      </c>
      <c r="E11" s="8">
        <f>D11*100/C11</f>
        <v>59.505329607782265</v>
      </c>
      <c r="F11" s="3">
        <v>9166</v>
      </c>
      <c r="G11" s="5">
        <v>5285</v>
      </c>
      <c r="H11" s="8">
        <f>G11*100/F11</f>
        <v>57.658738817368537</v>
      </c>
      <c r="I11" s="3">
        <f>SUM(F11-C11)</f>
        <v>-497</v>
      </c>
      <c r="J11" s="260">
        <f>SUM(I11/C11*100)</f>
        <v>-5.1433302287074403</v>
      </c>
    </row>
  </sheetData>
  <mergeCells count="9">
    <mergeCell ref="B5:B7"/>
    <mergeCell ref="F5:H5"/>
    <mergeCell ref="C5:E5"/>
    <mergeCell ref="I5:I7"/>
    <mergeCell ref="J5:J7"/>
    <mergeCell ref="F6:F7"/>
    <mergeCell ref="G6:H6"/>
    <mergeCell ref="C6:C7"/>
    <mergeCell ref="D6:E6"/>
  </mergeCells>
  <pageMargins left="1.299212598425197" right="0.70866141732283472" top="1.3779527559055118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B1:M35"/>
  <sheetViews>
    <sheetView zoomScale="120" zoomScaleNormal="120" workbookViewId="0">
      <selection activeCell="B1" sqref="B1"/>
    </sheetView>
  </sheetViews>
  <sheetFormatPr defaultRowHeight="11.25" x14ac:dyDescent="0.2"/>
  <cols>
    <col min="1" max="1" width="1.42578125" style="283" customWidth="1"/>
    <col min="2" max="2" width="23.42578125" style="283" customWidth="1"/>
    <col min="3" max="3" width="8.42578125" style="283" customWidth="1"/>
    <col min="4" max="4" width="13.85546875" style="283" customWidth="1"/>
    <col min="5" max="5" width="14.140625" style="283" customWidth="1"/>
    <col min="6" max="6" width="2.42578125" style="283" customWidth="1"/>
    <col min="7" max="7" width="11.42578125" style="304" hidden="1" customWidth="1"/>
    <col min="8" max="8" width="3.85546875" style="283" hidden="1" customWidth="1"/>
    <col min="9" max="9" width="33.140625" style="283" hidden="1" customWidth="1"/>
    <col min="10" max="10" width="9.140625" style="283" hidden="1" customWidth="1"/>
    <col min="11" max="12" width="0" style="283" hidden="1" customWidth="1"/>
    <col min="13" max="13" width="11.28515625" style="283" hidden="1" customWidth="1"/>
    <col min="14" max="22" width="0" style="283" hidden="1" customWidth="1"/>
    <col min="23" max="16384" width="9.140625" style="283"/>
  </cols>
  <sheetData>
    <row r="1" spans="2:10" ht="12" customHeight="1" x14ac:dyDescent="0.2"/>
    <row r="2" spans="2:10" x14ac:dyDescent="0.2">
      <c r="B2" s="282" t="s">
        <v>309</v>
      </c>
    </row>
    <row r="3" spans="2:10" x14ac:dyDescent="0.2">
      <c r="B3" s="283" t="s">
        <v>482</v>
      </c>
    </row>
    <row r="4" spans="2:10" ht="12" thickBot="1" x14ac:dyDescent="0.25">
      <c r="B4" s="283" t="s">
        <v>623</v>
      </c>
    </row>
    <row r="5" spans="2:10" ht="15" customHeight="1" x14ac:dyDescent="0.2">
      <c r="B5" s="605"/>
      <c r="C5" s="606"/>
      <c r="D5" s="885"/>
      <c r="E5" s="885"/>
      <c r="F5" s="939"/>
    </row>
    <row r="6" spans="2:10" ht="11.25" customHeight="1" x14ac:dyDescent="0.2">
      <c r="B6" s="607" t="s">
        <v>3</v>
      </c>
      <c r="C6" s="608" t="s">
        <v>407</v>
      </c>
      <c r="D6" s="884" t="s">
        <v>406</v>
      </c>
      <c r="E6" s="884" t="s">
        <v>406</v>
      </c>
      <c r="F6" s="939"/>
    </row>
    <row r="7" spans="2:10" ht="18.75" customHeight="1" thickBot="1" x14ac:dyDescent="0.25">
      <c r="B7" s="609"/>
      <c r="C7" s="610" t="s">
        <v>4</v>
      </c>
      <c r="D7" s="610" t="s">
        <v>408</v>
      </c>
      <c r="E7" s="610" t="s">
        <v>409</v>
      </c>
      <c r="F7" s="940"/>
    </row>
    <row r="8" spans="2:10" ht="20.25" customHeight="1" thickBot="1" x14ac:dyDescent="0.25">
      <c r="B8" s="309" t="s">
        <v>51</v>
      </c>
      <c r="C8" s="310">
        <f>SUM(C10:C15)</f>
        <v>67653</v>
      </c>
      <c r="D8" s="310">
        <f>SUM(D10:D15)</f>
        <v>37294</v>
      </c>
      <c r="E8" s="428">
        <f>SUM(D8)/C8*100</f>
        <v>55.125419419685748</v>
      </c>
      <c r="F8" s="937"/>
    </row>
    <row r="9" spans="2:10" ht="12.75" customHeight="1" thickBot="1" x14ac:dyDescent="0.25">
      <c r="B9" s="611" t="s">
        <v>52</v>
      </c>
      <c r="C9" s="883"/>
      <c r="D9" s="612"/>
      <c r="E9" s="612"/>
      <c r="F9" s="941"/>
    </row>
    <row r="10" spans="2:10" ht="10.5" customHeight="1" thickTop="1" x14ac:dyDescent="0.2">
      <c r="B10" s="285" t="s">
        <v>53</v>
      </c>
      <c r="C10" s="286">
        <v>9549</v>
      </c>
      <c r="D10" s="286">
        <v>2538</v>
      </c>
      <c r="E10" s="429">
        <f t="shared" ref="E10:E15" si="0">SUM(D10)/C10*100</f>
        <v>26.578699340245056</v>
      </c>
      <c r="F10" s="938"/>
      <c r="G10" s="877">
        <f t="shared" ref="G10:G15" si="1">SUM(C10)-D10</f>
        <v>7011</v>
      </c>
      <c r="H10" s="878">
        <f>SUM(G10)+D10</f>
        <v>9549</v>
      </c>
      <c r="I10" s="306"/>
      <c r="J10" s="306"/>
    </row>
    <row r="11" spans="2:10" ht="9.75" customHeight="1" x14ac:dyDescent="0.2">
      <c r="B11" s="287" t="s">
        <v>54</v>
      </c>
      <c r="C11" s="288">
        <v>17253</v>
      </c>
      <c r="D11" s="288">
        <v>8883</v>
      </c>
      <c r="E11" s="430">
        <f t="shared" si="0"/>
        <v>51.486697965571203</v>
      </c>
      <c r="F11" s="938"/>
      <c r="G11" s="877">
        <f t="shared" si="1"/>
        <v>8370</v>
      </c>
      <c r="H11" s="878">
        <f t="shared" ref="H11:H15" si="2">SUM(G11)+D11</f>
        <v>17253</v>
      </c>
    </row>
    <row r="12" spans="2:10" x14ac:dyDescent="0.2">
      <c r="B12" s="287" t="s">
        <v>55</v>
      </c>
      <c r="C12" s="288">
        <v>17001</v>
      </c>
      <c r="D12" s="288">
        <v>10179</v>
      </c>
      <c r="E12" s="430">
        <f t="shared" si="0"/>
        <v>59.872948650079408</v>
      </c>
      <c r="F12" s="938"/>
      <c r="G12" s="877">
        <f t="shared" si="1"/>
        <v>6822</v>
      </c>
      <c r="H12" s="878">
        <f>SUM(G12)+D12</f>
        <v>17001</v>
      </c>
    </row>
    <row r="13" spans="2:10" x14ac:dyDescent="0.2">
      <c r="B13" s="287" t="s">
        <v>56</v>
      </c>
      <c r="C13" s="288">
        <v>13380</v>
      </c>
      <c r="D13" s="288">
        <v>8372</v>
      </c>
      <c r="E13" s="430">
        <f t="shared" si="0"/>
        <v>62.571001494768311</v>
      </c>
      <c r="F13" s="938"/>
      <c r="G13" s="877">
        <f t="shared" si="1"/>
        <v>5008</v>
      </c>
      <c r="H13" s="878">
        <f t="shared" si="2"/>
        <v>13380</v>
      </c>
    </row>
    <row r="14" spans="2:10" ht="9.75" customHeight="1" x14ac:dyDescent="0.2">
      <c r="B14" s="287" t="s">
        <v>57</v>
      </c>
      <c r="C14" s="288">
        <v>6633</v>
      </c>
      <c r="D14" s="288">
        <v>4491</v>
      </c>
      <c r="E14" s="430">
        <f t="shared" si="0"/>
        <v>67.706919945725915</v>
      </c>
      <c r="F14" s="938"/>
      <c r="G14" s="877">
        <f t="shared" si="1"/>
        <v>2142</v>
      </c>
      <c r="H14" s="878">
        <f t="shared" si="2"/>
        <v>6633</v>
      </c>
    </row>
    <row r="15" spans="2:10" ht="10.5" customHeight="1" x14ac:dyDescent="0.2">
      <c r="B15" s="287" t="s">
        <v>58</v>
      </c>
      <c r="C15" s="288">
        <v>3837</v>
      </c>
      <c r="D15" s="288">
        <v>2831</v>
      </c>
      <c r="E15" s="430">
        <f t="shared" si="0"/>
        <v>73.781600208496229</v>
      </c>
      <c r="F15" s="938"/>
      <c r="G15" s="877">
        <f t="shared" si="1"/>
        <v>1006</v>
      </c>
      <c r="H15" s="878">
        <f t="shared" si="2"/>
        <v>3837</v>
      </c>
    </row>
    <row r="16" spans="2:10" ht="13.5" customHeight="1" thickBot="1" x14ac:dyDescent="0.25">
      <c r="B16" s="613" t="s">
        <v>59</v>
      </c>
      <c r="C16" s="881"/>
      <c r="D16" s="614"/>
      <c r="E16" s="614"/>
      <c r="F16" s="941"/>
      <c r="G16" s="502"/>
      <c r="H16" s="878">
        <f>SUM(H10:H15)</f>
        <v>67653</v>
      </c>
    </row>
    <row r="17" spans="2:7" ht="12" thickTop="1" x14ac:dyDescent="0.2">
      <c r="B17" s="285" t="s">
        <v>60</v>
      </c>
      <c r="C17" s="286">
        <v>10387</v>
      </c>
      <c r="D17" s="286">
        <v>5173</v>
      </c>
      <c r="E17" s="429">
        <f>SUM(D17)/C17*100</f>
        <v>49.80263791277558</v>
      </c>
      <c r="F17" s="938"/>
      <c r="G17" s="877">
        <f>SUM(C17)-D17</f>
        <v>5214</v>
      </c>
    </row>
    <row r="18" spans="2:7" ht="12.75" customHeight="1" x14ac:dyDescent="0.2">
      <c r="B18" s="287" t="s">
        <v>8</v>
      </c>
      <c r="C18" s="288">
        <v>18204</v>
      </c>
      <c r="D18" s="288">
        <v>9369</v>
      </c>
      <c r="E18" s="430">
        <f>SUM(D18)/C18*100</f>
        <v>51.466710613052079</v>
      </c>
      <c r="F18" s="938"/>
      <c r="G18" s="877">
        <f>SUM(C18)-D18</f>
        <v>8835</v>
      </c>
    </row>
    <row r="19" spans="2:7" x14ac:dyDescent="0.2">
      <c r="B19" s="287" t="s">
        <v>293</v>
      </c>
      <c r="C19" s="288">
        <v>7914</v>
      </c>
      <c r="D19" s="288">
        <v>4051</v>
      </c>
      <c r="E19" s="430">
        <f>SUM(D19)/C19*100</f>
        <v>51.187768511498611</v>
      </c>
      <c r="F19" s="938"/>
      <c r="G19" s="877">
        <f>SUM(C19)-D19</f>
        <v>3863</v>
      </c>
    </row>
    <row r="20" spans="2:7" x14ac:dyDescent="0.2">
      <c r="B20" s="287" t="s">
        <v>61</v>
      </c>
      <c r="C20" s="288">
        <v>18728</v>
      </c>
      <c r="D20" s="288">
        <v>10802</v>
      </c>
      <c r="E20" s="430">
        <f>SUM(D20)/C20*100</f>
        <v>57.678342588637335</v>
      </c>
      <c r="F20" s="938"/>
      <c r="G20" s="877">
        <f>SUM(C20)-D20</f>
        <v>7926</v>
      </c>
    </row>
    <row r="21" spans="2:7" ht="11.25" customHeight="1" x14ac:dyDescent="0.2">
      <c r="B21" s="287" t="s">
        <v>305</v>
      </c>
      <c r="C21" s="288">
        <v>12420</v>
      </c>
      <c r="D21" s="288">
        <v>7899</v>
      </c>
      <c r="E21" s="430">
        <f>SUM(D21)/C21*100</f>
        <v>63.59903381642512</v>
      </c>
      <c r="F21" s="938"/>
      <c r="G21" s="877">
        <f>SUM(C21)-D21</f>
        <v>4521</v>
      </c>
    </row>
    <row r="22" spans="2:7" ht="12" customHeight="1" thickBot="1" x14ac:dyDescent="0.25">
      <c r="B22" s="886" t="s">
        <v>62</v>
      </c>
      <c r="C22" s="887"/>
      <c r="D22" s="882"/>
      <c r="E22" s="882"/>
      <c r="F22" s="941"/>
    </row>
    <row r="23" spans="2:7" ht="12" thickTop="1" x14ac:dyDescent="0.2">
      <c r="B23" s="888" t="s">
        <v>63</v>
      </c>
      <c r="C23" s="286">
        <v>14247</v>
      </c>
      <c r="D23" s="286">
        <v>8117</v>
      </c>
      <c r="E23" s="429">
        <f t="shared" ref="E23:E29" si="3">SUM(D23)/C23*100</f>
        <v>56.973397908331577</v>
      </c>
      <c r="F23" s="938"/>
      <c r="G23" s="878">
        <f>SUM(C23)-D23</f>
        <v>6130</v>
      </c>
    </row>
    <row r="24" spans="2:7" x14ac:dyDescent="0.2">
      <c r="B24" s="291" t="s">
        <v>65</v>
      </c>
      <c r="C24" s="288">
        <v>17913</v>
      </c>
      <c r="D24" s="288">
        <v>9756</v>
      </c>
      <c r="E24" s="430">
        <f t="shared" si="3"/>
        <v>54.463238988444154</v>
      </c>
      <c r="F24" s="938"/>
      <c r="G24" s="878">
        <f>SUM(C24)-D24</f>
        <v>8157</v>
      </c>
    </row>
    <row r="25" spans="2:7" x14ac:dyDescent="0.2">
      <c r="B25" s="291" t="s">
        <v>66</v>
      </c>
      <c r="C25" s="288">
        <v>10960</v>
      </c>
      <c r="D25" s="288">
        <v>5929</v>
      </c>
      <c r="E25" s="430">
        <f t="shared" si="3"/>
        <v>54.096715328467148</v>
      </c>
      <c r="F25" s="938"/>
      <c r="G25" s="878">
        <f>SUM(C25)-D25</f>
        <v>5031</v>
      </c>
    </row>
    <row r="26" spans="2:7" x14ac:dyDescent="0.2">
      <c r="B26" s="291" t="s">
        <v>67</v>
      </c>
      <c r="C26" s="288">
        <v>9472</v>
      </c>
      <c r="D26" s="288">
        <v>5217</v>
      </c>
      <c r="E26" s="430">
        <f t="shared" si="3"/>
        <v>55.078125</v>
      </c>
      <c r="F26" s="938"/>
      <c r="G26" s="878">
        <f t="shared" ref="G26" si="4">SUM(C26)-D26</f>
        <v>4255</v>
      </c>
    </row>
    <row r="27" spans="2:7" x14ac:dyDescent="0.2">
      <c r="B27" s="292" t="s">
        <v>68</v>
      </c>
      <c r="C27" s="288">
        <v>4396</v>
      </c>
      <c r="D27" s="288">
        <v>2403</v>
      </c>
      <c r="E27" s="430">
        <f t="shared" si="3"/>
        <v>54.663330300272975</v>
      </c>
      <c r="F27" s="938"/>
      <c r="G27" s="878">
        <f>SUM(C27)-D27</f>
        <v>1993</v>
      </c>
    </row>
    <row r="28" spans="2:7" x14ac:dyDescent="0.2">
      <c r="B28" s="291" t="s">
        <v>69</v>
      </c>
      <c r="C28" s="288">
        <v>1499</v>
      </c>
      <c r="D28" s="288">
        <v>657</v>
      </c>
      <c r="E28" s="430">
        <f t="shared" si="3"/>
        <v>43.829219479653105</v>
      </c>
      <c r="F28" s="938"/>
      <c r="G28" s="878">
        <f>SUM(C28)-D28</f>
        <v>842</v>
      </c>
    </row>
    <row r="29" spans="2:7" ht="12" thickBot="1" x14ac:dyDescent="0.25">
      <c r="B29" s="293" t="s">
        <v>64</v>
      </c>
      <c r="C29" s="294">
        <v>9166</v>
      </c>
      <c r="D29" s="294">
        <v>5215</v>
      </c>
      <c r="E29" s="431">
        <f t="shared" si="3"/>
        <v>56.895046912502721</v>
      </c>
      <c r="F29" s="938"/>
      <c r="G29" s="878">
        <f>SUM(C29)-D29</f>
        <v>3951</v>
      </c>
    </row>
    <row r="30" spans="2:7" hidden="1" x14ac:dyDescent="0.2">
      <c r="C30" s="879">
        <f>SUM(C10:C15)</f>
        <v>67653</v>
      </c>
      <c r="D30" s="879">
        <f>SUM(D10:D15)</f>
        <v>37294</v>
      </c>
      <c r="E30" s="508"/>
      <c r="F30" s="508"/>
      <c r="G30" s="879">
        <f>SUM(D23)+D24+D29</f>
        <v>23088</v>
      </c>
    </row>
    <row r="31" spans="2:7" hidden="1" x14ac:dyDescent="0.2">
      <c r="C31" s="879">
        <f>SUM(C17:C21)</f>
        <v>67653</v>
      </c>
      <c r="D31" s="879">
        <f>SUM(D17:D21)</f>
        <v>37294</v>
      </c>
      <c r="E31" s="507"/>
      <c r="F31" s="507"/>
      <c r="G31" s="880">
        <f>SUM(G30)/D8*100</f>
        <v>61.908081728964447</v>
      </c>
    </row>
    <row r="32" spans="2:7" hidden="1" x14ac:dyDescent="0.2">
      <c r="C32" s="879">
        <f>SUM(C23:C29)</f>
        <v>67653</v>
      </c>
      <c r="D32" s="879">
        <f>SUM(D23:D29)</f>
        <v>37294</v>
      </c>
    </row>
    <row r="33" spans="3:3" hidden="1" x14ac:dyDescent="0.2"/>
    <row r="34" spans="3:3" x14ac:dyDescent="0.2">
      <c r="C34" s="305"/>
    </row>
    <row r="35" spans="3:3" x14ac:dyDescent="0.2">
      <c r="C35" s="307"/>
    </row>
  </sheetData>
  <printOptions horizontalCentered="1"/>
  <pageMargins left="0.6692913385826772" right="0" top="1.3779527559055118" bottom="0" header="0" footer="0"/>
  <pageSetup paperSize="9" scale="122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</sheetPr>
  <dimension ref="B1:H33"/>
  <sheetViews>
    <sheetView zoomScaleNormal="100" workbookViewId="0">
      <selection activeCell="B1" sqref="B1"/>
    </sheetView>
  </sheetViews>
  <sheetFormatPr defaultRowHeight="11.25" x14ac:dyDescent="0.2"/>
  <cols>
    <col min="1" max="1" width="2.7109375" style="283" customWidth="1"/>
    <col min="2" max="2" width="33.140625" style="283" customWidth="1"/>
    <col min="3" max="3" width="22.7109375" style="283" customWidth="1"/>
    <col min="4" max="4" width="6.42578125" style="283" hidden="1" customWidth="1"/>
    <col min="5" max="5" width="6.28515625" style="283" customWidth="1"/>
    <col min="6" max="6" width="11.42578125" style="283" customWidth="1"/>
    <col min="7" max="7" width="3.85546875" style="283" customWidth="1"/>
    <col min="8" max="8" width="33.140625" style="283" customWidth="1"/>
    <col min="9" max="11" width="9.140625" style="283"/>
    <col min="12" max="12" width="11.28515625" style="283" customWidth="1"/>
    <col min="13" max="16384" width="9.140625" style="283"/>
  </cols>
  <sheetData>
    <row r="1" spans="2:8" ht="12" customHeight="1" x14ac:dyDescent="0.2"/>
    <row r="2" spans="2:8" x14ac:dyDescent="0.2">
      <c r="B2" s="282" t="s">
        <v>642</v>
      </c>
    </row>
    <row r="3" spans="2:8" x14ac:dyDescent="0.2">
      <c r="B3" s="283" t="s">
        <v>643</v>
      </c>
    </row>
    <row r="4" spans="2:8" ht="12" thickBot="1" x14ac:dyDescent="0.25">
      <c r="B4" s="283" t="s">
        <v>622</v>
      </c>
    </row>
    <row r="5" spans="2:8" ht="22.5" customHeight="1" thickBot="1" x14ac:dyDescent="0.25">
      <c r="B5" s="920" t="s">
        <v>3</v>
      </c>
      <c r="C5" s="921" t="s">
        <v>641</v>
      </c>
    </row>
    <row r="6" spans="2:8" ht="20.25" customHeight="1" thickBot="1" x14ac:dyDescent="0.25">
      <c r="B6" s="309" t="s">
        <v>51</v>
      </c>
      <c r="C6" s="310">
        <f>SUM(C8:C13)</f>
        <v>34679</v>
      </c>
    </row>
    <row r="7" spans="2:8" ht="12.75" customHeight="1" thickBot="1" x14ac:dyDescent="0.25">
      <c r="B7" s="611" t="s">
        <v>52</v>
      </c>
      <c r="C7" s="612"/>
    </row>
    <row r="8" spans="2:8" ht="10.5" customHeight="1" thickTop="1" x14ac:dyDescent="0.2">
      <c r="B8" s="285" t="s">
        <v>53</v>
      </c>
      <c r="C8" s="286">
        <v>4626</v>
      </c>
      <c r="F8" s="306"/>
      <c r="G8" s="306"/>
      <c r="H8" s="306"/>
    </row>
    <row r="9" spans="2:8" ht="9.75" customHeight="1" x14ac:dyDescent="0.2">
      <c r="B9" s="287" t="s">
        <v>54</v>
      </c>
      <c r="C9" s="288">
        <v>10529</v>
      </c>
      <c r="D9" s="852">
        <f>SUM(C9:C10)</f>
        <v>20349</v>
      </c>
    </row>
    <row r="10" spans="2:8" x14ac:dyDescent="0.2">
      <c r="B10" s="287" t="s">
        <v>55</v>
      </c>
      <c r="C10" s="288">
        <v>9820</v>
      </c>
      <c r="D10" s="853">
        <f>SUM(D9)/C6*100</f>
        <v>58.67816257677557</v>
      </c>
    </row>
    <row r="11" spans="2:8" x14ac:dyDescent="0.2">
      <c r="B11" s="287" t="s">
        <v>56</v>
      </c>
      <c r="C11" s="288">
        <v>6510</v>
      </c>
    </row>
    <row r="12" spans="2:8" ht="9.75" customHeight="1" x14ac:dyDescent="0.2">
      <c r="B12" s="287" t="s">
        <v>57</v>
      </c>
      <c r="C12" s="288">
        <v>3180</v>
      </c>
    </row>
    <row r="13" spans="2:8" ht="10.5" customHeight="1" x14ac:dyDescent="0.2">
      <c r="B13" s="287" t="s">
        <v>58</v>
      </c>
      <c r="C13" s="288">
        <v>14</v>
      </c>
    </row>
    <row r="14" spans="2:8" ht="13.5" customHeight="1" thickBot="1" x14ac:dyDescent="0.25">
      <c r="B14" s="613" t="s">
        <v>59</v>
      </c>
      <c r="C14" s="614"/>
    </row>
    <row r="15" spans="2:8" ht="12" thickTop="1" x14ac:dyDescent="0.2">
      <c r="B15" s="285" t="s">
        <v>60</v>
      </c>
      <c r="C15" s="286">
        <v>7258</v>
      </c>
    </row>
    <row r="16" spans="2:8" ht="12.75" customHeight="1" x14ac:dyDescent="0.2">
      <c r="B16" s="287" t="s">
        <v>8</v>
      </c>
      <c r="C16" s="288">
        <v>10587</v>
      </c>
    </row>
    <row r="17" spans="2:4" x14ac:dyDescent="0.2">
      <c r="B17" s="287" t="s">
        <v>293</v>
      </c>
      <c r="C17" s="288">
        <v>5093</v>
      </c>
    </row>
    <row r="18" spans="2:4" x14ac:dyDescent="0.2">
      <c r="B18" s="287" t="s">
        <v>61</v>
      </c>
      <c r="C18" s="288">
        <v>7224</v>
      </c>
    </row>
    <row r="19" spans="2:4" ht="11.25" customHeight="1" x14ac:dyDescent="0.2">
      <c r="B19" s="287" t="s">
        <v>305</v>
      </c>
      <c r="C19" s="288">
        <v>4517</v>
      </c>
    </row>
    <row r="20" spans="2:4" ht="12" customHeight="1" thickBot="1" x14ac:dyDescent="0.25">
      <c r="B20" s="615" t="s">
        <v>62</v>
      </c>
      <c r="C20" s="616"/>
    </row>
    <row r="21" spans="2:4" ht="12" thickTop="1" x14ac:dyDescent="0.2">
      <c r="B21" s="289" t="s">
        <v>63</v>
      </c>
      <c r="C21" s="290">
        <v>8122</v>
      </c>
    </row>
    <row r="22" spans="2:4" x14ac:dyDescent="0.2">
      <c r="B22" s="291" t="s">
        <v>65</v>
      </c>
      <c r="C22" s="288">
        <v>9621</v>
      </c>
    </row>
    <row r="23" spans="2:4" x14ac:dyDescent="0.2">
      <c r="B23" s="291" t="s">
        <v>66</v>
      </c>
      <c r="C23" s="288">
        <v>5554</v>
      </c>
    </row>
    <row r="24" spans="2:4" x14ac:dyDescent="0.2">
      <c r="B24" s="291" t="s">
        <v>67</v>
      </c>
      <c r="C24" s="288">
        <v>4318</v>
      </c>
    </row>
    <row r="25" spans="2:4" x14ac:dyDescent="0.2">
      <c r="B25" s="292" t="s">
        <v>68</v>
      </c>
      <c r="C25" s="288">
        <v>1449</v>
      </c>
    </row>
    <row r="26" spans="2:4" x14ac:dyDescent="0.2">
      <c r="B26" s="291" t="s">
        <v>69</v>
      </c>
      <c r="C26" s="288">
        <v>330</v>
      </c>
      <c r="D26" s="852">
        <f>SUM(C21)+C22+C27</f>
        <v>23028</v>
      </c>
    </row>
    <row r="27" spans="2:4" ht="12" thickBot="1" x14ac:dyDescent="0.25">
      <c r="B27" s="293" t="s">
        <v>64</v>
      </c>
      <c r="C27" s="294">
        <v>5285</v>
      </c>
      <c r="D27" s="853">
        <f>SUM(D26)/C6*100</f>
        <v>66.403298826379071</v>
      </c>
    </row>
    <row r="28" spans="2:4" hidden="1" x14ac:dyDescent="0.2">
      <c r="C28" s="852">
        <f>SUM(C8:C13)</f>
        <v>34679</v>
      </c>
    </row>
    <row r="29" spans="2:4" hidden="1" x14ac:dyDescent="0.2">
      <c r="C29" s="852">
        <f>SUM(C15:C19)</f>
        <v>34679</v>
      </c>
    </row>
    <row r="30" spans="2:4" hidden="1" x14ac:dyDescent="0.2">
      <c r="C30" s="852">
        <f>SUM(C21:C27)</f>
        <v>34679</v>
      </c>
    </row>
    <row r="32" spans="2:4" x14ac:dyDescent="0.2">
      <c r="C32" s="305"/>
    </row>
    <row r="33" spans="3:3" x14ac:dyDescent="0.2">
      <c r="C33" s="307"/>
    </row>
  </sheetData>
  <printOptions horizontalCentered="1"/>
  <pageMargins left="0.31496062992125984" right="0" top="1.3779527559055118" bottom="0" header="0.31496062992125984" footer="0.31496062992125984"/>
  <pageSetup paperSize="9" scale="11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79998168889431442"/>
    <pageSetUpPr fitToPage="1"/>
  </sheetPr>
  <dimension ref="B2:S31"/>
  <sheetViews>
    <sheetView zoomScale="80" zoomScaleNormal="80" workbookViewId="0">
      <selection activeCell="B1" sqref="B1"/>
    </sheetView>
  </sheetViews>
  <sheetFormatPr defaultRowHeight="15" x14ac:dyDescent="0.25"/>
  <cols>
    <col min="1" max="1" width="3.7109375" style="11" customWidth="1"/>
    <col min="2" max="2" width="24.7109375" style="11" customWidth="1"/>
    <col min="3" max="3" width="11.5703125" style="11" customWidth="1"/>
    <col min="4" max="5" width="10.28515625" style="11" customWidth="1"/>
    <col min="6" max="6" width="11.42578125" style="11" customWidth="1"/>
    <col min="7" max="7" width="1.28515625" style="11" customWidth="1"/>
    <col min="8" max="8" width="12" style="11" customWidth="1"/>
    <col min="9" max="9" width="8.42578125" style="11" customWidth="1"/>
    <col min="10" max="10" width="1.85546875" style="11" customWidth="1"/>
    <col min="11" max="12" width="10.42578125" style="11" customWidth="1"/>
    <col min="13" max="13" width="2.28515625" style="11" customWidth="1"/>
    <col min="14" max="15" width="9.140625" style="11" hidden="1" customWidth="1"/>
    <col min="16" max="16" width="4.140625" style="140" hidden="1" customWidth="1"/>
    <col min="17" max="18" width="9.140625" style="11" hidden="1" customWidth="1"/>
    <col min="19" max="19" width="4" style="140" hidden="1" customWidth="1"/>
    <col min="20" max="20" width="9.140625" style="11" customWidth="1"/>
    <col min="21" max="16384" width="9.140625" style="11"/>
  </cols>
  <sheetData>
    <row r="2" spans="2:19" x14ac:dyDescent="0.25">
      <c r="B2" s="11" t="s">
        <v>410</v>
      </c>
    </row>
    <row r="3" spans="2:19" x14ac:dyDescent="0.25">
      <c r="B3" s="11" t="s">
        <v>480</v>
      </c>
    </row>
    <row r="4" spans="2:19" ht="13.5" customHeight="1" thickBot="1" x14ac:dyDescent="0.3">
      <c r="I4" s="148"/>
    </row>
    <row r="5" spans="2:19" ht="48.75" customHeight="1" x14ac:dyDescent="0.25">
      <c r="B5" s="553"/>
      <c r="C5" s="1008" t="s">
        <v>562</v>
      </c>
      <c r="D5" s="1009"/>
      <c r="E5" s="1008" t="s">
        <v>600</v>
      </c>
      <c r="F5" s="1009"/>
      <c r="G5" s="437"/>
      <c r="H5" s="1010" t="s">
        <v>624</v>
      </c>
      <c r="I5" s="1011"/>
      <c r="K5" s="1010" t="s">
        <v>625</v>
      </c>
      <c r="L5" s="1011"/>
    </row>
    <row r="6" spans="2:19" ht="37.5" customHeight="1" thickBot="1" x14ac:dyDescent="0.3">
      <c r="B6" s="559" t="s">
        <v>150</v>
      </c>
      <c r="C6" s="754" t="s">
        <v>4</v>
      </c>
      <c r="D6" s="755" t="s">
        <v>97</v>
      </c>
      <c r="E6" s="754" t="s">
        <v>4</v>
      </c>
      <c r="F6" s="755" t="s">
        <v>97</v>
      </c>
      <c r="G6" s="437"/>
      <c r="H6" s="543" t="s">
        <v>115</v>
      </c>
      <c r="I6" s="561" t="s">
        <v>303</v>
      </c>
      <c r="K6" s="543" t="s">
        <v>115</v>
      </c>
      <c r="L6" s="561" t="s">
        <v>303</v>
      </c>
    </row>
    <row r="7" spans="2:19" ht="27.75" customHeight="1" thickBot="1" x14ac:dyDescent="0.3">
      <c r="B7" s="165" t="s">
        <v>14</v>
      </c>
      <c r="C7" s="53">
        <f>SUM(C10:C30)</f>
        <v>43778</v>
      </c>
      <c r="D7" s="55">
        <f>SUM(D10:D30)</f>
        <v>23067</v>
      </c>
      <c r="E7" s="53">
        <f>SUM(E10:E30)</f>
        <v>43028</v>
      </c>
      <c r="F7" s="55">
        <f>SUM(F10:F30)</f>
        <v>22235</v>
      </c>
      <c r="G7" s="436"/>
      <c r="H7" s="53">
        <f>SUM(E7-C7)</f>
        <v>-750</v>
      </c>
      <c r="I7" s="167">
        <f>H7/C7*100</f>
        <v>-1.7131892731508978</v>
      </c>
      <c r="J7" s="277"/>
      <c r="K7" s="53">
        <f>SUM(F7-D7)</f>
        <v>-832</v>
      </c>
      <c r="L7" s="167">
        <f>K7/D7*100</f>
        <v>-3.6068842935795722</v>
      </c>
      <c r="N7" s="11" t="s">
        <v>4</v>
      </c>
      <c r="O7" s="281"/>
      <c r="Q7" s="11" t="s">
        <v>5</v>
      </c>
    </row>
    <row r="8" spans="2:19" ht="45.75" thickBot="1" x14ac:dyDescent="0.3">
      <c r="B8" s="315" t="s">
        <v>153</v>
      </c>
      <c r="C8" s="313">
        <v>6481</v>
      </c>
      <c r="D8" s="314">
        <v>3587</v>
      </c>
      <c r="E8" s="313">
        <v>6461</v>
      </c>
      <c r="F8" s="314">
        <v>3553</v>
      </c>
      <c r="G8" s="417"/>
      <c r="H8" s="432">
        <f>SUM(E8-C8)</f>
        <v>-20</v>
      </c>
      <c r="I8" s="142">
        <f>H8/C8*100</f>
        <v>-0.30859435272334518</v>
      </c>
      <c r="K8" s="432">
        <f>SUM(F8-D8)</f>
        <v>-34</v>
      </c>
      <c r="L8" s="142">
        <f>K8/D8*100</f>
        <v>-0.94786729857819907</v>
      </c>
      <c r="N8" s="544" t="s">
        <v>434</v>
      </c>
      <c r="O8" s="544" t="s">
        <v>435</v>
      </c>
      <c r="Q8" s="544" t="s">
        <v>434</v>
      </c>
      <c r="R8" s="544" t="s">
        <v>435</v>
      </c>
    </row>
    <row r="9" spans="2:19" ht="30" customHeight="1" thickBot="1" x14ac:dyDescent="0.3">
      <c r="B9" s="174" t="s">
        <v>154</v>
      </c>
      <c r="C9" s="174"/>
      <c r="D9" s="174"/>
      <c r="E9" s="173"/>
      <c r="F9" s="173"/>
      <c r="G9" s="438"/>
      <c r="H9" s="174"/>
      <c r="I9" s="174"/>
      <c r="J9" s="272"/>
      <c r="K9" s="174"/>
      <c r="L9" s="174"/>
      <c r="N9" s="446" t="s">
        <v>96</v>
      </c>
      <c r="O9" s="446" t="s">
        <v>96</v>
      </c>
      <c r="Q9" s="446" t="s">
        <v>96</v>
      </c>
      <c r="R9" s="446" t="s">
        <v>96</v>
      </c>
    </row>
    <row r="10" spans="2:19" x14ac:dyDescent="0.25">
      <c r="B10" s="247" t="s">
        <v>15</v>
      </c>
      <c r="C10" s="44">
        <v>712</v>
      </c>
      <c r="D10" s="264">
        <v>361</v>
      </c>
      <c r="E10" s="44">
        <v>678</v>
      </c>
      <c r="F10" s="264">
        <v>335</v>
      </c>
      <c r="G10" s="417"/>
      <c r="H10" s="433">
        <f t="shared" ref="H10:H30" si="0">SUM(E10-C10)</f>
        <v>-34</v>
      </c>
      <c r="I10" s="170">
        <f t="shared" ref="I10:I30" si="1">H10/C10*100</f>
        <v>-4.7752808988764039</v>
      </c>
      <c r="K10" s="433">
        <f t="shared" ref="K10:K30" si="2">SUM(F10-D10)</f>
        <v>-26</v>
      </c>
      <c r="L10" s="170">
        <f t="shared" ref="L10:L30" si="3">K10/D10*100</f>
        <v>-7.202216066481995</v>
      </c>
      <c r="N10" s="180">
        <f>RANK(I10,I10:I30,0)</f>
        <v>17</v>
      </c>
      <c r="O10" s="180">
        <f>RANK(I10,I10:I30,1)</f>
        <v>5</v>
      </c>
      <c r="P10" s="140">
        <v>1</v>
      </c>
      <c r="Q10" s="180">
        <f>RANK(L10,L10:L30,0)</f>
        <v>17</v>
      </c>
      <c r="R10" s="180">
        <f>RANK(L10,L10:L30,1)</f>
        <v>5</v>
      </c>
      <c r="S10" s="140">
        <v>1</v>
      </c>
    </row>
    <row r="11" spans="2:19" ht="16.5" customHeight="1" x14ac:dyDescent="0.25">
      <c r="B11" s="176" t="s">
        <v>16</v>
      </c>
      <c r="C11" s="13">
        <v>3698</v>
      </c>
      <c r="D11" s="265">
        <v>1884</v>
      </c>
      <c r="E11" s="13">
        <v>3552</v>
      </c>
      <c r="F11" s="265">
        <v>1778</v>
      </c>
      <c r="G11" s="417"/>
      <c r="H11" s="434">
        <f t="shared" si="0"/>
        <v>-146</v>
      </c>
      <c r="I11" s="256">
        <f t="shared" si="1"/>
        <v>-3.9480800432666308</v>
      </c>
      <c r="K11" s="434">
        <f t="shared" si="2"/>
        <v>-106</v>
      </c>
      <c r="L11" s="256">
        <f t="shared" si="3"/>
        <v>-5.6263269639065818</v>
      </c>
      <c r="N11" s="9">
        <f>RANK(I11,I10:I30,0)</f>
        <v>15</v>
      </c>
      <c r="O11" s="9">
        <f>RANK(I11,I10:I30,1)</f>
        <v>7</v>
      </c>
      <c r="P11" s="140">
        <v>2</v>
      </c>
      <c r="Q11" s="9">
        <f>RANK(L11,L10:L30,0)</f>
        <v>12</v>
      </c>
      <c r="R11" s="9">
        <f>RANK(L11,L10:L30,1)</f>
        <v>10</v>
      </c>
      <c r="S11" s="140">
        <v>2</v>
      </c>
    </row>
    <row r="12" spans="2:19" ht="18" customHeight="1" x14ac:dyDescent="0.25">
      <c r="B12" s="176" t="s">
        <v>17</v>
      </c>
      <c r="C12" s="13">
        <v>1470</v>
      </c>
      <c r="D12" s="265">
        <v>902</v>
      </c>
      <c r="E12" s="13">
        <v>1433</v>
      </c>
      <c r="F12" s="265">
        <v>847</v>
      </c>
      <c r="G12" s="417"/>
      <c r="H12" s="434">
        <f t="shared" si="0"/>
        <v>-37</v>
      </c>
      <c r="I12" s="256">
        <f t="shared" si="1"/>
        <v>-2.5170068027210881</v>
      </c>
      <c r="K12" s="434">
        <f t="shared" si="2"/>
        <v>-55</v>
      </c>
      <c r="L12" s="256">
        <f t="shared" si="3"/>
        <v>-6.0975609756097562</v>
      </c>
      <c r="N12" s="9">
        <f>RANK(I12,I10:I30,0)</f>
        <v>12</v>
      </c>
      <c r="O12" s="9">
        <f>RANK(I12,I10:I30,1)</f>
        <v>10</v>
      </c>
      <c r="P12" s="140">
        <v>3</v>
      </c>
      <c r="Q12" s="9">
        <f>RANK(L12,L10:L30,0)</f>
        <v>15</v>
      </c>
      <c r="R12" s="9">
        <f>RANK(L12,L10:L30,1)</f>
        <v>7</v>
      </c>
      <c r="S12" s="140">
        <v>3</v>
      </c>
    </row>
    <row r="13" spans="2:19" x14ac:dyDescent="0.25">
      <c r="B13" s="176" t="s">
        <v>18</v>
      </c>
      <c r="C13" s="13">
        <v>2925</v>
      </c>
      <c r="D13" s="265">
        <v>1560</v>
      </c>
      <c r="E13" s="13">
        <v>2665</v>
      </c>
      <c r="F13" s="265">
        <v>1398</v>
      </c>
      <c r="G13" s="417"/>
      <c r="H13" s="434">
        <f t="shared" si="0"/>
        <v>-260</v>
      </c>
      <c r="I13" s="256">
        <f>H13/C13*100</f>
        <v>-8.8888888888888893</v>
      </c>
      <c r="K13" s="434">
        <f t="shared" si="2"/>
        <v>-162</v>
      </c>
      <c r="L13" s="256">
        <f t="shared" si="3"/>
        <v>-10.384615384615385</v>
      </c>
      <c r="N13" s="9">
        <f>RANK(I13,I10:I30,0)</f>
        <v>21</v>
      </c>
      <c r="O13" s="9">
        <f>RANK(I13,I10:I30,1)</f>
        <v>1</v>
      </c>
      <c r="P13" s="140">
        <v>4</v>
      </c>
      <c r="Q13" s="9">
        <f>RANK(L13,L10:L30,0)</f>
        <v>20</v>
      </c>
      <c r="R13" s="9">
        <f>RANK(L13,L10:L30,1)</f>
        <v>2</v>
      </c>
      <c r="S13" s="140">
        <v>4</v>
      </c>
    </row>
    <row r="14" spans="2:19" x14ac:dyDescent="0.25">
      <c r="B14" s="176" t="s">
        <v>19</v>
      </c>
      <c r="C14" s="13">
        <v>3521</v>
      </c>
      <c r="D14" s="265">
        <v>2037</v>
      </c>
      <c r="E14" s="13">
        <v>3641</v>
      </c>
      <c r="F14" s="265">
        <v>2091</v>
      </c>
      <c r="G14" s="417"/>
      <c r="H14" s="434">
        <f t="shared" si="0"/>
        <v>120</v>
      </c>
      <c r="I14" s="256">
        <f t="shared" si="1"/>
        <v>3.408122692416927</v>
      </c>
      <c r="K14" s="434">
        <f t="shared" si="2"/>
        <v>54</v>
      </c>
      <c r="L14" s="256">
        <f t="shared" si="3"/>
        <v>2.6509572901325478</v>
      </c>
      <c r="N14" s="9">
        <f>RANK(I14,I10:I30,0)</f>
        <v>3</v>
      </c>
      <c r="O14" s="9">
        <f>RANK(I14,I10:I30,1)</f>
        <v>19</v>
      </c>
      <c r="P14" s="140">
        <v>5</v>
      </c>
      <c r="Q14" s="9">
        <f>RANK(L14,L10:L30,0)</f>
        <v>4</v>
      </c>
      <c r="R14" s="9">
        <f>RANK(L14,L10:L30,1)</f>
        <v>18</v>
      </c>
      <c r="S14" s="140">
        <v>5</v>
      </c>
    </row>
    <row r="15" spans="2:19" ht="15.75" customHeight="1" x14ac:dyDescent="0.25">
      <c r="B15" s="176" t="s">
        <v>20</v>
      </c>
      <c r="C15" s="13">
        <v>1383</v>
      </c>
      <c r="D15" s="265">
        <v>704</v>
      </c>
      <c r="E15" s="13">
        <v>1319</v>
      </c>
      <c r="F15" s="265">
        <v>647</v>
      </c>
      <c r="G15" s="417"/>
      <c r="H15" s="434">
        <f t="shared" si="0"/>
        <v>-64</v>
      </c>
      <c r="I15" s="256">
        <f t="shared" si="1"/>
        <v>-4.6276211135213305</v>
      </c>
      <c r="K15" s="434">
        <f t="shared" si="2"/>
        <v>-57</v>
      </c>
      <c r="L15" s="256">
        <f t="shared" si="3"/>
        <v>-8.0965909090909083</v>
      </c>
      <c r="N15" s="9">
        <f>RANK(I15,I10:I30,0)</f>
        <v>16</v>
      </c>
      <c r="O15" s="9">
        <f>RANK(I15,I10:I30,1)</f>
        <v>6</v>
      </c>
      <c r="P15" s="140">
        <v>6</v>
      </c>
      <c r="Q15" s="9">
        <f>RANK(L15,L10:L30,0)</f>
        <v>19</v>
      </c>
      <c r="R15" s="9">
        <f>RANK(L15,L10:L30,1)</f>
        <v>3</v>
      </c>
      <c r="S15" s="140">
        <v>6</v>
      </c>
    </row>
    <row r="16" spans="2:19" x14ac:dyDescent="0.25">
      <c r="B16" s="176" t="s">
        <v>21</v>
      </c>
      <c r="C16" s="13">
        <v>1813</v>
      </c>
      <c r="D16" s="265">
        <v>991</v>
      </c>
      <c r="E16" s="13">
        <v>2008</v>
      </c>
      <c r="F16" s="265">
        <v>1081</v>
      </c>
      <c r="G16" s="417"/>
      <c r="H16" s="434">
        <f t="shared" si="0"/>
        <v>195</v>
      </c>
      <c r="I16" s="256">
        <f t="shared" si="1"/>
        <v>10.75565361279647</v>
      </c>
      <c r="K16" s="434">
        <f t="shared" si="2"/>
        <v>90</v>
      </c>
      <c r="L16" s="256">
        <f t="shared" si="3"/>
        <v>9.0817356205852668</v>
      </c>
      <c r="N16" s="9">
        <f>RANK(I16,I10:I30,0)</f>
        <v>2</v>
      </c>
      <c r="O16" s="9">
        <f>RANK(I16,I10:I30,1)</f>
        <v>20</v>
      </c>
      <c r="P16" s="140">
        <v>7</v>
      </c>
      <c r="Q16" s="9">
        <f>RANK(L16,L10:L30,0)</f>
        <v>2</v>
      </c>
      <c r="R16" s="9">
        <f>RANK(L16,L10:L30,1)</f>
        <v>20</v>
      </c>
      <c r="S16" s="140">
        <v>7</v>
      </c>
    </row>
    <row r="17" spans="2:19" x14ac:dyDescent="0.25">
      <c r="B17" s="176" t="s">
        <v>22</v>
      </c>
      <c r="C17" s="13">
        <v>1434</v>
      </c>
      <c r="D17" s="265">
        <v>697</v>
      </c>
      <c r="E17" s="13">
        <v>1439</v>
      </c>
      <c r="F17" s="265">
        <v>690</v>
      </c>
      <c r="G17" s="417"/>
      <c r="H17" s="434">
        <f>SUM(E17-C17)</f>
        <v>5</v>
      </c>
      <c r="I17" s="256">
        <f>H17/C17*100</f>
        <v>0.34867503486750351</v>
      </c>
      <c r="K17" s="434">
        <f t="shared" si="2"/>
        <v>-7</v>
      </c>
      <c r="L17" s="256">
        <f t="shared" si="3"/>
        <v>-1.0043041606886656</v>
      </c>
      <c r="N17" s="9">
        <f>RANK(I17,I10:I30,0)</f>
        <v>7</v>
      </c>
      <c r="O17" s="9">
        <f>RANK(I17,I10:I30,1)</f>
        <v>15</v>
      </c>
      <c r="P17" s="140">
        <v>8</v>
      </c>
      <c r="Q17" s="9">
        <f>RANK(L17,L10:L30,0)</f>
        <v>6</v>
      </c>
      <c r="R17" s="9">
        <f>RANK(L17,L10:L30,1)</f>
        <v>16</v>
      </c>
      <c r="S17" s="140">
        <v>8</v>
      </c>
    </row>
    <row r="18" spans="2:19" x14ac:dyDescent="0.25">
      <c r="B18" s="176" t="s">
        <v>23</v>
      </c>
      <c r="C18" s="13">
        <v>2419</v>
      </c>
      <c r="D18" s="265">
        <v>1294</v>
      </c>
      <c r="E18" s="13">
        <v>2364</v>
      </c>
      <c r="F18" s="265">
        <v>1261</v>
      </c>
      <c r="G18" s="417"/>
      <c r="H18" s="434">
        <f t="shared" si="0"/>
        <v>-55</v>
      </c>
      <c r="I18" s="256">
        <f t="shared" si="1"/>
        <v>-2.2736668044646549</v>
      </c>
      <c r="K18" s="434">
        <f t="shared" si="2"/>
        <v>-33</v>
      </c>
      <c r="L18" s="256">
        <f t="shared" si="3"/>
        <v>-2.5502318392581143</v>
      </c>
      <c r="N18" s="9">
        <f>RANK(I18,I10:I30,0)</f>
        <v>11</v>
      </c>
      <c r="O18" s="9">
        <f>RANK(I18,I10:I30,1)</f>
        <v>11</v>
      </c>
      <c r="P18" s="140">
        <v>9</v>
      </c>
      <c r="Q18" s="9">
        <f>RANK(L18,L10:L30,0)</f>
        <v>8</v>
      </c>
      <c r="R18" s="9">
        <f>RANK(L18,L10:L30,1)</f>
        <v>14</v>
      </c>
      <c r="S18" s="140">
        <v>9</v>
      </c>
    </row>
    <row r="19" spans="2:19" x14ac:dyDescent="0.25">
      <c r="B19" s="176" t="s">
        <v>24</v>
      </c>
      <c r="C19" s="13">
        <v>1224</v>
      </c>
      <c r="D19" s="265">
        <v>586</v>
      </c>
      <c r="E19" s="13">
        <v>1251</v>
      </c>
      <c r="F19" s="265">
        <v>581</v>
      </c>
      <c r="G19" s="417"/>
      <c r="H19" s="434">
        <f t="shared" si="0"/>
        <v>27</v>
      </c>
      <c r="I19" s="256">
        <f t="shared" si="1"/>
        <v>2.2058823529411766</v>
      </c>
      <c r="K19" s="434">
        <f t="shared" si="2"/>
        <v>-5</v>
      </c>
      <c r="L19" s="256">
        <f t="shared" si="3"/>
        <v>-0.85324232081911267</v>
      </c>
      <c r="N19" s="9">
        <f>RANK(I19,I10:I30,0)</f>
        <v>5</v>
      </c>
      <c r="O19" s="9">
        <f>RANK(I19,I10:I30,1)</f>
        <v>17</v>
      </c>
      <c r="P19" s="140">
        <v>10</v>
      </c>
      <c r="Q19" s="9">
        <f>RANK(L19,L10:L30,0)</f>
        <v>5</v>
      </c>
      <c r="R19" s="9">
        <f>RANK(L19,L10:L30,1)</f>
        <v>17</v>
      </c>
      <c r="S19" s="140">
        <v>10</v>
      </c>
    </row>
    <row r="20" spans="2:19" x14ac:dyDescent="0.25">
      <c r="B20" s="176" t="s">
        <v>25</v>
      </c>
      <c r="C20" s="13">
        <v>2067</v>
      </c>
      <c r="D20" s="265">
        <v>1007</v>
      </c>
      <c r="E20" s="13">
        <v>2028</v>
      </c>
      <c r="F20" s="265">
        <v>959</v>
      </c>
      <c r="G20" s="417"/>
      <c r="H20" s="434">
        <f t="shared" si="0"/>
        <v>-39</v>
      </c>
      <c r="I20" s="256">
        <f t="shared" si="1"/>
        <v>-1.8867924528301887</v>
      </c>
      <c r="K20" s="434">
        <f t="shared" si="2"/>
        <v>-48</v>
      </c>
      <c r="L20" s="256">
        <f t="shared" si="3"/>
        <v>-4.7666335650446872</v>
      </c>
      <c r="N20" s="9">
        <f>RANK(I20,I10:I30,0)</f>
        <v>10</v>
      </c>
      <c r="O20" s="9">
        <f>RANK(I20,I10:I30,1)</f>
        <v>12</v>
      </c>
      <c r="P20" s="140">
        <v>11</v>
      </c>
      <c r="Q20" s="9">
        <f>RANK(L20,L10:L30,0)</f>
        <v>10</v>
      </c>
      <c r="R20" s="9">
        <f>RANK(L20,L10:L30,1)</f>
        <v>12</v>
      </c>
      <c r="S20" s="140">
        <v>11</v>
      </c>
    </row>
    <row r="21" spans="2:19" x14ac:dyDescent="0.25">
      <c r="B21" s="176" t="s">
        <v>26</v>
      </c>
      <c r="C21" s="13">
        <v>1279</v>
      </c>
      <c r="D21" s="265">
        <v>675</v>
      </c>
      <c r="E21" s="13">
        <v>1546</v>
      </c>
      <c r="F21" s="265">
        <v>810</v>
      </c>
      <c r="G21" s="417"/>
      <c r="H21" s="434">
        <f t="shared" si="0"/>
        <v>267</v>
      </c>
      <c r="I21" s="256">
        <f t="shared" si="1"/>
        <v>20.875684128225174</v>
      </c>
      <c r="K21" s="434">
        <f t="shared" si="2"/>
        <v>135</v>
      </c>
      <c r="L21" s="256">
        <f t="shared" si="3"/>
        <v>20</v>
      </c>
      <c r="N21" s="9">
        <f>RANK(I21,I10:I30,0)</f>
        <v>1</v>
      </c>
      <c r="O21" s="9">
        <f>RANK(I21,I10:I30,1)</f>
        <v>21</v>
      </c>
      <c r="P21" s="140">
        <v>12</v>
      </c>
      <c r="Q21" s="9">
        <f>RANK(L21,L10:L30,0)</f>
        <v>1</v>
      </c>
      <c r="R21" s="9">
        <f>RANK(L21,L10:L30,1)</f>
        <v>21</v>
      </c>
      <c r="S21" s="140">
        <v>12</v>
      </c>
    </row>
    <row r="22" spans="2:19" x14ac:dyDescent="0.25">
      <c r="B22" s="176" t="s">
        <v>27</v>
      </c>
      <c r="C22" s="13">
        <v>2018</v>
      </c>
      <c r="D22" s="265">
        <v>1044</v>
      </c>
      <c r="E22" s="13">
        <v>2002</v>
      </c>
      <c r="F22" s="265">
        <v>992</v>
      </c>
      <c r="G22" s="417"/>
      <c r="H22" s="434">
        <f t="shared" si="0"/>
        <v>-16</v>
      </c>
      <c r="I22" s="256">
        <f t="shared" si="1"/>
        <v>-0.79286422200198214</v>
      </c>
      <c r="K22" s="434">
        <f t="shared" si="2"/>
        <v>-52</v>
      </c>
      <c r="L22" s="256">
        <f t="shared" si="3"/>
        <v>-4.980842911877394</v>
      </c>
      <c r="N22" s="9">
        <f>RANK(I22,I10:I30,0)</f>
        <v>8</v>
      </c>
      <c r="O22" s="9">
        <f>RANK(I22,I10:I30,1)</f>
        <v>14</v>
      </c>
      <c r="P22" s="140">
        <v>13</v>
      </c>
      <c r="Q22" s="9">
        <f>RANK(L22,L10:L30,0)</f>
        <v>11</v>
      </c>
      <c r="R22" s="9">
        <f>RANK(L22,L10:L30,1)</f>
        <v>11</v>
      </c>
      <c r="S22" s="140">
        <v>13</v>
      </c>
    </row>
    <row r="23" spans="2:19" x14ac:dyDescent="0.25">
      <c r="B23" s="177" t="s">
        <v>28</v>
      </c>
      <c r="C23" s="13">
        <v>3060</v>
      </c>
      <c r="D23" s="265">
        <v>1593</v>
      </c>
      <c r="E23" s="13">
        <v>2944</v>
      </c>
      <c r="F23" s="265">
        <v>1475</v>
      </c>
      <c r="G23" s="417"/>
      <c r="H23" s="434">
        <f t="shared" si="0"/>
        <v>-116</v>
      </c>
      <c r="I23" s="256">
        <f t="shared" si="1"/>
        <v>-3.7908496732026142</v>
      </c>
      <c r="K23" s="434">
        <f t="shared" si="2"/>
        <v>-118</v>
      </c>
      <c r="L23" s="256">
        <f t="shared" si="3"/>
        <v>-7.4074074074074066</v>
      </c>
      <c r="N23" s="9">
        <f>RANK(I23,I10:I30,0)</f>
        <v>14</v>
      </c>
      <c r="O23" s="9">
        <f>RANK(I23,I10:I30,1)</f>
        <v>8</v>
      </c>
      <c r="P23" s="140">
        <v>14</v>
      </c>
      <c r="Q23" s="9">
        <f>RANK(L23,L10:L30,0)</f>
        <v>18</v>
      </c>
      <c r="R23" s="9">
        <f>RANK(L23,L10:L30,1)</f>
        <v>4</v>
      </c>
      <c r="S23" s="140">
        <v>14</v>
      </c>
    </row>
    <row r="24" spans="2:19" x14ac:dyDescent="0.25">
      <c r="B24" s="177" t="s">
        <v>29</v>
      </c>
      <c r="C24" s="13">
        <v>2789</v>
      </c>
      <c r="D24" s="265">
        <v>1597</v>
      </c>
      <c r="E24" s="13">
        <v>2615</v>
      </c>
      <c r="F24" s="265">
        <v>1430</v>
      </c>
      <c r="G24" s="417"/>
      <c r="H24" s="434">
        <f t="shared" si="0"/>
        <v>-174</v>
      </c>
      <c r="I24" s="256">
        <f t="shared" si="1"/>
        <v>-6.2387952671208318</v>
      </c>
      <c r="K24" s="434">
        <f t="shared" si="2"/>
        <v>-167</v>
      </c>
      <c r="L24" s="256">
        <f t="shared" si="3"/>
        <v>-10.457107075767064</v>
      </c>
      <c r="N24" s="9">
        <f>RANK(I24,I10:I30,0)</f>
        <v>19</v>
      </c>
      <c r="O24" s="9">
        <f>RANK(I24,I10:I30,1)</f>
        <v>3</v>
      </c>
      <c r="P24" s="140">
        <v>15</v>
      </c>
      <c r="Q24" s="9">
        <f>RANK(L24,L10:L30,0)</f>
        <v>21</v>
      </c>
      <c r="R24" s="9">
        <f>RANK(L24,L10:L30,1)</f>
        <v>1</v>
      </c>
      <c r="S24" s="140">
        <v>15</v>
      </c>
    </row>
    <row r="25" spans="2:19" x14ac:dyDescent="0.25">
      <c r="B25" s="177" t="s">
        <v>30</v>
      </c>
      <c r="C25" s="13">
        <v>1801</v>
      </c>
      <c r="D25" s="265">
        <v>935</v>
      </c>
      <c r="E25" s="13">
        <v>1660</v>
      </c>
      <c r="F25" s="265">
        <v>868</v>
      </c>
      <c r="G25" s="417"/>
      <c r="H25" s="434">
        <f t="shared" si="0"/>
        <v>-141</v>
      </c>
      <c r="I25" s="256">
        <f t="shared" si="1"/>
        <v>-7.8289838978345365</v>
      </c>
      <c r="K25" s="434">
        <f t="shared" si="2"/>
        <v>-67</v>
      </c>
      <c r="L25" s="256">
        <f t="shared" si="3"/>
        <v>-7.1657754010695189</v>
      </c>
      <c r="N25" s="9">
        <f>RANK(I25,I10:I30,0)</f>
        <v>20</v>
      </c>
      <c r="O25" s="9">
        <f>RANK(I25,I10:I30,1)</f>
        <v>2</v>
      </c>
      <c r="P25" s="140">
        <v>16</v>
      </c>
      <c r="Q25" s="9">
        <f>RANK(L25,L10:L30,0)</f>
        <v>16</v>
      </c>
      <c r="R25" s="9">
        <f>RANK(L25,L10:L30,1)</f>
        <v>6</v>
      </c>
      <c r="S25" s="140">
        <v>16</v>
      </c>
    </row>
    <row r="26" spans="2:19" x14ac:dyDescent="0.25">
      <c r="B26" s="177" t="s">
        <v>31</v>
      </c>
      <c r="C26" s="13">
        <v>3929</v>
      </c>
      <c r="D26" s="265">
        <v>1955</v>
      </c>
      <c r="E26" s="13">
        <v>3698</v>
      </c>
      <c r="F26" s="265">
        <v>1838</v>
      </c>
      <c r="G26" s="417"/>
      <c r="H26" s="434">
        <f t="shared" si="0"/>
        <v>-231</v>
      </c>
      <c r="I26" s="256">
        <f t="shared" si="1"/>
        <v>-5.8793586154237722</v>
      </c>
      <c r="K26" s="434">
        <f t="shared" si="2"/>
        <v>-117</v>
      </c>
      <c r="L26" s="256">
        <f t="shared" si="3"/>
        <v>-5.9846547314578</v>
      </c>
      <c r="N26" s="9">
        <f>RANK(I26,I10:I30,0)</f>
        <v>18</v>
      </c>
      <c r="O26" s="9">
        <f>RANK(I26,I10:I30,1)</f>
        <v>4</v>
      </c>
      <c r="P26" s="140">
        <v>17</v>
      </c>
      <c r="Q26" s="9">
        <f>RANK(L26,L10:L30,0)</f>
        <v>14</v>
      </c>
      <c r="R26" s="9">
        <f>RANK(L26,L10:L30,1)</f>
        <v>8</v>
      </c>
      <c r="S26" s="140">
        <v>17</v>
      </c>
    </row>
    <row r="27" spans="2:19" x14ac:dyDescent="0.25">
      <c r="B27" s="177" t="s">
        <v>32</v>
      </c>
      <c r="C27" s="13">
        <v>1543</v>
      </c>
      <c r="D27" s="265">
        <v>764</v>
      </c>
      <c r="E27" s="13">
        <v>1593</v>
      </c>
      <c r="F27" s="265">
        <v>790</v>
      </c>
      <c r="G27" s="417"/>
      <c r="H27" s="434">
        <f t="shared" si="0"/>
        <v>50</v>
      </c>
      <c r="I27" s="256">
        <f t="shared" si="1"/>
        <v>3.2404406999351911</v>
      </c>
      <c r="K27" s="434">
        <f t="shared" si="2"/>
        <v>26</v>
      </c>
      <c r="L27" s="256">
        <f t="shared" si="3"/>
        <v>3.4031413612565444</v>
      </c>
      <c r="N27" s="9">
        <f>RANK(I27,I10:I30,0)</f>
        <v>4</v>
      </c>
      <c r="O27" s="9">
        <f>RANK(I27,I10:I30,1)</f>
        <v>18</v>
      </c>
      <c r="P27" s="140">
        <v>18</v>
      </c>
      <c r="Q27" s="9">
        <f>RANK(L27,L10:L30,0)</f>
        <v>3</v>
      </c>
      <c r="R27" s="9">
        <f>RANK(L27,L10:L30,1)</f>
        <v>19</v>
      </c>
      <c r="S27" s="140">
        <v>18</v>
      </c>
    </row>
    <row r="28" spans="2:19" x14ac:dyDescent="0.25">
      <c r="B28" s="177" t="s">
        <v>33</v>
      </c>
      <c r="C28" s="13">
        <v>744</v>
      </c>
      <c r="D28" s="265">
        <v>414</v>
      </c>
      <c r="E28" s="13">
        <v>755</v>
      </c>
      <c r="F28" s="265">
        <v>407</v>
      </c>
      <c r="G28" s="417"/>
      <c r="H28" s="434">
        <f t="shared" si="0"/>
        <v>11</v>
      </c>
      <c r="I28" s="256">
        <f t="shared" si="1"/>
        <v>1.478494623655914</v>
      </c>
      <c r="K28" s="434">
        <f t="shared" si="2"/>
        <v>-7</v>
      </c>
      <c r="L28" s="256">
        <f t="shared" si="3"/>
        <v>-1.6908212560386473</v>
      </c>
      <c r="N28" s="9">
        <f>RANK(I28,I10:I30,0)</f>
        <v>6</v>
      </c>
      <c r="O28" s="9">
        <f>RANK(I28,I10:I30,1)</f>
        <v>16</v>
      </c>
      <c r="P28" s="140">
        <v>19</v>
      </c>
      <c r="Q28" s="9">
        <f>RANK(L28,L10:L30,0)</f>
        <v>7</v>
      </c>
      <c r="R28" s="9">
        <f>RANK(L28,L10:L30,1)</f>
        <v>15</v>
      </c>
      <c r="S28" s="140">
        <v>19</v>
      </c>
    </row>
    <row r="29" spans="2:19" x14ac:dyDescent="0.25">
      <c r="B29" s="177" t="s">
        <v>34</v>
      </c>
      <c r="C29" s="13">
        <v>2907</v>
      </c>
      <c r="D29" s="265">
        <v>1526</v>
      </c>
      <c r="E29" s="13">
        <v>2813</v>
      </c>
      <c r="F29" s="265">
        <v>1436</v>
      </c>
      <c r="G29" s="417"/>
      <c r="H29" s="434">
        <f t="shared" si="0"/>
        <v>-94</v>
      </c>
      <c r="I29" s="256">
        <f t="shared" si="1"/>
        <v>-3.2335741314069488</v>
      </c>
      <c r="K29" s="434">
        <f t="shared" si="2"/>
        <v>-90</v>
      </c>
      <c r="L29" s="256">
        <f t="shared" si="3"/>
        <v>-5.8977719528178243</v>
      </c>
      <c r="N29" s="9">
        <f>RANK(I29,I10:I30,0)</f>
        <v>13</v>
      </c>
      <c r="O29" s="9">
        <f>RANK(I29,I10:I30,1)</f>
        <v>9</v>
      </c>
      <c r="P29" s="140">
        <v>20</v>
      </c>
      <c r="Q29" s="9">
        <f>RANK(L29,L10:L30,0)</f>
        <v>13</v>
      </c>
      <c r="R29" s="9">
        <f>RANK(L29,L10:L30,1)</f>
        <v>9</v>
      </c>
      <c r="S29" s="140">
        <v>20</v>
      </c>
    </row>
    <row r="30" spans="2:19" ht="15.75" thickBot="1" x14ac:dyDescent="0.3">
      <c r="B30" s="178" t="s">
        <v>35</v>
      </c>
      <c r="C30" s="20">
        <v>1042</v>
      </c>
      <c r="D30" s="266">
        <v>541</v>
      </c>
      <c r="E30" s="20">
        <v>1024</v>
      </c>
      <c r="F30" s="266">
        <v>521</v>
      </c>
      <c r="G30" s="417"/>
      <c r="H30" s="435">
        <f t="shared" si="0"/>
        <v>-18</v>
      </c>
      <c r="I30" s="142">
        <f t="shared" si="1"/>
        <v>-1.727447216890595</v>
      </c>
      <c r="K30" s="435">
        <f t="shared" si="2"/>
        <v>-20</v>
      </c>
      <c r="L30" s="142">
        <f t="shared" si="3"/>
        <v>-3.6968576709796674</v>
      </c>
      <c r="N30" s="9">
        <f>RANK(I30,I10:I30,0)</f>
        <v>9</v>
      </c>
      <c r="O30" s="9">
        <f>RANK(I30,I10:I30,1)</f>
        <v>13</v>
      </c>
      <c r="P30" s="140">
        <v>21</v>
      </c>
      <c r="Q30" s="9">
        <f>RANK(L30,L10:L30,0)</f>
        <v>9</v>
      </c>
      <c r="R30" s="9">
        <f>RANK(L30,L10:L30,1)</f>
        <v>13</v>
      </c>
      <c r="S30" s="140">
        <v>21</v>
      </c>
    </row>
    <row r="31" spans="2:19" hidden="1" x14ac:dyDescent="0.25">
      <c r="C31" s="889">
        <f>SUM(C10:C30)</f>
        <v>43778</v>
      </c>
      <c r="D31" s="889">
        <f>SUM(D10:D30)</f>
        <v>23067</v>
      </c>
      <c r="E31" s="889">
        <f>SUM(E10:E30)</f>
        <v>43028</v>
      </c>
      <c r="F31" s="889">
        <f>SUM(F10:F30)</f>
        <v>22235</v>
      </c>
      <c r="G31" s="319"/>
      <c r="H31" s="889">
        <f>SUM(H10:H30)</f>
        <v>-750</v>
      </c>
      <c r="I31" s="277"/>
      <c r="K31" s="889">
        <f>SUM(K10:K30)</f>
        <v>-832</v>
      </c>
      <c r="N31" s="892">
        <f>SUM(E7)/T.I!F8*100</f>
        <v>63.601022866687359</v>
      </c>
    </row>
  </sheetData>
  <mergeCells count="4">
    <mergeCell ref="C5:D5"/>
    <mergeCell ref="E5:F5"/>
    <mergeCell ref="H5:I5"/>
    <mergeCell ref="K5:L5"/>
  </mergeCells>
  <printOptions horizontalCentered="1"/>
  <pageMargins left="0" right="0" top="0.6692913385826772" bottom="0" header="0" footer="0"/>
  <pageSetup paperSize="9" scale="97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  <pageSetUpPr fitToPage="1"/>
  </sheetPr>
  <dimension ref="B1:Q19"/>
  <sheetViews>
    <sheetView zoomScaleNormal="100" workbookViewId="0">
      <selection activeCell="B1" sqref="B1"/>
    </sheetView>
  </sheetViews>
  <sheetFormatPr defaultRowHeight="15" x14ac:dyDescent="0.25"/>
  <cols>
    <col min="1" max="1" width="3.28515625" style="11" customWidth="1"/>
    <col min="2" max="2" width="52.5703125" style="11" customWidth="1"/>
    <col min="3" max="3" width="9.85546875" style="11" customWidth="1"/>
    <col min="4" max="4" width="7.85546875" style="11" customWidth="1"/>
    <col min="5" max="5" width="9.28515625" style="11" bestFit="1" customWidth="1"/>
    <col min="6" max="6" width="9.85546875" style="11" customWidth="1"/>
    <col min="7" max="7" width="13.42578125" style="11" customWidth="1"/>
    <col min="8" max="8" width="9.42578125" style="11" customWidth="1"/>
    <col min="9" max="9" width="9.28515625" style="11" customWidth="1"/>
    <col min="10" max="10" width="8.7109375" style="11" customWidth="1"/>
    <col min="11" max="11" width="10" style="11" bestFit="1" customWidth="1"/>
    <col min="12" max="12" width="8.85546875" style="11" customWidth="1"/>
    <col min="13" max="13" width="9.28515625" style="11" bestFit="1" customWidth="1"/>
    <col min="14" max="14" width="7" style="11" customWidth="1"/>
    <col min="15" max="15" width="7" style="11" hidden="1" customWidth="1"/>
    <col min="16" max="16" width="6.85546875" style="11" customWidth="1"/>
    <col min="17" max="17" width="3.140625" style="11" customWidth="1"/>
    <col min="18" max="16384" width="9.140625" style="11"/>
  </cols>
  <sheetData>
    <row r="1" spans="2:17" ht="12" customHeight="1" x14ac:dyDescent="0.25"/>
    <row r="2" spans="2:17" ht="22.5" customHeight="1" thickBot="1" x14ac:dyDescent="0.3">
      <c r="B2" s="440" t="s">
        <v>429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2:17" x14ac:dyDescent="0.25">
      <c r="B3" s="1016" t="s">
        <v>111</v>
      </c>
      <c r="C3" s="1022" t="s">
        <v>562</v>
      </c>
      <c r="D3" s="1023"/>
      <c r="E3" s="1023"/>
      <c r="F3" s="1024"/>
      <c r="G3" s="1019" t="s">
        <v>600</v>
      </c>
      <c r="H3" s="1020"/>
      <c r="I3" s="1020"/>
      <c r="J3" s="1021"/>
      <c r="K3" s="1022" t="s">
        <v>430</v>
      </c>
      <c r="L3" s="1023"/>
      <c r="M3" s="1023"/>
      <c r="N3" s="1024"/>
      <c r="O3" s="350"/>
    </row>
    <row r="4" spans="2:17" ht="27.75" customHeight="1" x14ac:dyDescent="0.25">
      <c r="B4" s="1017"/>
      <c r="C4" s="1012" t="s">
        <v>4</v>
      </c>
      <c r="D4" s="1013"/>
      <c r="E4" s="1014" t="s">
        <v>97</v>
      </c>
      <c r="F4" s="1015"/>
      <c r="G4" s="1012" t="s">
        <v>4</v>
      </c>
      <c r="H4" s="1013"/>
      <c r="I4" s="1014" t="s">
        <v>97</v>
      </c>
      <c r="J4" s="1015"/>
      <c r="K4" s="1012" t="s">
        <v>4</v>
      </c>
      <c r="L4" s="1013"/>
      <c r="M4" s="1014" t="s">
        <v>97</v>
      </c>
      <c r="N4" s="1015"/>
      <c r="O4" s="908"/>
    </row>
    <row r="5" spans="2:17" ht="27.75" customHeight="1" thickBot="1" x14ac:dyDescent="0.3">
      <c r="B5" s="1018"/>
      <c r="C5" s="743" t="s">
        <v>115</v>
      </c>
      <c r="D5" s="742" t="s">
        <v>303</v>
      </c>
      <c r="E5" s="744" t="s">
        <v>115</v>
      </c>
      <c r="F5" s="742" t="s">
        <v>303</v>
      </c>
      <c r="G5" s="743" t="s">
        <v>115</v>
      </c>
      <c r="H5" s="742" t="s">
        <v>303</v>
      </c>
      <c r="I5" s="744" t="s">
        <v>115</v>
      </c>
      <c r="J5" s="745" t="s">
        <v>303</v>
      </c>
      <c r="K5" s="743" t="s">
        <v>115</v>
      </c>
      <c r="L5" s="742" t="s">
        <v>303</v>
      </c>
      <c r="M5" s="744" t="s">
        <v>115</v>
      </c>
      <c r="N5" s="745" t="s">
        <v>303</v>
      </c>
      <c r="O5" s="909"/>
    </row>
    <row r="6" spans="2:17" ht="22.5" customHeight="1" x14ac:dyDescent="0.25">
      <c r="B6" s="103" t="s">
        <v>257</v>
      </c>
      <c r="C6" s="238">
        <v>69046</v>
      </c>
      <c r="D6" s="746">
        <v>100</v>
      </c>
      <c r="E6" s="57">
        <v>36088</v>
      </c>
      <c r="F6" s="747">
        <v>100</v>
      </c>
      <c r="G6" s="238">
        <v>67653</v>
      </c>
      <c r="H6" s="746">
        <v>100</v>
      </c>
      <c r="I6" s="57">
        <v>34679</v>
      </c>
      <c r="J6" s="747">
        <v>100</v>
      </c>
      <c r="K6" s="439">
        <f>G6-C6</f>
        <v>-1393</v>
      </c>
      <c r="L6" s="269">
        <f>K6/C6*100</f>
        <v>-2.0174955826550418</v>
      </c>
      <c r="M6" s="414">
        <f>I6-E6</f>
        <v>-1409</v>
      </c>
      <c r="N6" s="270">
        <f>M6/E6*100</f>
        <v>-3.9043449346043007</v>
      </c>
      <c r="O6" s="906"/>
    </row>
    <row r="7" spans="2:17" ht="24.75" customHeight="1" thickBot="1" x14ac:dyDescent="0.3">
      <c r="B7" s="93" t="s">
        <v>319</v>
      </c>
      <c r="C7" s="3">
        <v>59954</v>
      </c>
      <c r="D7" s="893" t="s">
        <v>96</v>
      </c>
      <c r="E7" s="5">
        <v>32024</v>
      </c>
      <c r="F7" s="894" t="s">
        <v>96</v>
      </c>
      <c r="G7" s="3">
        <v>57841</v>
      </c>
      <c r="H7" s="893" t="s">
        <v>96</v>
      </c>
      <c r="I7" s="5">
        <v>30331</v>
      </c>
      <c r="J7" s="894" t="s">
        <v>96</v>
      </c>
      <c r="K7" s="20">
        <f>SUM(G7)-C7</f>
        <v>-2113</v>
      </c>
      <c r="L7" s="415">
        <f>K7/C7*100</f>
        <v>-3.5243686826567036</v>
      </c>
      <c r="M7" s="21">
        <f>SUM(I7)-E7</f>
        <v>-1693</v>
      </c>
      <c r="N7" s="416">
        <f>M7/E7*100</f>
        <v>-5.2866600049962527</v>
      </c>
      <c r="O7" s="907"/>
    </row>
    <row r="8" spans="2:17" ht="25.5" customHeight="1" thickBot="1" x14ac:dyDescent="0.3">
      <c r="B8" s="748" t="s">
        <v>318</v>
      </c>
      <c r="C8" s="749"/>
      <c r="D8" s="750"/>
      <c r="E8" s="749"/>
      <c r="F8" s="750"/>
      <c r="G8" s="749"/>
      <c r="H8" s="750"/>
      <c r="I8" s="749"/>
      <c r="J8" s="750"/>
      <c r="K8" s="751"/>
      <c r="L8" s="752"/>
      <c r="M8" s="751"/>
      <c r="N8" s="753"/>
      <c r="O8" s="910"/>
    </row>
    <row r="9" spans="2:17" ht="21" customHeight="1" x14ac:dyDescent="0.25">
      <c r="B9" s="412" t="s">
        <v>317</v>
      </c>
      <c r="C9" s="226">
        <v>17985</v>
      </c>
      <c r="D9" s="229">
        <f>SUM(C9*100/C6)</f>
        <v>26.047852156533324</v>
      </c>
      <c r="E9" s="230">
        <v>9863</v>
      </c>
      <c r="F9" s="231">
        <f>SUM(E9*100/E6)</f>
        <v>27.330414542230105</v>
      </c>
      <c r="G9" s="226">
        <v>17762</v>
      </c>
      <c r="H9" s="234">
        <f>SUM(G9*100/G6)</f>
        <v>26.254563729620269</v>
      </c>
      <c r="I9" s="228">
        <v>9486</v>
      </c>
      <c r="J9" s="234">
        <f>SUM(I9*100/I6)</f>
        <v>27.35372992300816</v>
      </c>
      <c r="K9" s="232">
        <f>G9-C9</f>
        <v>-223</v>
      </c>
      <c r="L9" s="234">
        <f>K9/C9*100</f>
        <v>-1.2399221573533501</v>
      </c>
      <c r="M9" s="227">
        <f t="shared" ref="M9:M16" si="0">I9-E9</f>
        <v>-377</v>
      </c>
      <c r="N9" s="236">
        <f t="shared" ref="N9:N16" si="1">M9/E9*100</f>
        <v>-3.8223664199533611</v>
      </c>
      <c r="O9" s="911">
        <f t="shared" ref="O9:O16" si="2">SUM(H9-D9)</f>
        <v>0.20671157308694532</v>
      </c>
      <c r="P9" s="912"/>
      <c r="Q9" s="912"/>
    </row>
    <row r="10" spans="2:17" ht="20.25" customHeight="1" x14ac:dyDescent="0.25">
      <c r="B10" s="332" t="s">
        <v>316</v>
      </c>
      <c r="C10" s="153">
        <v>9195</v>
      </c>
      <c r="D10" s="150">
        <f>SUM(C10*100/C6)</f>
        <v>13.317208817310199</v>
      </c>
      <c r="E10" s="155">
        <v>4536</v>
      </c>
      <c r="F10" s="151">
        <f>SUM(E10*100/E6)</f>
        <v>12.569275105298161</v>
      </c>
      <c r="G10" s="153">
        <v>9549</v>
      </c>
      <c r="H10" s="150">
        <f>SUM(G10*100/G6)</f>
        <v>14.114673406944259</v>
      </c>
      <c r="I10" s="154">
        <v>4626</v>
      </c>
      <c r="J10" s="150">
        <f>SUM(I10*100/I6)</f>
        <v>13.339484990916693</v>
      </c>
      <c r="K10" s="13">
        <f>G10-C10</f>
        <v>354</v>
      </c>
      <c r="L10" s="96">
        <f>K10/C10*100</f>
        <v>3.8499184339314847</v>
      </c>
      <c r="M10" s="14">
        <f t="shared" si="0"/>
        <v>90</v>
      </c>
      <c r="N10" s="29">
        <f t="shared" si="1"/>
        <v>1.984126984126984</v>
      </c>
      <c r="O10" s="913">
        <f t="shared" si="2"/>
        <v>0.79746458963406042</v>
      </c>
      <c r="P10" s="914"/>
      <c r="Q10" s="915"/>
    </row>
    <row r="11" spans="2:17" ht="20.25" customHeight="1" x14ac:dyDescent="0.25">
      <c r="B11" s="332" t="s">
        <v>315</v>
      </c>
      <c r="C11" s="153">
        <v>39902</v>
      </c>
      <c r="D11" s="150">
        <f>SUM(C11*100/C6)</f>
        <v>57.790458534889787</v>
      </c>
      <c r="E11" s="155">
        <v>22274</v>
      </c>
      <c r="F11" s="151">
        <f>SUM(E11*100/E6)</f>
        <v>61.721347816448684</v>
      </c>
      <c r="G11" s="153">
        <v>37294</v>
      </c>
      <c r="H11" s="150">
        <f>SUM(G11*100/G6)</f>
        <v>55.125419419685748</v>
      </c>
      <c r="I11" s="154">
        <v>20458</v>
      </c>
      <c r="J11" s="150">
        <f>SUM(I11*100/I6)</f>
        <v>58.992473831425357</v>
      </c>
      <c r="K11" s="13">
        <f>G11-C11</f>
        <v>-2608</v>
      </c>
      <c r="L11" s="96">
        <f>K11/C11*100</f>
        <v>-6.5360132324194273</v>
      </c>
      <c r="M11" s="14">
        <f t="shared" si="0"/>
        <v>-1816</v>
      </c>
      <c r="N11" s="29">
        <f t="shared" si="1"/>
        <v>-8.1530035018407112</v>
      </c>
      <c r="O11" s="913">
        <f>SUM(H11-D11)</f>
        <v>-2.6650391152040385</v>
      </c>
      <c r="P11" s="916"/>
      <c r="Q11" s="912"/>
    </row>
    <row r="12" spans="2:17" ht="21.75" customHeight="1" x14ac:dyDescent="0.25">
      <c r="B12" s="332" t="s">
        <v>314</v>
      </c>
      <c r="C12" s="153">
        <v>17266</v>
      </c>
      <c r="D12" s="150">
        <f>SUM(C12*100/C6)</f>
        <v>25.006517394200966</v>
      </c>
      <c r="E12" s="155">
        <v>6435</v>
      </c>
      <c r="F12" s="151">
        <f>SUM(E12*100/E6)</f>
        <v>17.831412103746398</v>
      </c>
      <c r="G12" s="153">
        <v>16741</v>
      </c>
      <c r="H12" s="150">
        <f>SUM(G12*100/G6)</f>
        <v>24.7453919264482</v>
      </c>
      <c r="I12" s="154">
        <v>6167</v>
      </c>
      <c r="J12" s="150">
        <f>SUM(I12*100/I6)</f>
        <v>17.783096398396726</v>
      </c>
      <c r="K12" s="13">
        <f>G12-C12</f>
        <v>-525</v>
      </c>
      <c r="L12" s="96">
        <f>K12/C12*100</f>
        <v>-3.0406579404610214</v>
      </c>
      <c r="M12" s="14">
        <f t="shared" si="0"/>
        <v>-268</v>
      </c>
      <c r="N12" s="29">
        <f t="shared" si="1"/>
        <v>-4.1647241647241646</v>
      </c>
      <c r="O12" s="913">
        <f t="shared" si="2"/>
        <v>-0.26112546775276613</v>
      </c>
      <c r="P12" s="914"/>
      <c r="Q12" s="915"/>
    </row>
    <row r="13" spans="2:17" ht="21" customHeight="1" x14ac:dyDescent="0.25">
      <c r="B13" s="332" t="s">
        <v>313</v>
      </c>
      <c r="C13" s="153">
        <v>999</v>
      </c>
      <c r="D13" s="150">
        <f>SUM(C13*100/C6)</f>
        <v>1.4468615126147786</v>
      </c>
      <c r="E13" s="156">
        <v>518</v>
      </c>
      <c r="F13" s="151">
        <f>SUM(E13*100/E6)</f>
        <v>1.4353801817778764</v>
      </c>
      <c r="G13" s="153">
        <v>957</v>
      </c>
      <c r="H13" s="235">
        <f>SUM(G13*100/G6)</f>
        <v>1.4145714159017337</v>
      </c>
      <c r="I13" s="154">
        <v>479</v>
      </c>
      <c r="J13" s="235">
        <f>SUM(I13*100/I6)</f>
        <v>1.3812393667637475</v>
      </c>
      <c r="K13" s="152">
        <f t="shared" ref="K13:K16" si="3">G13-C13</f>
        <v>-42</v>
      </c>
      <c r="L13" s="235">
        <f t="shared" ref="L13:L16" si="4">K13/C13*100</f>
        <v>-4.2042042042042045</v>
      </c>
      <c r="M13" s="149">
        <f t="shared" si="0"/>
        <v>-39</v>
      </c>
      <c r="N13" s="237">
        <f t="shared" si="1"/>
        <v>-7.5289575289575295</v>
      </c>
      <c r="O13" s="911">
        <f t="shared" si="2"/>
        <v>-3.2290096713044836E-2</v>
      </c>
      <c r="P13" s="916"/>
      <c r="Q13" s="912"/>
    </row>
    <row r="14" spans="2:17" ht="18.75" customHeight="1" x14ac:dyDescent="0.25">
      <c r="B14" s="332" t="s">
        <v>312</v>
      </c>
      <c r="C14" s="153">
        <v>12554</v>
      </c>
      <c r="D14" s="150">
        <f>SUM(C14*100/C6)</f>
        <v>18.182081510876806</v>
      </c>
      <c r="E14" s="155">
        <v>10641</v>
      </c>
      <c r="F14" s="151">
        <f>SUM(E14*100/E6)</f>
        <v>29.486255819108845</v>
      </c>
      <c r="G14" s="153">
        <v>11370</v>
      </c>
      <c r="H14" s="235">
        <f>SUM(G14*100/G6)</f>
        <v>16.806350050995523</v>
      </c>
      <c r="I14" s="154">
        <v>9470</v>
      </c>
      <c r="J14" s="235">
        <f>SUM(I14*100/I6)</f>
        <v>27.307592491132961</v>
      </c>
      <c r="K14" s="152">
        <f t="shared" si="3"/>
        <v>-1184</v>
      </c>
      <c r="L14" s="235">
        <f t="shared" si="4"/>
        <v>-9.4312569698900752</v>
      </c>
      <c r="M14" s="149">
        <f t="shared" si="0"/>
        <v>-1171</v>
      </c>
      <c r="N14" s="237">
        <f t="shared" si="1"/>
        <v>-11.004604830373085</v>
      </c>
      <c r="O14" s="911">
        <f t="shared" si="2"/>
        <v>-1.3757314598812833</v>
      </c>
      <c r="P14" s="914"/>
      <c r="Q14" s="915"/>
    </row>
    <row r="15" spans="2:17" ht="23.25" customHeight="1" x14ac:dyDescent="0.25">
      <c r="B15" s="332" t="s">
        <v>310</v>
      </c>
      <c r="C15" s="153">
        <v>124</v>
      </c>
      <c r="D15" s="150">
        <f>SUM(C15*100/C6)</f>
        <v>0.17959041798221476</v>
      </c>
      <c r="E15" s="155">
        <v>78</v>
      </c>
      <c r="F15" s="151">
        <f>SUM(E15*100/E6)</f>
        <v>0.21613832853025935</v>
      </c>
      <c r="G15" s="153">
        <v>158</v>
      </c>
      <c r="H15" s="235">
        <f>SUM(G15*100/G6)</f>
        <v>0.2335447060736405</v>
      </c>
      <c r="I15" s="154">
        <v>102</v>
      </c>
      <c r="J15" s="235">
        <f>SUM(I15*100/I6)</f>
        <v>0.29412612820438883</v>
      </c>
      <c r="K15" s="152">
        <f t="shared" si="3"/>
        <v>34</v>
      </c>
      <c r="L15" s="235">
        <f t="shared" si="4"/>
        <v>27.419354838709676</v>
      </c>
      <c r="M15" s="149">
        <f t="shared" si="0"/>
        <v>24</v>
      </c>
      <c r="N15" s="237">
        <f t="shared" si="1"/>
        <v>30.76923076923077</v>
      </c>
      <c r="O15" s="911">
        <f t="shared" si="2"/>
        <v>5.3954288091425745E-2</v>
      </c>
      <c r="P15" s="916"/>
      <c r="Q15" s="912"/>
    </row>
    <row r="16" spans="2:17" ht="18" customHeight="1" thickBot="1" x14ac:dyDescent="0.3">
      <c r="B16" s="413" t="s">
        <v>311</v>
      </c>
      <c r="C16" s="157">
        <v>4444</v>
      </c>
      <c r="D16" s="158">
        <f>SUM(C16*100/C6)</f>
        <v>6.4362888509109872</v>
      </c>
      <c r="E16" s="160">
        <v>1963</v>
      </c>
      <c r="F16" s="233">
        <f>SUM(E16*100/E6)</f>
        <v>5.4394812680115274</v>
      </c>
      <c r="G16" s="157">
        <v>4617</v>
      </c>
      <c r="H16" s="158">
        <f>SUM(G16*100/G6)</f>
        <v>6.8245310629240388</v>
      </c>
      <c r="I16" s="159">
        <v>2065</v>
      </c>
      <c r="J16" s="158">
        <f>SUM(I16*100/I6)</f>
        <v>5.9546123013927739</v>
      </c>
      <c r="K16" s="20">
        <f t="shared" si="3"/>
        <v>173</v>
      </c>
      <c r="L16" s="97">
        <f t="shared" si="4"/>
        <v>3.8928892889288926</v>
      </c>
      <c r="M16" s="21">
        <f t="shared" si="0"/>
        <v>102</v>
      </c>
      <c r="N16" s="32">
        <f t="shared" si="1"/>
        <v>5.1961283749363218</v>
      </c>
      <c r="O16" s="913">
        <f t="shared" si="2"/>
        <v>0.38824221201305154</v>
      </c>
      <c r="P16" s="916"/>
      <c r="Q16" s="912"/>
    </row>
    <row r="17" spans="2:15" x14ac:dyDescent="0.25">
      <c r="B17" s="164"/>
      <c r="C17" s="161"/>
      <c r="D17" s="162"/>
      <c r="E17" s="161"/>
      <c r="F17" s="162"/>
      <c r="G17" s="161"/>
      <c r="H17" s="163"/>
      <c r="I17" s="161"/>
      <c r="J17" s="163"/>
      <c r="K17" s="163"/>
      <c r="L17" s="163"/>
      <c r="M17" s="163"/>
      <c r="N17" s="163"/>
      <c r="O17" s="163"/>
    </row>
    <row r="18" spans="2:15" ht="12.75" customHeight="1" x14ac:dyDescent="0.25">
      <c r="B18" s="355"/>
      <c r="C18" s="355"/>
      <c r="F18" s="355"/>
      <c r="G18" s="355"/>
      <c r="H18" s="355"/>
      <c r="I18" s="355"/>
      <c r="J18" s="355"/>
      <c r="K18" s="355"/>
      <c r="L18" s="355"/>
      <c r="M18" s="355"/>
      <c r="N18" s="355"/>
      <c r="O18" s="427"/>
    </row>
    <row r="19" spans="2:15" x14ac:dyDescent="0.25">
      <c r="F19" s="275"/>
    </row>
  </sheetData>
  <mergeCells count="10">
    <mergeCell ref="K4:L4"/>
    <mergeCell ref="M4:N4"/>
    <mergeCell ref="B3:B5"/>
    <mergeCell ref="G3:J3"/>
    <mergeCell ref="C3:F3"/>
    <mergeCell ref="K3:N3"/>
    <mergeCell ref="G4:H4"/>
    <mergeCell ref="I4:J4"/>
    <mergeCell ref="C4:D4"/>
    <mergeCell ref="E4:F4"/>
  </mergeCells>
  <pageMargins left="0.6692913385826772" right="0.6692913385826772" top="2.0866141732283467" bottom="0.74803149606299213" header="0.31496062992125984" footer="0.31496062992125984"/>
  <pageSetup paperSize="9" scale="73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B1:Z36"/>
  <sheetViews>
    <sheetView zoomScale="80" zoomScaleNormal="80" workbookViewId="0">
      <selection activeCell="B1" sqref="B1"/>
    </sheetView>
  </sheetViews>
  <sheetFormatPr defaultRowHeight="15" x14ac:dyDescent="0.25"/>
  <cols>
    <col min="1" max="1" width="1.42578125" style="85" customWidth="1"/>
    <col min="2" max="2" width="23.7109375" style="85" customWidth="1"/>
    <col min="3" max="3" width="9" style="85" customWidth="1"/>
    <col min="4" max="4" width="8.85546875" style="85" customWidth="1"/>
    <col min="5" max="5" width="7.28515625" style="85" customWidth="1"/>
    <col min="6" max="6" width="11.42578125" style="85" customWidth="1"/>
    <col min="7" max="7" width="7.42578125" style="85" customWidth="1"/>
    <col min="8" max="8" width="9" style="85" customWidth="1"/>
    <col min="9" max="9" width="8.7109375" style="85" customWidth="1"/>
    <col min="10" max="10" width="9.140625" style="85" customWidth="1"/>
    <col min="11" max="11" width="10.42578125" style="85" customWidth="1"/>
    <col min="12" max="12" width="10" style="85" customWidth="1"/>
    <col min="13" max="13" width="8" style="85" customWidth="1"/>
    <col min="14" max="14" width="8.85546875" style="85" customWidth="1"/>
    <col min="15" max="15" width="8.28515625" style="85" customWidth="1"/>
    <col min="16" max="16" width="8.42578125" style="85" customWidth="1"/>
    <col min="17" max="17" width="7.5703125" style="85" customWidth="1"/>
    <col min="18" max="18" width="2.5703125" style="85" customWidth="1"/>
    <col min="19" max="21" width="7.5703125" style="85" hidden="1" customWidth="1"/>
    <col min="22" max="22" width="2.28515625" style="85" hidden="1" customWidth="1"/>
    <col min="23" max="23" width="7.7109375" style="85" hidden="1" customWidth="1"/>
    <col min="24" max="24" width="8.28515625" style="85" hidden="1" customWidth="1"/>
    <col min="25" max="33" width="0" style="85" hidden="1" customWidth="1"/>
    <col min="34" max="16384" width="9.140625" style="85"/>
  </cols>
  <sheetData>
    <row r="1" spans="2:26" x14ac:dyDescent="0.25">
      <c r="B1" s="11" t="s">
        <v>411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X1" s="447" t="s">
        <v>626</v>
      </c>
      <c r="Y1" s="447"/>
      <c r="Z1" s="447"/>
    </row>
    <row r="2" spans="2:26" ht="12" customHeight="1" thickBot="1" x14ac:dyDescent="0.3">
      <c r="B2" s="11" t="s">
        <v>481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X2" s="739" t="s">
        <v>438</v>
      </c>
      <c r="Y2" s="740">
        <f>SUM(F8)</f>
        <v>17762</v>
      </c>
      <c r="Z2" s="741">
        <f>SUM(Y2,E13)/Y4*100</f>
        <v>51.660959254239089</v>
      </c>
    </row>
    <row r="3" spans="2:26" ht="17.25" customHeight="1" thickBot="1" x14ac:dyDescent="0.3">
      <c r="B3" s="987" t="s">
        <v>111</v>
      </c>
      <c r="C3" s="553"/>
      <c r="D3" s="554"/>
      <c r="E3" s="555"/>
      <c r="F3" s="653"/>
      <c r="G3" s="653"/>
      <c r="H3" s="723" t="s">
        <v>627</v>
      </c>
      <c r="I3" s="653"/>
      <c r="J3" s="653"/>
      <c r="K3" s="653"/>
      <c r="L3" s="653"/>
      <c r="M3" s="653"/>
      <c r="N3" s="653"/>
      <c r="O3" s="653"/>
      <c r="P3" s="653"/>
      <c r="Q3" s="724"/>
      <c r="R3" s="350"/>
      <c r="S3" s="350"/>
      <c r="T3" s="350"/>
      <c r="U3" s="350"/>
      <c r="X3" s="739" t="s">
        <v>436</v>
      </c>
      <c r="Y3" s="740">
        <f>SUM(N8)</f>
        <v>16741</v>
      </c>
      <c r="Z3" s="741">
        <f>SUM(Y3,E15)/Y4*100</f>
        <v>48.66970503892783</v>
      </c>
    </row>
    <row r="4" spans="2:26" ht="21" customHeight="1" thickBot="1" x14ac:dyDescent="0.3">
      <c r="B4" s="1034"/>
      <c r="C4" s="1035" t="s">
        <v>114</v>
      </c>
      <c r="D4" s="1036"/>
      <c r="E4" s="1037"/>
      <c r="F4" s="1041" t="s">
        <v>229</v>
      </c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725"/>
      <c r="R4" s="443"/>
      <c r="S4" s="443"/>
      <c r="T4" s="443"/>
      <c r="U4" s="443"/>
      <c r="X4" s="739"/>
      <c r="Y4" s="740">
        <f>SUM(Y2:Y3)</f>
        <v>34503</v>
      </c>
      <c r="Z4" s="741">
        <f>SUM(Z2:Z3)</f>
        <v>100.33066429316692</v>
      </c>
    </row>
    <row r="5" spans="2:26" ht="17.25" customHeight="1" thickBot="1" x14ac:dyDescent="0.3">
      <c r="B5" s="1034"/>
      <c r="C5" s="1038"/>
      <c r="D5" s="1039"/>
      <c r="E5" s="1040"/>
      <c r="F5" s="1043" t="s">
        <v>156</v>
      </c>
      <c r="G5" s="1044"/>
      <c r="H5" s="1044"/>
      <c r="I5" s="724"/>
      <c r="J5" s="1043" t="s">
        <v>98</v>
      </c>
      <c r="K5" s="1044"/>
      <c r="L5" s="1044"/>
      <c r="M5" s="724"/>
      <c r="N5" s="1043" t="s">
        <v>157</v>
      </c>
      <c r="O5" s="1044"/>
      <c r="P5" s="1044"/>
      <c r="Q5" s="724"/>
      <c r="R5" s="350"/>
      <c r="S5" s="350"/>
      <c r="T5" s="350"/>
      <c r="U5" s="350"/>
    </row>
    <row r="6" spans="2:26" ht="22.5" customHeight="1" x14ac:dyDescent="0.25">
      <c r="B6" s="1034"/>
      <c r="C6" s="1025" t="s">
        <v>4</v>
      </c>
      <c r="D6" s="1027" t="s">
        <v>97</v>
      </c>
      <c r="E6" s="1028"/>
      <c r="F6" s="1029" t="s">
        <v>4</v>
      </c>
      <c r="G6" s="1031" t="s">
        <v>97</v>
      </c>
      <c r="H6" s="968"/>
      <c r="I6" s="556" t="s">
        <v>303</v>
      </c>
      <c r="J6" s="1025" t="s">
        <v>4</v>
      </c>
      <c r="K6" s="1031" t="s">
        <v>97</v>
      </c>
      <c r="L6" s="1032"/>
      <c r="M6" s="556" t="s">
        <v>303</v>
      </c>
      <c r="N6" s="1025" t="s">
        <v>4</v>
      </c>
      <c r="O6" s="1031" t="s">
        <v>97</v>
      </c>
      <c r="P6" s="968"/>
      <c r="Q6" s="556" t="s">
        <v>303</v>
      </c>
      <c r="R6" s="350"/>
      <c r="S6" s="350"/>
      <c r="T6" s="350"/>
      <c r="U6" s="350"/>
    </row>
    <row r="7" spans="2:26" ht="31.5" customHeight="1" thickBot="1" x14ac:dyDescent="0.3">
      <c r="B7" s="997"/>
      <c r="C7" s="1026"/>
      <c r="D7" s="726" t="s">
        <v>115</v>
      </c>
      <c r="E7" s="550" t="s">
        <v>397</v>
      </c>
      <c r="F7" s="986"/>
      <c r="G7" s="726" t="s">
        <v>115</v>
      </c>
      <c r="H7" s="550" t="s">
        <v>397</v>
      </c>
      <c r="I7" s="547" t="s">
        <v>287</v>
      </c>
      <c r="J7" s="1026"/>
      <c r="K7" s="726" t="s">
        <v>115</v>
      </c>
      <c r="L7" s="550" t="s">
        <v>397</v>
      </c>
      <c r="M7" s="547" t="s">
        <v>287</v>
      </c>
      <c r="N7" s="1026"/>
      <c r="O7" s="726" t="s">
        <v>115</v>
      </c>
      <c r="P7" s="550" t="s">
        <v>397</v>
      </c>
      <c r="Q7" s="547" t="s">
        <v>287</v>
      </c>
      <c r="R7" s="350"/>
      <c r="S7" s="917" t="s">
        <v>438</v>
      </c>
      <c r="T7" s="917" t="s">
        <v>640</v>
      </c>
      <c r="U7" s="917" t="s">
        <v>437</v>
      </c>
    </row>
    <row r="8" spans="2:26" ht="26.25" customHeight="1" thickBot="1" x14ac:dyDescent="0.3">
      <c r="B8" s="241" t="s">
        <v>14</v>
      </c>
      <c r="C8" s="727">
        <f>SUM(C9:C33)</f>
        <v>67653</v>
      </c>
      <c r="D8" s="728">
        <f>SUM(D9:D33)</f>
        <v>41090</v>
      </c>
      <c r="E8" s="729">
        <f>D8/C8*100</f>
        <v>60.736404889657514</v>
      </c>
      <c r="F8" s="242">
        <f>SUM(F9:F33)</f>
        <v>17762</v>
      </c>
      <c r="G8" s="243">
        <f>SUM(G9:G33)</f>
        <v>9486</v>
      </c>
      <c r="H8" s="245">
        <f>G8/F8*100</f>
        <v>53.406147956311223</v>
      </c>
      <c r="I8" s="321">
        <f>SUM(F8/C8)*100</f>
        <v>26.254563729620266</v>
      </c>
      <c r="J8" s="242">
        <f>SUM(J9:J33)</f>
        <v>33150</v>
      </c>
      <c r="K8" s="243">
        <f t="shared" ref="K8" si="0">SUM(K9:K33)</f>
        <v>25437</v>
      </c>
      <c r="L8" s="244">
        <f>K8/J8*100</f>
        <v>76.733031674208135</v>
      </c>
      <c r="M8" s="321">
        <f>SUM(J8/C8)*100</f>
        <v>49.000044343931535</v>
      </c>
      <c r="N8" s="242">
        <f>SUM(N9:N33)</f>
        <v>16741</v>
      </c>
      <c r="O8" s="243">
        <f>SUM(O9:O33)</f>
        <v>6167</v>
      </c>
      <c r="P8" s="245">
        <f>O8/N8*100</f>
        <v>36.837703840869722</v>
      </c>
      <c r="Q8" s="321">
        <f t="shared" ref="Q8:Q33" si="1">SUM(N8/C8)*100</f>
        <v>24.7453919264482</v>
      </c>
      <c r="R8" s="441"/>
      <c r="S8" s="446" t="s">
        <v>96</v>
      </c>
      <c r="T8" s="446" t="s">
        <v>96</v>
      </c>
      <c r="U8" s="446" t="s">
        <v>96</v>
      </c>
    </row>
    <row r="9" spans="2:26" ht="15.75" thickTop="1" x14ac:dyDescent="0.25">
      <c r="B9" s="175" t="s">
        <v>15</v>
      </c>
      <c r="C9" s="730">
        <f>SUM(T.II!D8)</f>
        <v>1085</v>
      </c>
      <c r="D9" s="731">
        <v>624</v>
      </c>
      <c r="E9" s="732">
        <f>D9/C9*100</f>
        <v>57.511520737327196</v>
      </c>
      <c r="F9" s="179">
        <v>288</v>
      </c>
      <c r="G9" s="180">
        <v>164</v>
      </c>
      <c r="H9" s="246">
        <f>G9/F9*100</f>
        <v>56.944444444444443</v>
      </c>
      <c r="I9" s="322">
        <f>SUM(F9/C9)*100</f>
        <v>26.54377880184332</v>
      </c>
      <c r="J9" s="179">
        <f>SUM(C9)-(F9+N9)</f>
        <v>553</v>
      </c>
      <c r="K9" s="180">
        <f t="shared" ref="K9:K33" si="2">SUM(D9)-(G9+O9)</f>
        <v>377</v>
      </c>
      <c r="L9" s="63">
        <f>K9/J9*100</f>
        <v>68.1735985533454</v>
      </c>
      <c r="M9" s="322">
        <f>SUM(J9/C9)*100</f>
        <v>50.967741935483865</v>
      </c>
      <c r="N9" s="179">
        <v>244</v>
      </c>
      <c r="O9" s="180">
        <v>83</v>
      </c>
      <c r="P9" s="246">
        <f t="shared" ref="P9:P33" si="3">O9/N9*100</f>
        <v>34.016393442622949</v>
      </c>
      <c r="Q9" s="322">
        <f t="shared" si="1"/>
        <v>22.488479262672811</v>
      </c>
      <c r="R9" s="442"/>
      <c r="S9" s="180">
        <f>RANK(I9,I9:I33,0)</f>
        <v>17</v>
      </c>
      <c r="T9" s="180">
        <f>RANK(Q9,Q9:Q33,1)</f>
        <v>2</v>
      </c>
      <c r="U9" s="180">
        <f>RANK(M9,M9:M33,0)</f>
        <v>5</v>
      </c>
    </row>
    <row r="10" spans="2:26" x14ac:dyDescent="0.25">
      <c r="B10" s="176" t="s">
        <v>16</v>
      </c>
      <c r="C10" s="733">
        <f>SUM(T.II!D9)</f>
        <v>3848</v>
      </c>
      <c r="D10" s="722">
        <v>2209</v>
      </c>
      <c r="E10" s="734">
        <f>D10/C10*100</f>
        <v>57.406444906444911</v>
      </c>
      <c r="F10" s="61">
        <v>1052</v>
      </c>
      <c r="G10" s="9">
        <v>489</v>
      </c>
      <c r="H10" s="110">
        <f>G10/F10*100</f>
        <v>46.482889733840302</v>
      </c>
      <c r="I10" s="330">
        <f t="shared" ref="I10:I33" si="4">SUM(F10/C10)*100</f>
        <v>27.338877338877339</v>
      </c>
      <c r="J10" s="61">
        <f t="shared" ref="J10:J33" si="5">SUM(C10)-(F10+N10)</f>
        <v>1858</v>
      </c>
      <c r="K10" s="9">
        <f t="shared" si="2"/>
        <v>1323</v>
      </c>
      <c r="L10" s="7">
        <f t="shared" ref="L10:L33" si="6">K10/J10*100</f>
        <v>71.205597416576964</v>
      </c>
      <c r="M10" s="330">
        <f>SUM(J10/C10)*100</f>
        <v>48.28482328482329</v>
      </c>
      <c r="N10" s="61">
        <v>938</v>
      </c>
      <c r="O10" s="9">
        <v>397</v>
      </c>
      <c r="P10" s="110">
        <f t="shared" si="3"/>
        <v>42.324093816631134</v>
      </c>
      <c r="Q10" s="330">
        <f>SUM(N10/C10)*100</f>
        <v>24.376299376299375</v>
      </c>
      <c r="R10" s="442"/>
      <c r="S10" s="9">
        <f>RANK(I10,I9:I33,0)</f>
        <v>13</v>
      </c>
      <c r="T10" s="9">
        <f>RANK(Q10,Q9:Q33,1)</f>
        <v>12</v>
      </c>
      <c r="U10" s="9">
        <f>RANK(M10,M9:M33,0)</f>
        <v>13</v>
      </c>
    </row>
    <row r="11" spans="2:26" x14ac:dyDescent="0.25">
      <c r="B11" s="176" t="s">
        <v>17</v>
      </c>
      <c r="C11" s="733">
        <f>SUM(T.II!D10)</f>
        <v>2433</v>
      </c>
      <c r="D11" s="722">
        <v>1702</v>
      </c>
      <c r="E11" s="734">
        <f t="shared" ref="E11:E33" si="7">D11/C11*100</f>
        <v>69.954788327168103</v>
      </c>
      <c r="F11" s="61">
        <v>710</v>
      </c>
      <c r="G11" s="9">
        <v>423</v>
      </c>
      <c r="H11" s="110">
        <f>G11/F11*100</f>
        <v>59.577464788732392</v>
      </c>
      <c r="I11" s="330">
        <f t="shared" si="4"/>
        <v>29.182079736950268</v>
      </c>
      <c r="J11" s="61">
        <f t="shared" si="5"/>
        <v>1167</v>
      </c>
      <c r="K11" s="9">
        <f t="shared" si="2"/>
        <v>1047</v>
      </c>
      <c r="L11" s="7">
        <f t="shared" si="6"/>
        <v>89.717223650385606</v>
      </c>
      <c r="M11" s="330">
        <f t="shared" ref="M11:M33" si="8">SUM(J11/C11)*100</f>
        <v>47.965474722564736</v>
      </c>
      <c r="N11" s="61">
        <v>556</v>
      </c>
      <c r="O11" s="9">
        <v>232</v>
      </c>
      <c r="P11" s="110">
        <f t="shared" si="3"/>
        <v>41.726618705035975</v>
      </c>
      <c r="Q11" s="330">
        <f t="shared" si="1"/>
        <v>22.852445540484997</v>
      </c>
      <c r="R11" s="442"/>
      <c r="S11" s="9">
        <f>RANK(I11,I9:I33,0)</f>
        <v>2</v>
      </c>
      <c r="T11" s="9">
        <f>RANK(Q11,Q9:Q33,1)</f>
        <v>4</v>
      </c>
      <c r="U11" s="9">
        <f>RANK(M11,M9:M33,0)</f>
        <v>15</v>
      </c>
    </row>
    <row r="12" spans="2:26" x14ac:dyDescent="0.25">
      <c r="B12" s="176" t="s">
        <v>18</v>
      </c>
      <c r="C12" s="733">
        <f>SUM(T.II!D11)</f>
        <v>4299</v>
      </c>
      <c r="D12" s="722">
        <v>2887</v>
      </c>
      <c r="E12" s="734">
        <f t="shared" si="7"/>
        <v>67.155152361014189</v>
      </c>
      <c r="F12" s="61">
        <v>1142</v>
      </c>
      <c r="G12" s="9">
        <v>636</v>
      </c>
      <c r="H12" s="110">
        <f>G12/F12*100</f>
        <v>55.69176882661997</v>
      </c>
      <c r="I12" s="330">
        <f t="shared" si="4"/>
        <v>26.564317283089089</v>
      </c>
      <c r="J12" s="61">
        <f t="shared" si="5"/>
        <v>2106</v>
      </c>
      <c r="K12" s="9">
        <f t="shared" si="2"/>
        <v>1889</v>
      </c>
      <c r="L12" s="7">
        <f t="shared" si="6"/>
        <v>89.696106362773037</v>
      </c>
      <c r="M12" s="330">
        <f t="shared" si="8"/>
        <v>48.98813677599442</v>
      </c>
      <c r="N12" s="61">
        <v>1051</v>
      </c>
      <c r="O12" s="9">
        <v>362</v>
      </c>
      <c r="P12" s="110">
        <f t="shared" si="3"/>
        <v>34.443387250237869</v>
      </c>
      <c r="Q12" s="330">
        <f t="shared" si="1"/>
        <v>24.447545940916491</v>
      </c>
      <c r="R12" s="442"/>
      <c r="S12" s="9">
        <f>RANK(I12,I9:I33,0)</f>
        <v>16</v>
      </c>
      <c r="T12" s="9">
        <f>RANK(Q12,Q9:Q33,1)</f>
        <v>13</v>
      </c>
      <c r="U12" s="9">
        <f>RANK(M12,M9:M33,0)</f>
        <v>11</v>
      </c>
    </row>
    <row r="13" spans="2:26" x14ac:dyDescent="0.25">
      <c r="B13" s="176" t="s">
        <v>19</v>
      </c>
      <c r="C13" s="733">
        <f>SUM(T.II!D12)</f>
        <v>5107</v>
      </c>
      <c r="D13" s="722">
        <v>3196</v>
      </c>
      <c r="E13" s="734">
        <f t="shared" si="7"/>
        <v>62.580771490111609</v>
      </c>
      <c r="F13" s="61">
        <v>1349</v>
      </c>
      <c r="G13" s="9">
        <v>761</v>
      </c>
      <c r="H13" s="110">
        <f t="shared" ref="H13:H31" si="9">G13/F13*100</f>
        <v>56.412157153446998</v>
      </c>
      <c r="I13" s="330">
        <f t="shared" si="4"/>
        <v>26.414724887409434</v>
      </c>
      <c r="J13" s="61">
        <f t="shared" si="5"/>
        <v>2598</v>
      </c>
      <c r="K13" s="9">
        <f t="shared" si="2"/>
        <v>1922</v>
      </c>
      <c r="L13" s="7">
        <f t="shared" si="6"/>
        <v>73.979984603541183</v>
      </c>
      <c r="M13" s="330">
        <f t="shared" si="8"/>
        <v>50.871353044840419</v>
      </c>
      <c r="N13" s="61">
        <v>1160</v>
      </c>
      <c r="O13" s="9">
        <v>513</v>
      </c>
      <c r="P13" s="110">
        <f>O13/N13*100</f>
        <v>44.224137931034484</v>
      </c>
      <c r="Q13" s="330">
        <f t="shared" si="1"/>
        <v>22.713922067750147</v>
      </c>
      <c r="R13" s="442"/>
      <c r="S13" s="9">
        <f>RANK(I13,I9:I33,0)</f>
        <v>19</v>
      </c>
      <c r="T13" s="9">
        <f>RANK(Q13,Q9:Q33,1)</f>
        <v>3</v>
      </c>
      <c r="U13" s="9">
        <f>RANK(M13,M9:M33,0)</f>
        <v>6</v>
      </c>
    </row>
    <row r="14" spans="2:26" x14ac:dyDescent="0.25">
      <c r="B14" s="176" t="s">
        <v>20</v>
      </c>
      <c r="C14" s="733">
        <f>SUM(T.II!D13)</f>
        <v>1494</v>
      </c>
      <c r="D14" s="722">
        <v>940</v>
      </c>
      <c r="E14" s="734">
        <f t="shared" si="7"/>
        <v>62.91834002677377</v>
      </c>
      <c r="F14" s="61">
        <v>422</v>
      </c>
      <c r="G14" s="9">
        <v>213</v>
      </c>
      <c r="H14" s="110">
        <f t="shared" si="9"/>
        <v>50.473933649289101</v>
      </c>
      <c r="I14" s="330">
        <f t="shared" si="4"/>
        <v>28.246318607764394</v>
      </c>
      <c r="J14" s="61">
        <f t="shared" si="5"/>
        <v>674</v>
      </c>
      <c r="K14" s="9">
        <f t="shared" si="2"/>
        <v>605</v>
      </c>
      <c r="L14" s="7">
        <f>K14/J14*100</f>
        <v>89.762611275964389</v>
      </c>
      <c r="M14" s="330">
        <f t="shared" si="8"/>
        <v>45.113788487282463</v>
      </c>
      <c r="N14" s="61">
        <v>398</v>
      </c>
      <c r="O14" s="9">
        <v>122</v>
      </c>
      <c r="P14" s="110">
        <f t="shared" si="3"/>
        <v>30.653266331658291</v>
      </c>
      <c r="Q14" s="330">
        <f>SUM(N14/C14)*100</f>
        <v>26.639892904953143</v>
      </c>
      <c r="R14" s="442"/>
      <c r="S14" s="9">
        <f>RANK(I14,I9:I33,0)</f>
        <v>7</v>
      </c>
      <c r="T14" s="9">
        <f>RANK(Q14,Q9:Q33,1)</f>
        <v>21</v>
      </c>
      <c r="U14" s="9">
        <f>RANK(M14,M9:M33,0)</f>
        <v>24</v>
      </c>
    </row>
    <row r="15" spans="2:26" x14ac:dyDescent="0.25">
      <c r="B15" s="176" t="s">
        <v>21</v>
      </c>
      <c r="C15" s="733">
        <f>SUM(T.II!D14)</f>
        <v>2221</v>
      </c>
      <c r="D15" s="722">
        <v>1144</v>
      </c>
      <c r="E15" s="734">
        <f>D15/C15*100</f>
        <v>51.508329581269699</v>
      </c>
      <c r="F15" s="61">
        <v>621</v>
      </c>
      <c r="G15" s="9">
        <v>362</v>
      </c>
      <c r="H15" s="110">
        <f t="shared" si="9"/>
        <v>58.293075684380035</v>
      </c>
      <c r="I15" s="330">
        <f t="shared" si="4"/>
        <v>27.960378208014408</v>
      </c>
      <c r="J15" s="61">
        <f t="shared" si="5"/>
        <v>1019</v>
      </c>
      <c r="K15" s="9">
        <f t="shared" si="2"/>
        <v>552</v>
      </c>
      <c r="L15" s="7">
        <f t="shared" si="6"/>
        <v>54.17075564278705</v>
      </c>
      <c r="M15" s="330">
        <f t="shared" si="8"/>
        <v>45.880234128770823</v>
      </c>
      <c r="N15" s="61">
        <v>581</v>
      </c>
      <c r="O15" s="9">
        <v>230</v>
      </c>
      <c r="P15" s="110">
        <f>O15/N15*100</f>
        <v>39.586919104991395</v>
      </c>
      <c r="Q15" s="330">
        <f t="shared" si="1"/>
        <v>26.159387663214765</v>
      </c>
      <c r="R15" s="442"/>
      <c r="S15" s="9">
        <f>RANK(I15,I9:I33,0)</f>
        <v>9</v>
      </c>
      <c r="T15" s="9">
        <f>RANK(Q15,Q9:Q33,1)</f>
        <v>19</v>
      </c>
      <c r="U15" s="9">
        <f>RANK(M15,M9:M33,0)</f>
        <v>22</v>
      </c>
    </row>
    <row r="16" spans="2:26" x14ac:dyDescent="0.25">
      <c r="B16" s="176" t="s">
        <v>22</v>
      </c>
      <c r="C16" s="733">
        <f>SUM(T.II!D15)</f>
        <v>1716</v>
      </c>
      <c r="D16" s="722">
        <v>812</v>
      </c>
      <c r="E16" s="734">
        <f t="shared" si="7"/>
        <v>47.319347319347322</v>
      </c>
      <c r="F16" s="61">
        <v>424</v>
      </c>
      <c r="G16" s="9">
        <v>209</v>
      </c>
      <c r="H16" s="110">
        <f>G16/F16*100</f>
        <v>49.29245283018868</v>
      </c>
      <c r="I16" s="330">
        <f t="shared" si="4"/>
        <v>24.708624708624708</v>
      </c>
      <c r="J16" s="61">
        <f t="shared" si="5"/>
        <v>861</v>
      </c>
      <c r="K16" s="9">
        <f t="shared" si="2"/>
        <v>457</v>
      </c>
      <c r="L16" s="7">
        <f t="shared" si="6"/>
        <v>53.077816492450637</v>
      </c>
      <c r="M16" s="330">
        <f t="shared" si="8"/>
        <v>50.17482517482518</v>
      </c>
      <c r="N16" s="61">
        <v>431</v>
      </c>
      <c r="O16" s="9">
        <v>146</v>
      </c>
      <c r="P16" s="110">
        <f>O16/N16*100</f>
        <v>33.874709976798144</v>
      </c>
      <c r="Q16" s="330">
        <f t="shared" si="1"/>
        <v>25.116550116550119</v>
      </c>
      <c r="R16" s="442"/>
      <c r="S16" s="9">
        <f>RANK(I16,I9:I33,0)</f>
        <v>21</v>
      </c>
      <c r="T16" s="9">
        <f>RANK(Q16,Q9:Q33,1)</f>
        <v>16</v>
      </c>
      <c r="U16" s="9">
        <f>RANK(M16,M9:M33,0)</f>
        <v>8</v>
      </c>
    </row>
    <row r="17" spans="2:24" x14ac:dyDescent="0.25">
      <c r="B17" s="176" t="s">
        <v>23</v>
      </c>
      <c r="C17" s="733">
        <f>SUM(T.II!D16)</f>
        <v>3105</v>
      </c>
      <c r="D17" s="722">
        <v>1901</v>
      </c>
      <c r="E17" s="734">
        <f t="shared" si="7"/>
        <v>61.223832528180353</v>
      </c>
      <c r="F17" s="61">
        <v>905</v>
      </c>
      <c r="G17" s="9">
        <v>493</v>
      </c>
      <c r="H17" s="110">
        <f t="shared" si="9"/>
        <v>54.475138121546962</v>
      </c>
      <c r="I17" s="330">
        <f t="shared" si="4"/>
        <v>29.146537842190018</v>
      </c>
      <c r="J17" s="61">
        <f t="shared" si="5"/>
        <v>1461</v>
      </c>
      <c r="K17" s="9">
        <f t="shared" si="2"/>
        <v>1132</v>
      </c>
      <c r="L17" s="7">
        <f>K17/J17*100</f>
        <v>77.481177275838462</v>
      </c>
      <c r="M17" s="330">
        <f t="shared" si="8"/>
        <v>47.053140096618357</v>
      </c>
      <c r="N17" s="61">
        <v>739</v>
      </c>
      <c r="O17" s="9">
        <v>276</v>
      </c>
      <c r="P17" s="110">
        <f>O17/N17*100</f>
        <v>37.347767253044658</v>
      </c>
      <c r="Q17" s="330">
        <f t="shared" si="1"/>
        <v>23.800322061191626</v>
      </c>
      <c r="R17" s="442"/>
      <c r="S17" s="9">
        <f>RANK(I17,I9:I33,0)</f>
        <v>3</v>
      </c>
      <c r="T17" s="9">
        <f>RANK(Q17,Q9:Q33,1)</f>
        <v>8</v>
      </c>
      <c r="U17" s="9">
        <f>RANK(M17,M9:M33,0)</f>
        <v>19</v>
      </c>
    </row>
    <row r="18" spans="2:24" x14ac:dyDescent="0.25">
      <c r="B18" s="176" t="s">
        <v>24</v>
      </c>
      <c r="C18" s="733">
        <f>SUM(T.II!D17)</f>
        <v>1867</v>
      </c>
      <c r="D18" s="722">
        <v>968</v>
      </c>
      <c r="E18" s="734">
        <f t="shared" si="7"/>
        <v>51.847884306373857</v>
      </c>
      <c r="F18" s="61">
        <v>553</v>
      </c>
      <c r="G18" s="9">
        <v>279</v>
      </c>
      <c r="H18" s="110">
        <f t="shared" si="9"/>
        <v>50.452079566003619</v>
      </c>
      <c r="I18" s="330">
        <f t="shared" si="4"/>
        <v>29.619710765934652</v>
      </c>
      <c r="J18" s="61">
        <f t="shared" si="5"/>
        <v>792</v>
      </c>
      <c r="K18" s="9">
        <f t="shared" si="2"/>
        <v>510</v>
      </c>
      <c r="L18" s="7">
        <f t="shared" si="6"/>
        <v>64.393939393939391</v>
      </c>
      <c r="M18" s="330">
        <f t="shared" si="8"/>
        <v>42.420996250669525</v>
      </c>
      <c r="N18" s="61">
        <v>522</v>
      </c>
      <c r="O18" s="9">
        <v>179</v>
      </c>
      <c r="P18" s="110">
        <f>O18/N18*100</f>
        <v>34.291187739463602</v>
      </c>
      <c r="Q18" s="330">
        <f t="shared" si="1"/>
        <v>27.959292983395823</v>
      </c>
      <c r="R18" s="442"/>
      <c r="S18" s="9">
        <f>RANK(I18,I9:I33,0)</f>
        <v>1</v>
      </c>
      <c r="T18" s="9">
        <f>RANK(Q18,Q9:Q33,1)</f>
        <v>23</v>
      </c>
      <c r="U18" s="9">
        <f>RANK(M18,M9:M33,0)</f>
        <v>25</v>
      </c>
    </row>
    <row r="19" spans="2:24" x14ac:dyDescent="0.25">
      <c r="B19" s="176" t="s">
        <v>25</v>
      </c>
      <c r="C19" s="733">
        <f>SUM(T.II!D18)</f>
        <v>2547</v>
      </c>
      <c r="D19" s="722">
        <v>1635</v>
      </c>
      <c r="E19" s="734">
        <f t="shared" si="7"/>
        <v>64.19316843345112</v>
      </c>
      <c r="F19" s="61">
        <v>728</v>
      </c>
      <c r="G19" s="9">
        <v>347</v>
      </c>
      <c r="H19" s="110">
        <f>G19/F19*100</f>
        <v>47.664835164835168</v>
      </c>
      <c r="I19" s="330">
        <f t="shared" si="4"/>
        <v>28.582646250490772</v>
      </c>
      <c r="J19" s="61">
        <f t="shared" si="5"/>
        <v>1223</v>
      </c>
      <c r="K19" s="9">
        <f t="shared" si="2"/>
        <v>1096</v>
      </c>
      <c r="L19" s="7">
        <f t="shared" si="6"/>
        <v>89.615699100572371</v>
      </c>
      <c r="M19" s="330">
        <f t="shared" si="8"/>
        <v>48.017275225755789</v>
      </c>
      <c r="N19" s="61">
        <v>596</v>
      </c>
      <c r="O19" s="9">
        <v>192</v>
      </c>
      <c r="P19" s="110">
        <f t="shared" si="3"/>
        <v>32.214765100671137</v>
      </c>
      <c r="Q19" s="330">
        <f t="shared" si="1"/>
        <v>23.400078523753436</v>
      </c>
      <c r="R19" s="442"/>
      <c r="S19" s="9">
        <f>RANK(I19,I9:I33,0)</f>
        <v>5</v>
      </c>
      <c r="T19" s="9">
        <f>RANK(Q19,Q9:Q33,1)</f>
        <v>6</v>
      </c>
      <c r="U19" s="9">
        <f>RANK(M19,M9:M33,0)</f>
        <v>14</v>
      </c>
    </row>
    <row r="20" spans="2:24" x14ac:dyDescent="0.25">
      <c r="B20" s="176" t="s">
        <v>26</v>
      </c>
      <c r="C20" s="733">
        <f>SUM(T.II!D19)</f>
        <v>3017</v>
      </c>
      <c r="D20" s="722">
        <v>1545</v>
      </c>
      <c r="E20" s="734">
        <f t="shared" si="7"/>
        <v>51.209811070599933</v>
      </c>
      <c r="F20" s="61">
        <v>825</v>
      </c>
      <c r="G20" s="9">
        <v>426</v>
      </c>
      <c r="H20" s="110">
        <f t="shared" si="9"/>
        <v>51.636363636363633</v>
      </c>
      <c r="I20" s="330">
        <f t="shared" si="4"/>
        <v>27.345044746436859</v>
      </c>
      <c r="J20" s="61">
        <f t="shared" si="5"/>
        <v>1427</v>
      </c>
      <c r="K20" s="9">
        <f t="shared" si="2"/>
        <v>857</v>
      </c>
      <c r="L20" s="7">
        <f t="shared" si="6"/>
        <v>60.056061667834612</v>
      </c>
      <c r="M20" s="330">
        <f t="shared" si="8"/>
        <v>47.298641034139877</v>
      </c>
      <c r="N20" s="61">
        <v>765</v>
      </c>
      <c r="O20" s="9">
        <v>262</v>
      </c>
      <c r="P20" s="110">
        <f t="shared" si="3"/>
        <v>34.248366013071895</v>
      </c>
      <c r="Q20" s="330">
        <f t="shared" si="1"/>
        <v>25.356314219423272</v>
      </c>
      <c r="R20" s="442"/>
      <c r="S20" s="9">
        <f>RANK(I20,I9:I33,0)</f>
        <v>12</v>
      </c>
      <c r="T20" s="9">
        <f>RANK(Q20,Q9:Q33,1)</f>
        <v>17</v>
      </c>
      <c r="U20" s="9">
        <f>RANK(M20,M9:M33,0)</f>
        <v>18</v>
      </c>
    </row>
    <row r="21" spans="2:24" x14ac:dyDescent="0.25">
      <c r="B21" s="176" t="s">
        <v>27</v>
      </c>
      <c r="C21" s="733">
        <f>SUM(T.II!D20)</f>
        <v>3043</v>
      </c>
      <c r="D21" s="722">
        <v>1726</v>
      </c>
      <c r="E21" s="734">
        <f t="shared" si="7"/>
        <v>56.72034176799211</v>
      </c>
      <c r="F21" s="61">
        <v>828</v>
      </c>
      <c r="G21" s="9">
        <v>424</v>
      </c>
      <c r="H21" s="110">
        <f t="shared" si="9"/>
        <v>51.207729468599041</v>
      </c>
      <c r="I21" s="330">
        <f t="shared" si="4"/>
        <v>27.209990141307923</v>
      </c>
      <c r="J21" s="61">
        <f t="shared" si="5"/>
        <v>1498</v>
      </c>
      <c r="K21" s="9">
        <f t="shared" si="2"/>
        <v>1035</v>
      </c>
      <c r="L21" s="7">
        <f t="shared" si="6"/>
        <v>69.092122830440587</v>
      </c>
      <c r="M21" s="330">
        <f t="shared" si="8"/>
        <v>49.227735787052254</v>
      </c>
      <c r="N21" s="61">
        <v>717</v>
      </c>
      <c r="O21" s="9">
        <v>267</v>
      </c>
      <c r="P21" s="110">
        <f t="shared" si="3"/>
        <v>37.238493723849366</v>
      </c>
      <c r="Q21" s="330">
        <f t="shared" si="1"/>
        <v>23.56227407163983</v>
      </c>
      <c r="R21" s="442"/>
      <c r="S21" s="9">
        <f>RANK(I21,I9:I33,0)</f>
        <v>15</v>
      </c>
      <c r="T21" s="9">
        <f>RANK(Q21,Q9:Q33,1)</f>
        <v>7</v>
      </c>
      <c r="U21" s="9">
        <f>RANK(M21,M9:M33,0)</f>
        <v>10</v>
      </c>
    </row>
    <row r="22" spans="2:24" x14ac:dyDescent="0.25">
      <c r="B22" s="177" t="s">
        <v>28</v>
      </c>
      <c r="C22" s="735">
        <f>SUM(T.II!D21)</f>
        <v>2963</v>
      </c>
      <c r="D22" s="651">
        <v>1924</v>
      </c>
      <c r="E22" s="734">
        <f t="shared" si="7"/>
        <v>64.934188322645966</v>
      </c>
      <c r="F22" s="115">
        <v>828</v>
      </c>
      <c r="G22" s="117">
        <v>430</v>
      </c>
      <c r="H22" s="110">
        <f t="shared" si="9"/>
        <v>51.932367149758448</v>
      </c>
      <c r="I22" s="330">
        <f t="shared" si="4"/>
        <v>27.94465069186635</v>
      </c>
      <c r="J22" s="115">
        <f t="shared" si="5"/>
        <v>1405</v>
      </c>
      <c r="K22" s="117">
        <f t="shared" si="2"/>
        <v>1246</v>
      </c>
      <c r="L22" s="7">
        <f t="shared" si="6"/>
        <v>88.683274021352304</v>
      </c>
      <c r="M22" s="330">
        <f>SUM(J22/C22)*100</f>
        <v>47.41815727303409</v>
      </c>
      <c r="N22" s="115">
        <v>730</v>
      </c>
      <c r="O22" s="117">
        <v>248</v>
      </c>
      <c r="P22" s="110">
        <f t="shared" si="3"/>
        <v>33.972602739726028</v>
      </c>
      <c r="Q22" s="330">
        <f t="shared" si="1"/>
        <v>24.637192035099563</v>
      </c>
      <c r="R22" s="442"/>
      <c r="S22" s="9">
        <f>RANK(I22,I9:I33,0)</f>
        <v>10</v>
      </c>
      <c r="T22" s="9">
        <f>RANK(Q22,Q9:Q33,1)</f>
        <v>14</v>
      </c>
      <c r="U22" s="9">
        <f>RANK(M22,M9:M33,0)</f>
        <v>17</v>
      </c>
    </row>
    <row r="23" spans="2:24" x14ac:dyDescent="0.25">
      <c r="B23" s="177" t="s">
        <v>29</v>
      </c>
      <c r="C23" s="735">
        <f>SUM(T.II!D22)</f>
        <v>3397</v>
      </c>
      <c r="D23" s="651">
        <v>2200</v>
      </c>
      <c r="E23" s="734">
        <f t="shared" si="7"/>
        <v>64.76302619958787</v>
      </c>
      <c r="F23" s="115">
        <v>951</v>
      </c>
      <c r="G23" s="117">
        <v>520</v>
      </c>
      <c r="H23" s="110">
        <f>G23/F23*100</f>
        <v>54.679284963196636</v>
      </c>
      <c r="I23" s="330">
        <f t="shared" si="4"/>
        <v>27.99528996173094</v>
      </c>
      <c r="J23" s="115">
        <f t="shared" si="5"/>
        <v>1713</v>
      </c>
      <c r="K23" s="117">
        <f t="shared" si="2"/>
        <v>1406</v>
      </c>
      <c r="L23" s="7">
        <f t="shared" si="6"/>
        <v>82.078225335668421</v>
      </c>
      <c r="M23" s="330">
        <f>SUM(J23/C23)*100</f>
        <v>50.426847218133652</v>
      </c>
      <c r="N23" s="115">
        <v>733</v>
      </c>
      <c r="O23" s="117">
        <v>274</v>
      </c>
      <c r="P23" s="110">
        <f t="shared" si="3"/>
        <v>37.380627557980901</v>
      </c>
      <c r="Q23" s="330">
        <f>SUM(N23/C23)*100</f>
        <v>21.577862820135412</v>
      </c>
      <c r="R23" s="442"/>
      <c r="S23" s="9">
        <f>RANK(I23,I9:I33,0)</f>
        <v>8</v>
      </c>
      <c r="T23" s="9">
        <f>RANK(Q23,Q9:Q33,1)</f>
        <v>1</v>
      </c>
      <c r="U23" s="9">
        <f>RANK(M23,M9:M33,0)</f>
        <v>7</v>
      </c>
    </row>
    <row r="24" spans="2:24" x14ac:dyDescent="0.25">
      <c r="B24" s="177" t="s">
        <v>30</v>
      </c>
      <c r="C24" s="735">
        <f>SUM(T.II!D23)</f>
        <v>2551</v>
      </c>
      <c r="D24" s="651">
        <v>1758</v>
      </c>
      <c r="E24" s="734">
        <f t="shared" si="7"/>
        <v>68.91415131321051</v>
      </c>
      <c r="F24" s="115">
        <v>742</v>
      </c>
      <c r="G24" s="117">
        <v>425</v>
      </c>
      <c r="H24" s="110">
        <f t="shared" si="9"/>
        <v>57.277628032345021</v>
      </c>
      <c r="I24" s="330">
        <f t="shared" si="4"/>
        <v>29.086632693061542</v>
      </c>
      <c r="J24" s="115">
        <f t="shared" si="5"/>
        <v>1189</v>
      </c>
      <c r="K24" s="117">
        <f t="shared" si="2"/>
        <v>1117</v>
      </c>
      <c r="L24" s="7">
        <f t="shared" si="6"/>
        <v>93.944491169049627</v>
      </c>
      <c r="M24" s="330">
        <f t="shared" si="8"/>
        <v>46.609172873382988</v>
      </c>
      <c r="N24" s="115">
        <v>620</v>
      </c>
      <c r="O24" s="117">
        <v>216</v>
      </c>
      <c r="P24" s="110">
        <f t="shared" si="3"/>
        <v>34.838709677419352</v>
      </c>
      <c r="Q24" s="330">
        <f t="shared" si="1"/>
        <v>24.304194433555466</v>
      </c>
      <c r="R24" s="442"/>
      <c r="S24" s="9">
        <f>RANK(I24,I9:I33,0)</f>
        <v>4</v>
      </c>
      <c r="T24" s="9">
        <f>RANK(Q24,Q9:Q33,1)</f>
        <v>11</v>
      </c>
      <c r="U24" s="9">
        <f>RANK(M24,M9:M33,0)</f>
        <v>21</v>
      </c>
    </row>
    <row r="25" spans="2:24" x14ac:dyDescent="0.25">
      <c r="B25" s="177" t="s">
        <v>31</v>
      </c>
      <c r="C25" s="735">
        <f>SUM(T.II!D24)</f>
        <v>4670</v>
      </c>
      <c r="D25" s="651">
        <v>2940</v>
      </c>
      <c r="E25" s="734">
        <f t="shared" si="7"/>
        <v>62.955032119914343</v>
      </c>
      <c r="F25" s="115">
        <v>1237</v>
      </c>
      <c r="G25" s="117">
        <v>650</v>
      </c>
      <c r="H25" s="110">
        <f t="shared" si="9"/>
        <v>52.546483427647537</v>
      </c>
      <c r="I25" s="330">
        <f t="shared" si="4"/>
        <v>26.488222698072803</v>
      </c>
      <c r="J25" s="115">
        <f t="shared" si="5"/>
        <v>2274</v>
      </c>
      <c r="K25" s="117">
        <f t="shared" si="2"/>
        <v>1905</v>
      </c>
      <c r="L25" s="7">
        <f t="shared" si="6"/>
        <v>83.773087071240099</v>
      </c>
      <c r="M25" s="330">
        <f t="shared" si="8"/>
        <v>48.693790149892934</v>
      </c>
      <c r="N25" s="115">
        <v>1159</v>
      </c>
      <c r="O25" s="117">
        <v>385</v>
      </c>
      <c r="P25" s="110">
        <f t="shared" si="3"/>
        <v>33.218291630716138</v>
      </c>
      <c r="Q25" s="330">
        <f t="shared" si="1"/>
        <v>24.817987152034259</v>
      </c>
      <c r="R25" s="442"/>
      <c r="S25" s="9">
        <f>RANK(I25,I9:I33,0)</f>
        <v>18</v>
      </c>
      <c r="T25" s="9">
        <f>RANK(Q25,Q9:Q33,1)</f>
        <v>15</v>
      </c>
      <c r="U25" s="9">
        <f>RANK(M25,M9:M33,0)</f>
        <v>12</v>
      </c>
    </row>
    <row r="26" spans="2:24" x14ac:dyDescent="0.25">
      <c r="B26" s="177" t="s">
        <v>32</v>
      </c>
      <c r="C26" s="735">
        <f>SUM(T.II!D25)</f>
        <v>2737</v>
      </c>
      <c r="D26" s="651">
        <v>1258</v>
      </c>
      <c r="E26" s="734">
        <f t="shared" si="7"/>
        <v>45.962732919254655</v>
      </c>
      <c r="F26" s="115">
        <v>749</v>
      </c>
      <c r="G26" s="117">
        <v>410</v>
      </c>
      <c r="H26" s="110">
        <f>G26/F26*100</f>
        <v>54.739652870493991</v>
      </c>
      <c r="I26" s="330">
        <f t="shared" si="4"/>
        <v>27.365728900255753</v>
      </c>
      <c r="J26" s="115">
        <f t="shared" si="5"/>
        <v>1354</v>
      </c>
      <c r="K26" s="117">
        <f t="shared" si="2"/>
        <v>634</v>
      </c>
      <c r="L26" s="7">
        <f t="shared" si="6"/>
        <v>46.824224519940913</v>
      </c>
      <c r="M26" s="330">
        <f t="shared" si="8"/>
        <v>49.4702228717574</v>
      </c>
      <c r="N26" s="115">
        <v>634</v>
      </c>
      <c r="O26" s="117">
        <v>214</v>
      </c>
      <c r="P26" s="110">
        <f t="shared" si="3"/>
        <v>33.753943217665615</v>
      </c>
      <c r="Q26" s="330">
        <f t="shared" si="1"/>
        <v>23.164048227986846</v>
      </c>
      <c r="R26" s="442"/>
      <c r="S26" s="9">
        <f>RANK(I26,I9:I33,0)</f>
        <v>11</v>
      </c>
      <c r="T26" s="9">
        <f>RANK(Q26,Q9:Q33,1)</f>
        <v>5</v>
      </c>
      <c r="U26" s="9">
        <f>RANK(M26,M9:M33,0)</f>
        <v>9</v>
      </c>
    </row>
    <row r="27" spans="2:24" x14ac:dyDescent="0.25">
      <c r="B27" s="177" t="s">
        <v>33</v>
      </c>
      <c r="C27" s="735">
        <f>SUM(T.II!D26)</f>
        <v>1943</v>
      </c>
      <c r="D27" s="651">
        <v>1188</v>
      </c>
      <c r="E27" s="734">
        <f t="shared" si="7"/>
        <v>61.142563046834795</v>
      </c>
      <c r="F27" s="115">
        <v>530</v>
      </c>
      <c r="G27" s="117">
        <v>324</v>
      </c>
      <c r="H27" s="110">
        <f t="shared" si="9"/>
        <v>61.132075471698109</v>
      </c>
      <c r="I27" s="330">
        <f t="shared" si="4"/>
        <v>27.277406073082862</v>
      </c>
      <c r="J27" s="115">
        <f t="shared" si="5"/>
        <v>908</v>
      </c>
      <c r="K27" s="117">
        <f t="shared" si="2"/>
        <v>669</v>
      </c>
      <c r="L27" s="7">
        <f t="shared" si="6"/>
        <v>73.678414096916299</v>
      </c>
      <c r="M27" s="330">
        <f t="shared" si="8"/>
        <v>46.731857951621201</v>
      </c>
      <c r="N27" s="115">
        <v>505</v>
      </c>
      <c r="O27" s="117">
        <v>195</v>
      </c>
      <c r="P27" s="110">
        <f t="shared" si="3"/>
        <v>38.613861386138616</v>
      </c>
      <c r="Q27" s="330">
        <f t="shared" si="1"/>
        <v>25.990735975295937</v>
      </c>
      <c r="R27" s="442"/>
      <c r="S27" s="9">
        <f>RANK(I27,I9:I33,0)</f>
        <v>14</v>
      </c>
      <c r="T27" s="9">
        <f>RANK(Q27,Q9:Q33,1)</f>
        <v>18</v>
      </c>
      <c r="U27" s="9">
        <f>RANK(M27,M9:M33,0)</f>
        <v>20</v>
      </c>
    </row>
    <row r="28" spans="2:24" x14ac:dyDescent="0.25">
      <c r="B28" s="177" t="s">
        <v>34</v>
      </c>
      <c r="C28" s="735">
        <f>SUM(T.II!D27)</f>
        <v>3125</v>
      </c>
      <c r="D28" s="651">
        <v>1872</v>
      </c>
      <c r="E28" s="734">
        <f t="shared" si="7"/>
        <v>59.904000000000003</v>
      </c>
      <c r="F28" s="115">
        <v>884</v>
      </c>
      <c r="G28" s="117">
        <v>430</v>
      </c>
      <c r="H28" s="110">
        <f t="shared" si="9"/>
        <v>48.642533936651581</v>
      </c>
      <c r="I28" s="330">
        <f t="shared" si="4"/>
        <v>28.288000000000004</v>
      </c>
      <c r="J28" s="115">
        <f t="shared" si="5"/>
        <v>1491</v>
      </c>
      <c r="K28" s="117">
        <f t="shared" si="2"/>
        <v>1170</v>
      </c>
      <c r="L28" s="7">
        <f t="shared" si="6"/>
        <v>78.470824949698198</v>
      </c>
      <c r="M28" s="330">
        <f t="shared" si="8"/>
        <v>47.711999999999996</v>
      </c>
      <c r="N28" s="115">
        <v>750</v>
      </c>
      <c r="O28" s="117">
        <v>272</v>
      </c>
      <c r="P28" s="110">
        <f t="shared" si="3"/>
        <v>36.266666666666666</v>
      </c>
      <c r="Q28" s="330">
        <f t="shared" si="1"/>
        <v>24</v>
      </c>
      <c r="R28" s="442"/>
      <c r="S28" s="9">
        <f>RANK(I28,I9:I33,0)</f>
        <v>6</v>
      </c>
      <c r="T28" s="9">
        <f>RANK(Q28,Q9:Q33,1)</f>
        <v>9</v>
      </c>
      <c r="U28" s="9">
        <f>RANK(M28,M9:M33,0)</f>
        <v>16</v>
      </c>
    </row>
    <row r="29" spans="2:24" x14ac:dyDescent="0.25">
      <c r="B29" s="177" t="s">
        <v>35</v>
      </c>
      <c r="C29" s="735">
        <f>SUM(T.II!D28)</f>
        <v>1251</v>
      </c>
      <c r="D29" s="651">
        <v>826</v>
      </c>
      <c r="E29" s="734">
        <f t="shared" si="7"/>
        <v>66.027178257394084</v>
      </c>
      <c r="F29" s="115">
        <v>323</v>
      </c>
      <c r="G29" s="117">
        <v>171</v>
      </c>
      <c r="H29" s="110">
        <f t="shared" si="9"/>
        <v>52.941176470588239</v>
      </c>
      <c r="I29" s="330">
        <f t="shared" si="4"/>
        <v>25.819344524380494</v>
      </c>
      <c r="J29" s="115">
        <f t="shared" si="5"/>
        <v>567</v>
      </c>
      <c r="K29" s="117">
        <f t="shared" si="2"/>
        <v>527</v>
      </c>
      <c r="L29" s="7">
        <f t="shared" si="6"/>
        <v>92.945326278659607</v>
      </c>
      <c r="M29" s="330">
        <f t="shared" si="8"/>
        <v>45.323741007194243</v>
      </c>
      <c r="N29" s="115">
        <v>361</v>
      </c>
      <c r="O29" s="117">
        <v>128</v>
      </c>
      <c r="P29" s="110">
        <f t="shared" si="3"/>
        <v>35.45706371191136</v>
      </c>
      <c r="Q29" s="330">
        <f t="shared" si="1"/>
        <v>28.856914468425259</v>
      </c>
      <c r="R29" s="442"/>
      <c r="S29" s="9">
        <f>RANK(I29,I9:I33,0)</f>
        <v>20</v>
      </c>
      <c r="T29" s="9">
        <f>RANK(Q29,Q9:Q33,1)</f>
        <v>24</v>
      </c>
      <c r="U29" s="9">
        <f>RANK(M29,M9:M33,0)</f>
        <v>23</v>
      </c>
    </row>
    <row r="30" spans="2:24" x14ac:dyDescent="0.25">
      <c r="B30" s="177" t="s">
        <v>36</v>
      </c>
      <c r="C30" s="735">
        <f>SUM(T.II!D29)</f>
        <v>790</v>
      </c>
      <c r="D30" s="651">
        <v>373</v>
      </c>
      <c r="E30" s="734">
        <f t="shared" si="7"/>
        <v>47.215189873417721</v>
      </c>
      <c r="F30" s="115">
        <v>151</v>
      </c>
      <c r="G30" s="117">
        <v>83</v>
      </c>
      <c r="H30" s="110">
        <f>G30/F30*100</f>
        <v>54.966887417218544</v>
      </c>
      <c r="I30" s="330">
        <f t="shared" si="4"/>
        <v>19.11392405063291</v>
      </c>
      <c r="J30" s="115">
        <f t="shared" si="5"/>
        <v>449</v>
      </c>
      <c r="K30" s="117">
        <f t="shared" si="2"/>
        <v>219</v>
      </c>
      <c r="L30" s="7">
        <f t="shared" si="6"/>
        <v>48.775055679287306</v>
      </c>
      <c r="M30" s="330">
        <f t="shared" si="8"/>
        <v>56.835443037974684</v>
      </c>
      <c r="N30" s="115">
        <v>190</v>
      </c>
      <c r="O30" s="117">
        <v>71</v>
      </c>
      <c r="P30" s="110">
        <f t="shared" si="3"/>
        <v>37.368421052631575</v>
      </c>
      <c r="Q30" s="330">
        <f t="shared" si="1"/>
        <v>24.050632911392405</v>
      </c>
      <c r="R30" s="442"/>
      <c r="S30" s="9">
        <f>RANK(I30,I9:I33,0)</f>
        <v>23</v>
      </c>
      <c r="T30" s="9">
        <f>RANK(Q30,Q9:Q33,1)</f>
        <v>10</v>
      </c>
      <c r="U30" s="9">
        <f>RANK(M30,M9:M33,0)</f>
        <v>1</v>
      </c>
    </row>
    <row r="31" spans="2:24" x14ac:dyDescent="0.25">
      <c r="B31" s="177" t="s">
        <v>37</v>
      </c>
      <c r="C31" s="735">
        <f>SUM(T.II!D30)</f>
        <v>2346</v>
      </c>
      <c r="D31" s="651">
        <v>1490</v>
      </c>
      <c r="E31" s="734">
        <f t="shared" si="7"/>
        <v>63.512361466325665</v>
      </c>
      <c r="F31" s="115">
        <v>401</v>
      </c>
      <c r="G31" s="117">
        <v>211</v>
      </c>
      <c r="H31" s="110">
        <f t="shared" si="9"/>
        <v>52.618453865336654</v>
      </c>
      <c r="I31" s="330">
        <f t="shared" si="4"/>
        <v>17.092924126172207</v>
      </c>
      <c r="J31" s="115">
        <f t="shared" si="5"/>
        <v>1230</v>
      </c>
      <c r="K31" s="117">
        <f t="shared" si="2"/>
        <v>1003</v>
      </c>
      <c r="L31" s="7">
        <f t="shared" si="6"/>
        <v>81.544715447154474</v>
      </c>
      <c r="M31" s="330">
        <f t="shared" si="8"/>
        <v>52.429667519181592</v>
      </c>
      <c r="N31" s="115">
        <v>715</v>
      </c>
      <c r="O31" s="117">
        <v>276</v>
      </c>
      <c r="P31" s="110">
        <f t="shared" si="3"/>
        <v>38.6013986013986</v>
      </c>
      <c r="Q31" s="330">
        <f>SUM(N31/C31)*100</f>
        <v>30.477408354646208</v>
      </c>
      <c r="R31" s="442"/>
      <c r="S31" s="9">
        <f>RANK(I31,I9:I33,0)</f>
        <v>25</v>
      </c>
      <c r="T31" s="9">
        <f>RANK(Q31,Q9:Q33,1)</f>
        <v>25</v>
      </c>
      <c r="U31" s="9">
        <f>RANK(M31,M9:M33,0)</f>
        <v>4</v>
      </c>
    </row>
    <row r="32" spans="2:24" x14ac:dyDescent="0.25">
      <c r="B32" s="177" t="s">
        <v>38</v>
      </c>
      <c r="C32" s="735">
        <f>SUM(T.II!D31)</f>
        <v>5033</v>
      </c>
      <c r="D32" s="651">
        <v>3239</v>
      </c>
      <c r="E32" s="734">
        <f t="shared" si="7"/>
        <v>64.355255314921521</v>
      </c>
      <c r="F32" s="115">
        <v>902</v>
      </c>
      <c r="G32" s="117">
        <v>486</v>
      </c>
      <c r="H32" s="110">
        <f>G32/F32*100</f>
        <v>53.880266075388029</v>
      </c>
      <c r="I32" s="330">
        <f t="shared" si="4"/>
        <v>17.921716669978142</v>
      </c>
      <c r="J32" s="115">
        <f t="shared" si="5"/>
        <v>2767</v>
      </c>
      <c r="K32" s="117">
        <f t="shared" si="2"/>
        <v>2229</v>
      </c>
      <c r="L32" s="7">
        <f t="shared" si="6"/>
        <v>80.556559450668601</v>
      </c>
      <c r="M32" s="330">
        <f t="shared" si="8"/>
        <v>54.97715080468906</v>
      </c>
      <c r="N32" s="115">
        <v>1364</v>
      </c>
      <c r="O32" s="117">
        <v>524</v>
      </c>
      <c r="P32" s="110">
        <f t="shared" si="3"/>
        <v>38.416422287390027</v>
      </c>
      <c r="Q32" s="330">
        <f>SUM(N32/C32)*100</f>
        <v>27.101132525332805</v>
      </c>
      <c r="R32" s="442"/>
      <c r="S32" s="9">
        <f>RANK(I32,I9:I33,0)</f>
        <v>24</v>
      </c>
      <c r="T32" s="9">
        <f>RANK(Q32,Q9:Q33,1)</f>
        <v>22</v>
      </c>
      <c r="U32" s="9">
        <f>RANK(M32,M9:M33,0)</f>
        <v>2</v>
      </c>
      <c r="W32" s="890">
        <f>SUM(C9:C33)</f>
        <v>67653</v>
      </c>
      <c r="X32" s="890">
        <f>SUM(D9:D33)</f>
        <v>41090</v>
      </c>
    </row>
    <row r="33" spans="2:24" ht="15.75" thickBot="1" x14ac:dyDescent="0.3">
      <c r="B33" s="178" t="s">
        <v>39</v>
      </c>
      <c r="C33" s="736">
        <f>SUM(T.II!D32)</f>
        <v>1065</v>
      </c>
      <c r="D33" s="737">
        <v>733</v>
      </c>
      <c r="E33" s="738">
        <f t="shared" si="7"/>
        <v>68.826291079812208</v>
      </c>
      <c r="F33" s="118">
        <v>217</v>
      </c>
      <c r="G33" s="120">
        <v>120</v>
      </c>
      <c r="H33" s="329">
        <f>G33/F33*100</f>
        <v>55.299539170506918</v>
      </c>
      <c r="I33" s="922">
        <f t="shared" si="4"/>
        <v>20.375586854460092</v>
      </c>
      <c r="J33" s="118">
        <f t="shared" si="5"/>
        <v>566</v>
      </c>
      <c r="K33" s="120">
        <f t="shared" si="2"/>
        <v>510</v>
      </c>
      <c r="L33" s="8">
        <f t="shared" si="6"/>
        <v>90.10600706713781</v>
      </c>
      <c r="M33" s="922">
        <f t="shared" si="8"/>
        <v>53.145539906103288</v>
      </c>
      <c r="N33" s="118">
        <v>282</v>
      </c>
      <c r="O33" s="120">
        <v>103</v>
      </c>
      <c r="P33" s="329">
        <f t="shared" si="3"/>
        <v>36.524822695035461</v>
      </c>
      <c r="Q33" s="922">
        <f t="shared" si="1"/>
        <v>26.478873239436616</v>
      </c>
      <c r="R33" s="442"/>
      <c r="S33" s="5">
        <f>RANK(I33,I9:I33,0)</f>
        <v>22</v>
      </c>
      <c r="T33" s="5">
        <f>RANK(Q33,Q9:Q33,1)</f>
        <v>20</v>
      </c>
      <c r="U33" s="5">
        <f>RANK(M33,M9:M33,0)</f>
        <v>3</v>
      </c>
      <c r="W33" s="890">
        <f>SUM(F8)+J8+N8</f>
        <v>67653</v>
      </c>
      <c r="X33" s="890">
        <f>SUM(G8)+K8+O8</f>
        <v>41090</v>
      </c>
    </row>
    <row r="34" spans="2:24" ht="13.5" customHeight="1" x14ac:dyDescent="0.25">
      <c r="B34" s="1033" t="s">
        <v>158</v>
      </c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3"/>
      <c r="O34" s="1033"/>
      <c r="P34" s="1033"/>
    </row>
    <row r="35" spans="2:24" ht="14.25" customHeight="1" x14ac:dyDescent="0.25">
      <c r="B35" s="1030" t="s">
        <v>159</v>
      </c>
      <c r="C35" s="1030"/>
      <c r="D35" s="1030"/>
      <c r="E35" s="1030"/>
      <c r="F35" s="1030"/>
      <c r="G35" s="1030"/>
      <c r="H35" s="1030"/>
      <c r="I35" s="1030"/>
      <c r="J35" s="1030"/>
      <c r="K35" s="1030"/>
      <c r="L35" s="1030"/>
      <c r="M35" s="1030"/>
      <c r="N35" s="1030"/>
      <c r="O35" s="1030"/>
      <c r="P35" s="1030"/>
    </row>
    <row r="36" spans="2:24" x14ac:dyDescent="0.25">
      <c r="B36" s="11" t="s">
        <v>431</v>
      </c>
    </row>
  </sheetData>
  <mergeCells count="16">
    <mergeCell ref="C6:C7"/>
    <mergeCell ref="D6:E6"/>
    <mergeCell ref="F6:F7"/>
    <mergeCell ref="B35:P35"/>
    <mergeCell ref="G6:H6"/>
    <mergeCell ref="J6:J7"/>
    <mergeCell ref="K6:L6"/>
    <mergeCell ref="N6:N7"/>
    <mergeCell ref="O6:P6"/>
    <mergeCell ref="B34:P34"/>
    <mergeCell ref="B3:B7"/>
    <mergeCell ref="C4:E5"/>
    <mergeCell ref="F4:P4"/>
    <mergeCell ref="F5:H5"/>
    <mergeCell ref="J5:L5"/>
    <mergeCell ref="N5:P5"/>
  </mergeCells>
  <pageMargins left="0.6692913385826772" right="0.31496062992125984" top="1.0236220472440944" bottom="0.31496062992125984" header="0.31496062992125984" footer="0.31496062992125984"/>
  <pageSetup paperSize="9" scale="85" fitToWidth="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B2:U37"/>
  <sheetViews>
    <sheetView zoomScale="80" zoomScaleNormal="80" workbookViewId="0">
      <selection activeCell="B1" sqref="B1"/>
    </sheetView>
  </sheetViews>
  <sheetFormatPr defaultRowHeight="15" x14ac:dyDescent="0.25"/>
  <cols>
    <col min="1" max="1" width="2.140625" style="85" customWidth="1"/>
    <col min="2" max="2" width="23.7109375" style="85" customWidth="1"/>
    <col min="3" max="3" width="11.42578125" style="85" customWidth="1"/>
    <col min="4" max="4" width="10.28515625" style="85" customWidth="1"/>
    <col min="5" max="5" width="9.85546875" style="85" customWidth="1"/>
    <col min="6" max="6" width="11.42578125" style="85" customWidth="1"/>
    <col min="7" max="7" width="9.5703125" style="85" customWidth="1"/>
    <col min="8" max="8" width="1.85546875" style="443" customWidth="1"/>
    <col min="9" max="9" width="12" style="85" customWidth="1"/>
    <col min="10" max="11" width="9.28515625" style="85" bestFit="1" customWidth="1"/>
    <col min="12" max="12" width="11.28515625" style="85" customWidth="1"/>
    <col min="13" max="13" width="8.7109375" style="85" customWidth="1"/>
    <col min="14" max="14" width="2.5703125" style="443" customWidth="1"/>
    <col min="15" max="15" width="14.7109375" style="85" hidden="1" customWidth="1"/>
    <col min="16" max="16" width="14.42578125" style="85" hidden="1" customWidth="1"/>
    <col min="17" max="17" width="3.28515625" style="85" hidden="1" customWidth="1"/>
    <col min="18" max="21" width="0" style="85" hidden="1" customWidth="1"/>
    <col min="22" max="16384" width="9.140625" style="85"/>
  </cols>
  <sheetData>
    <row r="2" spans="2:20" x14ac:dyDescent="0.25">
      <c r="B2" s="11" t="s">
        <v>412</v>
      </c>
      <c r="C2" s="11"/>
      <c r="D2" s="11"/>
      <c r="E2" s="11"/>
      <c r="F2" s="11"/>
      <c r="G2" s="11"/>
      <c r="H2" s="272"/>
      <c r="I2" s="11"/>
      <c r="J2" s="11"/>
      <c r="K2" s="11"/>
      <c r="L2" s="11"/>
      <c r="M2" s="11"/>
      <c r="N2" s="272"/>
      <c r="O2" s="11"/>
      <c r="P2" s="11"/>
    </row>
    <row r="3" spans="2:20" x14ac:dyDescent="0.25">
      <c r="B3" s="11" t="s">
        <v>240</v>
      </c>
      <c r="C3" s="11"/>
      <c r="D3" s="11"/>
      <c r="E3" s="11"/>
      <c r="F3" s="11"/>
      <c r="G3" s="11"/>
      <c r="H3" s="272"/>
      <c r="I3" s="11"/>
      <c r="J3" s="11"/>
      <c r="K3" s="11"/>
      <c r="L3" s="11"/>
      <c r="M3" s="11"/>
      <c r="N3" s="272"/>
      <c r="O3" s="11"/>
      <c r="P3" s="11"/>
    </row>
    <row r="4" spans="2:20" ht="13.5" customHeight="1" thickBot="1" x14ac:dyDescent="0.3">
      <c r="B4" s="11"/>
      <c r="C4" s="11"/>
      <c r="D4" s="11"/>
      <c r="E4" s="11"/>
      <c r="F4" s="11"/>
      <c r="G4" s="11"/>
      <c r="H4" s="272"/>
      <c r="I4" s="11"/>
      <c r="J4" s="11"/>
      <c r="K4" s="11"/>
      <c r="L4" s="11"/>
      <c r="M4" s="11"/>
      <c r="N4" s="272"/>
      <c r="O4" s="11"/>
      <c r="P4" s="11"/>
    </row>
    <row r="5" spans="2:20" ht="15.75" customHeight="1" thickBot="1" x14ac:dyDescent="0.3">
      <c r="B5" s="987" t="s">
        <v>111</v>
      </c>
      <c r="C5" s="718"/>
      <c r="D5" s="1042" t="s">
        <v>562</v>
      </c>
      <c r="E5" s="1042"/>
      <c r="F5" s="1042"/>
      <c r="G5" s="719"/>
      <c r="H5" s="444"/>
      <c r="I5" s="721"/>
      <c r="J5" s="1042" t="s">
        <v>600</v>
      </c>
      <c r="K5" s="1042"/>
      <c r="L5" s="1042"/>
      <c r="M5" s="719"/>
      <c r="N5" s="444"/>
      <c r="O5" s="1045" t="s">
        <v>155</v>
      </c>
      <c r="P5" s="949"/>
    </row>
    <row r="6" spans="2:20" ht="19.5" customHeight="1" thickBot="1" x14ac:dyDescent="0.3">
      <c r="B6" s="1034"/>
      <c r="C6" s="720" t="s">
        <v>262</v>
      </c>
      <c r="D6" s="1035" t="s">
        <v>155</v>
      </c>
      <c r="E6" s="1036"/>
      <c r="F6" s="1037"/>
      <c r="G6" s="604" t="s">
        <v>303</v>
      </c>
      <c r="H6" s="444"/>
      <c r="I6" s="720" t="s">
        <v>262</v>
      </c>
      <c r="J6" s="1035" t="s">
        <v>155</v>
      </c>
      <c r="K6" s="1036"/>
      <c r="L6" s="1047"/>
      <c r="M6" s="604" t="s">
        <v>303</v>
      </c>
      <c r="N6" s="444"/>
      <c r="O6" s="1046"/>
      <c r="P6" s="951"/>
    </row>
    <row r="7" spans="2:20" ht="17.25" customHeight="1" x14ac:dyDescent="0.25">
      <c r="B7" s="1034"/>
      <c r="C7" s="720" t="s">
        <v>4</v>
      </c>
      <c r="D7" s="1048" t="s">
        <v>4</v>
      </c>
      <c r="E7" s="1049" t="s">
        <v>97</v>
      </c>
      <c r="F7" s="1051"/>
      <c r="G7" s="556" t="s">
        <v>288</v>
      </c>
      <c r="H7" s="350"/>
      <c r="I7" s="720" t="s">
        <v>4</v>
      </c>
      <c r="J7" s="1048" t="s">
        <v>4</v>
      </c>
      <c r="K7" s="1049" t="s">
        <v>97</v>
      </c>
      <c r="L7" s="1050"/>
      <c r="M7" s="556" t="s">
        <v>288</v>
      </c>
      <c r="N7" s="350"/>
      <c r="O7" s="947" t="s">
        <v>398</v>
      </c>
      <c r="P7" s="1004" t="s">
        <v>351</v>
      </c>
    </row>
    <row r="8" spans="2:20" ht="38.25" customHeight="1" thickBot="1" x14ac:dyDescent="0.3">
      <c r="B8" s="997"/>
      <c r="C8" s="559"/>
      <c r="D8" s="1026"/>
      <c r="E8" s="544" t="s">
        <v>115</v>
      </c>
      <c r="F8" s="550" t="s">
        <v>396</v>
      </c>
      <c r="G8" s="657"/>
      <c r="H8" s="444"/>
      <c r="I8" s="657"/>
      <c r="J8" s="1026"/>
      <c r="K8" s="544" t="s">
        <v>115</v>
      </c>
      <c r="L8" s="550" t="s">
        <v>396</v>
      </c>
      <c r="M8" s="657"/>
      <c r="N8" s="444"/>
      <c r="O8" s="948"/>
      <c r="P8" s="973"/>
      <c r="R8" s="905" t="s">
        <v>639</v>
      </c>
      <c r="S8" s="544"/>
      <c r="T8" s="544"/>
    </row>
    <row r="9" spans="2:20" ht="27" customHeight="1" thickBot="1" x14ac:dyDescent="0.3">
      <c r="B9" s="241" t="s">
        <v>14</v>
      </c>
      <c r="C9" s="324">
        <f>SUM(T.II!C7)</f>
        <v>69046</v>
      </c>
      <c r="D9" s="242">
        <f>SUM(D10:D34)</f>
        <v>39902</v>
      </c>
      <c r="E9" s="243">
        <f>SUM(E10:E34)</f>
        <v>22274</v>
      </c>
      <c r="F9" s="244">
        <f>E9*100/D9</f>
        <v>55.82176332013433</v>
      </c>
      <c r="G9" s="321">
        <f>SUM(D9/C9*100)</f>
        <v>57.790458534889787</v>
      </c>
      <c r="H9" s="441"/>
      <c r="I9" s="324">
        <f>SUM(T.II!D7)</f>
        <v>67653</v>
      </c>
      <c r="J9" s="242">
        <f>SUM(J10:J34)</f>
        <v>37294</v>
      </c>
      <c r="K9" s="243">
        <f>SUM(K10:K34)</f>
        <v>20458</v>
      </c>
      <c r="L9" s="244">
        <f>K9*100/J9</f>
        <v>54.856009009492141</v>
      </c>
      <c r="M9" s="321">
        <f>SUM(J9/I9*100)</f>
        <v>55.125419419685748</v>
      </c>
      <c r="N9" s="441"/>
      <c r="O9" s="242">
        <f>J9-D9</f>
        <v>-2608</v>
      </c>
      <c r="P9" s="244">
        <f>O9*100/D9</f>
        <v>-6.5360132324194273</v>
      </c>
      <c r="R9" s="446" t="s">
        <v>96</v>
      </c>
      <c r="S9" s="446" t="s">
        <v>96</v>
      </c>
      <c r="T9" s="446" t="s">
        <v>96</v>
      </c>
    </row>
    <row r="10" spans="2:20" ht="15.75" thickTop="1" x14ac:dyDescent="0.25">
      <c r="B10" s="175" t="s">
        <v>15</v>
      </c>
      <c r="C10" s="325">
        <f>SUM(T.II!C8)</f>
        <v>1112</v>
      </c>
      <c r="D10" s="179">
        <v>663</v>
      </c>
      <c r="E10" s="180">
        <v>360</v>
      </c>
      <c r="F10" s="63">
        <f t="shared" ref="F10:F33" si="0">E10*100/D10</f>
        <v>54.298642533936651</v>
      </c>
      <c r="G10" s="322">
        <f>SUM(D10/C10*100)</f>
        <v>59.622302158273378</v>
      </c>
      <c r="H10" s="442"/>
      <c r="I10" s="325">
        <f>SUM(T.II!D8)</f>
        <v>1085</v>
      </c>
      <c r="J10" s="179">
        <v>622</v>
      </c>
      <c r="K10" s="180">
        <v>328</v>
      </c>
      <c r="L10" s="63">
        <f>K10*100/J10</f>
        <v>52.733118971061096</v>
      </c>
      <c r="M10" s="322">
        <f>SUM(J10/I10*100)</f>
        <v>57.327188940092164</v>
      </c>
      <c r="N10" s="442"/>
      <c r="O10" s="179">
        <f>J10-D10</f>
        <v>-41</v>
      </c>
      <c r="P10" s="63">
        <f>O10*100/D10</f>
        <v>-6.1840120663650078</v>
      </c>
      <c r="R10" s="180">
        <f>RANK(M10,M10:M34,0)</f>
        <v>9</v>
      </c>
      <c r="S10" s="180">
        <f>RANK(P10,P10:P34,1)</f>
        <v>13</v>
      </c>
      <c r="T10" s="180">
        <f>RANK(O10,O10:O34,0)</f>
        <v>8</v>
      </c>
    </row>
    <row r="11" spans="2:20" x14ac:dyDescent="0.25">
      <c r="B11" s="176" t="s">
        <v>16</v>
      </c>
      <c r="C11" s="326">
        <f>SUM(T.II!C9)</f>
        <v>4038</v>
      </c>
      <c r="D11" s="61">
        <v>2603</v>
      </c>
      <c r="E11" s="9">
        <v>1459</v>
      </c>
      <c r="F11" s="63">
        <f t="shared" si="0"/>
        <v>56.050710718401845</v>
      </c>
      <c r="G11" s="322">
        <f>SUM(D11/C11*100)</f>
        <v>64.462605250123829</v>
      </c>
      <c r="H11" s="442"/>
      <c r="I11" s="325">
        <f>SUM(T.II!D9)</f>
        <v>3848</v>
      </c>
      <c r="J11" s="61">
        <v>2466</v>
      </c>
      <c r="K11" s="9">
        <v>1334</v>
      </c>
      <c r="L11" s="63">
        <f t="shared" ref="L11:L34" si="1">K11*100/J11</f>
        <v>54.095701540957016</v>
      </c>
      <c r="M11" s="322">
        <f>SUM(J11/I11*100)</f>
        <v>64.085239085239081</v>
      </c>
      <c r="N11" s="442"/>
      <c r="O11" s="61">
        <f>J11-D11</f>
        <v>-137</v>
      </c>
      <c r="P11" s="7">
        <f t="shared" ref="P11:P34" si="2">O11*100/D11</f>
        <v>-5.2631578947368425</v>
      </c>
      <c r="R11" s="9">
        <f>RANK(M11,M10:M34,0)</f>
        <v>1</v>
      </c>
      <c r="S11" s="9">
        <f>RANK(P11,P10:P34,1)</f>
        <v>17</v>
      </c>
      <c r="T11" s="9">
        <f>RANK(O11,O10:O34,0)</f>
        <v>18</v>
      </c>
    </row>
    <row r="12" spans="2:20" x14ac:dyDescent="0.25">
      <c r="B12" s="176" t="s">
        <v>17</v>
      </c>
      <c r="C12" s="326">
        <f>SUM(T.II!C10)</f>
        <v>2435</v>
      </c>
      <c r="D12" s="61">
        <v>1075</v>
      </c>
      <c r="E12" s="9">
        <v>752</v>
      </c>
      <c r="F12" s="63">
        <f t="shared" si="0"/>
        <v>69.95348837209302</v>
      </c>
      <c r="G12" s="322">
        <f>SUM(D12/C12*100)</f>
        <v>44.147843942505133</v>
      </c>
      <c r="H12" s="442"/>
      <c r="I12" s="325">
        <f>SUM(T.II!D10)</f>
        <v>2433</v>
      </c>
      <c r="J12" s="61">
        <v>967</v>
      </c>
      <c r="K12" s="9">
        <v>672</v>
      </c>
      <c r="L12" s="63">
        <f t="shared" si="1"/>
        <v>69.493278179937946</v>
      </c>
      <c r="M12" s="322">
        <f t="shared" ref="M12:M16" si="3">SUM(J12/I12*100)</f>
        <v>39.745170571311142</v>
      </c>
      <c r="N12" s="442"/>
      <c r="O12" s="61">
        <f t="shared" ref="O12:O34" si="4">J12-D12</f>
        <v>-108</v>
      </c>
      <c r="P12" s="7">
        <f>O12*100/D12</f>
        <v>-10.046511627906977</v>
      </c>
      <c r="R12" s="9">
        <f>RANK(M12,M10:M34,0)</f>
        <v>24</v>
      </c>
      <c r="S12" s="9">
        <f>RANK(P12,P10:P34,1)</f>
        <v>6</v>
      </c>
      <c r="T12" s="9">
        <f>RANK(O12,O10:O34,0)</f>
        <v>15</v>
      </c>
    </row>
    <row r="13" spans="2:20" x14ac:dyDescent="0.25">
      <c r="B13" s="176" t="s">
        <v>18</v>
      </c>
      <c r="C13" s="326">
        <f>SUM(T.II!C11)</f>
        <v>4674</v>
      </c>
      <c r="D13" s="61">
        <v>2827</v>
      </c>
      <c r="E13" s="9">
        <v>1606</v>
      </c>
      <c r="F13" s="63">
        <f t="shared" si="0"/>
        <v>56.809338521400775</v>
      </c>
      <c r="G13" s="322">
        <f t="shared" ref="G13:G34" si="5">SUM(D13/C13*100)</f>
        <v>60.483525887890451</v>
      </c>
      <c r="H13" s="442"/>
      <c r="I13" s="325">
        <f>SUM(T.II!D11)</f>
        <v>4299</v>
      </c>
      <c r="J13" s="61">
        <v>2444</v>
      </c>
      <c r="K13" s="9">
        <v>1386</v>
      </c>
      <c r="L13" s="63">
        <f t="shared" si="1"/>
        <v>56.710310965630114</v>
      </c>
      <c r="M13" s="322">
        <f t="shared" si="3"/>
        <v>56.85043033263549</v>
      </c>
      <c r="N13" s="442"/>
      <c r="O13" s="61">
        <f t="shared" si="4"/>
        <v>-383</v>
      </c>
      <c r="P13" s="7">
        <f t="shared" si="2"/>
        <v>-13.547930668553237</v>
      </c>
      <c r="R13" s="9">
        <f>RANK(M13,M10:M34,0)</f>
        <v>11</v>
      </c>
      <c r="S13" s="9">
        <f>RANK(P13,P10:P34,1)</f>
        <v>3</v>
      </c>
      <c r="T13" s="9">
        <f>RANK(O13,O10:O34,0)</f>
        <v>24</v>
      </c>
    </row>
    <row r="14" spans="2:20" x14ac:dyDescent="0.25">
      <c r="B14" s="176" t="s">
        <v>19</v>
      </c>
      <c r="C14" s="326">
        <f>SUM(T.II!C12)</f>
        <v>4926</v>
      </c>
      <c r="D14" s="61">
        <v>3047</v>
      </c>
      <c r="E14" s="9">
        <v>1885</v>
      </c>
      <c r="F14" s="63">
        <f t="shared" si="0"/>
        <v>61.864128651132262</v>
      </c>
      <c r="G14" s="322">
        <f t="shared" si="5"/>
        <v>61.855460820138042</v>
      </c>
      <c r="H14" s="442"/>
      <c r="I14" s="325">
        <f>SUM(T.II!D12)</f>
        <v>5107</v>
      </c>
      <c r="J14" s="61">
        <v>3094</v>
      </c>
      <c r="K14" s="9">
        <v>1944</v>
      </c>
      <c r="L14" s="63">
        <f t="shared" si="1"/>
        <v>62.831286360698122</v>
      </c>
      <c r="M14" s="322">
        <f t="shared" si="3"/>
        <v>60.583512825533582</v>
      </c>
      <c r="N14" s="442"/>
      <c r="O14" s="61">
        <f t="shared" si="4"/>
        <v>47</v>
      </c>
      <c r="P14" s="7">
        <f t="shared" si="2"/>
        <v>1.5425008204791599</v>
      </c>
      <c r="R14" s="9">
        <f>RANK(M14,M10:M34,0)</f>
        <v>6</v>
      </c>
      <c r="S14" s="9">
        <f>RANK(P14,P10:P34,1)</f>
        <v>22</v>
      </c>
      <c r="T14" s="9">
        <f>RANK(O14,O10:O34,0)</f>
        <v>3</v>
      </c>
    </row>
    <row r="15" spans="2:20" x14ac:dyDescent="0.25">
      <c r="B15" s="176" t="s">
        <v>20</v>
      </c>
      <c r="C15" s="326">
        <f>SUM(T.II!C13)</f>
        <v>1577</v>
      </c>
      <c r="D15" s="61">
        <v>815</v>
      </c>
      <c r="E15" s="9">
        <v>459</v>
      </c>
      <c r="F15" s="63">
        <f t="shared" si="0"/>
        <v>56.319018404907979</v>
      </c>
      <c r="G15" s="322">
        <f t="shared" si="5"/>
        <v>51.680405833861762</v>
      </c>
      <c r="H15" s="442"/>
      <c r="I15" s="325">
        <f>SUM(T.II!D13)</f>
        <v>1494</v>
      </c>
      <c r="J15" s="61">
        <v>747</v>
      </c>
      <c r="K15" s="9">
        <v>390</v>
      </c>
      <c r="L15" s="63">
        <f t="shared" si="1"/>
        <v>52.208835341365464</v>
      </c>
      <c r="M15" s="322">
        <f t="shared" si="3"/>
        <v>50</v>
      </c>
      <c r="N15" s="442"/>
      <c r="O15" s="61">
        <f>J15-D15</f>
        <v>-68</v>
      </c>
      <c r="P15" s="7">
        <f t="shared" si="2"/>
        <v>-8.3435582822085887</v>
      </c>
      <c r="R15" s="9">
        <f>RANK(M15,M10:M34,0)</f>
        <v>18</v>
      </c>
      <c r="S15" s="9">
        <f>RANK(P15,P10:P34,1)</f>
        <v>11</v>
      </c>
      <c r="T15" s="9">
        <f>RANK(O15,O10:O34,0)</f>
        <v>11</v>
      </c>
    </row>
    <row r="16" spans="2:20" x14ac:dyDescent="0.25">
      <c r="B16" s="176" t="s">
        <v>21</v>
      </c>
      <c r="C16" s="326">
        <f>SUM(T.II!C14)</f>
        <v>2018</v>
      </c>
      <c r="D16" s="61">
        <v>959</v>
      </c>
      <c r="E16" s="9">
        <v>559</v>
      </c>
      <c r="F16" s="63">
        <f t="shared" si="0"/>
        <v>58.289885297184568</v>
      </c>
      <c r="G16" s="322">
        <f t="shared" si="5"/>
        <v>47.522299306243802</v>
      </c>
      <c r="H16" s="442"/>
      <c r="I16" s="325">
        <f>SUM(T.II!D14)</f>
        <v>2221</v>
      </c>
      <c r="J16" s="61">
        <v>961</v>
      </c>
      <c r="K16" s="9">
        <v>559</v>
      </c>
      <c r="L16" s="63">
        <f t="shared" si="1"/>
        <v>58.168574401664934</v>
      </c>
      <c r="M16" s="322">
        <f t="shared" si="3"/>
        <v>43.268797838811345</v>
      </c>
      <c r="N16" s="442"/>
      <c r="O16" s="61">
        <f>J16-D16</f>
        <v>2</v>
      </c>
      <c r="P16" s="7">
        <f t="shared" si="2"/>
        <v>0.20855057351407716</v>
      </c>
      <c r="R16" s="9">
        <f>RANK(M16,M10:M34,0)</f>
        <v>22</v>
      </c>
      <c r="S16" s="9">
        <f>RANK(P16,P10:P34,1)</f>
        <v>20</v>
      </c>
      <c r="T16" s="9">
        <f>RANK(O16,O10:O34,0)</f>
        <v>6</v>
      </c>
    </row>
    <row r="17" spans="2:20" x14ac:dyDescent="0.25">
      <c r="B17" s="176" t="s">
        <v>22</v>
      </c>
      <c r="C17" s="326">
        <f>SUM(T.II!C15)</f>
        <v>1747</v>
      </c>
      <c r="D17" s="61">
        <v>1065</v>
      </c>
      <c r="E17" s="9">
        <v>497</v>
      </c>
      <c r="F17" s="63">
        <f t="shared" si="0"/>
        <v>46.666666666666664</v>
      </c>
      <c r="G17" s="322">
        <f t="shared" si="5"/>
        <v>60.961648540354894</v>
      </c>
      <c r="H17" s="442"/>
      <c r="I17" s="325">
        <f>SUM(T.II!D15)</f>
        <v>1716</v>
      </c>
      <c r="J17" s="61">
        <v>1086</v>
      </c>
      <c r="K17" s="9">
        <v>497</v>
      </c>
      <c r="L17" s="63">
        <f t="shared" si="1"/>
        <v>45.764272559852671</v>
      </c>
      <c r="M17" s="322">
        <f>SUM(J17/I17*100)</f>
        <v>63.286713286713294</v>
      </c>
      <c r="N17" s="442"/>
      <c r="O17" s="61">
        <f>J17-D17</f>
        <v>21</v>
      </c>
      <c r="P17" s="7">
        <f t="shared" si="2"/>
        <v>1.971830985915493</v>
      </c>
      <c r="R17" s="9">
        <f>RANK(M17,M10:M34,0)</f>
        <v>3</v>
      </c>
      <c r="S17" s="9">
        <f>RANK(P17,P10:P34,1)</f>
        <v>23</v>
      </c>
      <c r="T17" s="9">
        <f>RANK(O17,O10:O34,0)</f>
        <v>4</v>
      </c>
    </row>
    <row r="18" spans="2:20" x14ac:dyDescent="0.25">
      <c r="B18" s="176" t="s">
        <v>23</v>
      </c>
      <c r="C18" s="326">
        <f>SUM(T.II!C16)</f>
        <v>3198</v>
      </c>
      <c r="D18" s="61">
        <v>1947</v>
      </c>
      <c r="E18" s="9">
        <v>1107</v>
      </c>
      <c r="F18" s="63">
        <f t="shared" si="0"/>
        <v>56.856702619414484</v>
      </c>
      <c r="G18" s="322">
        <f t="shared" si="5"/>
        <v>60.881801125703561</v>
      </c>
      <c r="H18" s="442"/>
      <c r="I18" s="325">
        <f>SUM(T.II!D16)</f>
        <v>3105</v>
      </c>
      <c r="J18" s="61">
        <v>1777</v>
      </c>
      <c r="K18" s="9">
        <v>1016</v>
      </c>
      <c r="L18" s="63">
        <f t="shared" si="1"/>
        <v>57.175014068655038</v>
      </c>
      <c r="M18" s="322">
        <f t="shared" ref="M18:M34" si="6">SUM(J18/I18*100)</f>
        <v>57.230273752012884</v>
      </c>
      <c r="N18" s="442"/>
      <c r="O18" s="61">
        <f t="shared" si="4"/>
        <v>-170</v>
      </c>
      <c r="P18" s="7">
        <f t="shared" si="2"/>
        <v>-8.731381612737545</v>
      </c>
      <c r="R18" s="9">
        <f>RANK(M18,M10:M34,0)</f>
        <v>10</v>
      </c>
      <c r="S18" s="9">
        <f>RANK(P18,P10:P34,1)</f>
        <v>10</v>
      </c>
      <c r="T18" s="9">
        <f>RANK(O18,O10:O34,0)</f>
        <v>20</v>
      </c>
    </row>
    <row r="19" spans="2:20" x14ac:dyDescent="0.25">
      <c r="B19" s="176" t="s">
        <v>24</v>
      </c>
      <c r="C19" s="326">
        <f>SUM(T.II!C17)</f>
        <v>1831</v>
      </c>
      <c r="D19" s="61">
        <v>993</v>
      </c>
      <c r="E19" s="9">
        <v>489</v>
      </c>
      <c r="F19" s="63">
        <f t="shared" si="0"/>
        <v>49.244712990936556</v>
      </c>
      <c r="G19" s="322">
        <f t="shared" si="5"/>
        <v>54.232659748771162</v>
      </c>
      <c r="H19" s="442"/>
      <c r="I19" s="325">
        <f>SUM(T.II!D17)</f>
        <v>1867</v>
      </c>
      <c r="J19" s="61">
        <v>932</v>
      </c>
      <c r="K19" s="9">
        <v>448</v>
      </c>
      <c r="L19" s="63">
        <f t="shared" si="1"/>
        <v>48.068669527896994</v>
      </c>
      <c r="M19" s="322">
        <f t="shared" si="6"/>
        <v>49.919657204070703</v>
      </c>
      <c r="N19" s="442"/>
      <c r="O19" s="61">
        <f t="shared" si="4"/>
        <v>-61</v>
      </c>
      <c r="P19" s="7">
        <f t="shared" si="2"/>
        <v>-6.143001007049345</v>
      </c>
      <c r="R19" s="9">
        <f>RANK(M19,M10:M34,0)</f>
        <v>19</v>
      </c>
      <c r="S19" s="9">
        <f>RANK(P19,P10:P34,1)</f>
        <v>14</v>
      </c>
      <c r="T19" s="9">
        <f>RANK(O19,O10:O34,0)</f>
        <v>9</v>
      </c>
    </row>
    <row r="20" spans="2:20" x14ac:dyDescent="0.25">
      <c r="B20" s="176" t="s">
        <v>25</v>
      </c>
      <c r="C20" s="326">
        <f>SUM(T.II!C18)</f>
        <v>2629</v>
      </c>
      <c r="D20" s="61">
        <v>1407</v>
      </c>
      <c r="E20" s="9">
        <v>728</v>
      </c>
      <c r="F20" s="63">
        <f t="shared" si="0"/>
        <v>51.741293532338311</v>
      </c>
      <c r="G20" s="322">
        <f t="shared" si="5"/>
        <v>53.518448079117533</v>
      </c>
      <c r="H20" s="442"/>
      <c r="I20" s="325">
        <f>SUM(T.II!D18)</f>
        <v>2547</v>
      </c>
      <c r="J20" s="61">
        <v>1282</v>
      </c>
      <c r="K20" s="9">
        <v>651</v>
      </c>
      <c r="L20" s="63">
        <f t="shared" si="1"/>
        <v>50.78003120124805</v>
      </c>
      <c r="M20" s="322">
        <f t="shared" si="6"/>
        <v>50.333725952100508</v>
      </c>
      <c r="N20" s="442"/>
      <c r="O20" s="61">
        <f t="shared" si="4"/>
        <v>-125</v>
      </c>
      <c r="P20" s="7">
        <f t="shared" si="2"/>
        <v>-8.8841506751954515</v>
      </c>
      <c r="R20" s="9">
        <f>RANK(M20,M10:M34,0)</f>
        <v>17</v>
      </c>
      <c r="S20" s="9">
        <f>RANK(P20,P10:P34,1)</f>
        <v>8</v>
      </c>
      <c r="T20" s="9">
        <f>RANK(O20,O10:O34,0)</f>
        <v>17</v>
      </c>
    </row>
    <row r="21" spans="2:20" x14ac:dyDescent="0.25">
      <c r="B21" s="176" t="s">
        <v>26</v>
      </c>
      <c r="C21" s="326">
        <f>SUM(T.II!C19)</f>
        <v>2517</v>
      </c>
      <c r="D21" s="61">
        <v>1215</v>
      </c>
      <c r="E21" s="9">
        <v>650</v>
      </c>
      <c r="F21" s="63">
        <f t="shared" si="0"/>
        <v>53.497942386831276</v>
      </c>
      <c r="G21" s="322">
        <f t="shared" si="5"/>
        <v>48.271752085816452</v>
      </c>
      <c r="H21" s="442"/>
      <c r="I21" s="325">
        <f>SUM(T.II!D19)</f>
        <v>3017</v>
      </c>
      <c r="J21" s="61">
        <v>1357</v>
      </c>
      <c r="K21" s="9">
        <v>713</v>
      </c>
      <c r="L21" s="63">
        <f t="shared" si="1"/>
        <v>52.542372881355931</v>
      </c>
      <c r="M21" s="322">
        <f>SUM(J21/I21*100)</f>
        <v>44.978455419290682</v>
      </c>
      <c r="N21" s="442"/>
      <c r="O21" s="61">
        <f t="shared" si="4"/>
        <v>142</v>
      </c>
      <c r="P21" s="7">
        <f t="shared" si="2"/>
        <v>11.687242798353909</v>
      </c>
      <c r="R21" s="9">
        <f>RANK(M21,M10:M34,0)</f>
        <v>21</v>
      </c>
      <c r="S21" s="9">
        <f>RANK(P21,P10:P34,1)</f>
        <v>25</v>
      </c>
      <c r="T21" s="9">
        <f>RANK(O21,O10:O34,0)</f>
        <v>1</v>
      </c>
    </row>
    <row r="22" spans="2:20" x14ac:dyDescent="0.25">
      <c r="B22" s="176" t="s">
        <v>27</v>
      </c>
      <c r="C22" s="326">
        <f>SUM(T.II!C20)</f>
        <v>3116</v>
      </c>
      <c r="D22" s="61">
        <v>1757</v>
      </c>
      <c r="E22" s="9">
        <v>993</v>
      </c>
      <c r="F22" s="63">
        <f t="shared" si="0"/>
        <v>56.516789982925438</v>
      </c>
      <c r="G22" s="322">
        <f t="shared" si="5"/>
        <v>56.386392811296538</v>
      </c>
      <c r="H22" s="442"/>
      <c r="I22" s="325">
        <f>SUM(T.II!D20)</f>
        <v>3043</v>
      </c>
      <c r="J22" s="61">
        <v>1673</v>
      </c>
      <c r="K22" s="9">
        <v>932</v>
      </c>
      <c r="L22" s="63">
        <f t="shared" si="1"/>
        <v>55.708308427973698</v>
      </c>
      <c r="M22" s="322">
        <f t="shared" si="6"/>
        <v>54.978639500492932</v>
      </c>
      <c r="N22" s="442"/>
      <c r="O22" s="61">
        <f t="shared" si="4"/>
        <v>-84</v>
      </c>
      <c r="P22" s="7">
        <f t="shared" si="2"/>
        <v>-4.7808764940239046</v>
      </c>
      <c r="R22" s="9">
        <f>RANK(M22,M10:M34,0)</f>
        <v>13</v>
      </c>
      <c r="S22" s="9">
        <f>RANK(P22,P10:P34,1)</f>
        <v>18</v>
      </c>
      <c r="T22" s="9">
        <f>RANK(O22,O10:O34,0)</f>
        <v>13</v>
      </c>
    </row>
    <row r="23" spans="2:20" x14ac:dyDescent="0.25">
      <c r="B23" s="177" t="s">
        <v>28</v>
      </c>
      <c r="C23" s="327">
        <f>SUM(T.II!C21)</f>
        <v>3084</v>
      </c>
      <c r="D23" s="115">
        <v>1889</v>
      </c>
      <c r="E23" s="117">
        <v>1059</v>
      </c>
      <c r="F23" s="63">
        <f t="shared" si="0"/>
        <v>56.061408152461617</v>
      </c>
      <c r="G23" s="322">
        <f t="shared" si="5"/>
        <v>61.25162127107653</v>
      </c>
      <c r="H23" s="442"/>
      <c r="I23" s="325">
        <f>SUM(T.II!D21)</f>
        <v>2963</v>
      </c>
      <c r="J23" s="115">
        <v>1741</v>
      </c>
      <c r="K23" s="117">
        <v>951</v>
      </c>
      <c r="L23" s="63">
        <f t="shared" si="1"/>
        <v>54.623779437105114</v>
      </c>
      <c r="M23" s="322">
        <f t="shared" si="6"/>
        <v>58.758015524805941</v>
      </c>
      <c r="N23" s="442"/>
      <c r="O23" s="61">
        <f t="shared" si="4"/>
        <v>-148</v>
      </c>
      <c r="P23" s="7">
        <f t="shared" si="2"/>
        <v>-7.834833245103229</v>
      </c>
      <c r="R23" s="9">
        <f>RANK(M23,M10:M34,0)</f>
        <v>8</v>
      </c>
      <c r="S23" s="9">
        <f>RANK(P23,P10:P34,1)</f>
        <v>12</v>
      </c>
      <c r="T23" s="9">
        <f>RANK(O23,O10:O34,0)</f>
        <v>19</v>
      </c>
    </row>
    <row r="24" spans="2:20" x14ac:dyDescent="0.25">
      <c r="B24" s="177" t="s">
        <v>29</v>
      </c>
      <c r="C24" s="327">
        <f>SUM(T.II!C22)</f>
        <v>3654</v>
      </c>
      <c r="D24" s="115">
        <v>2234</v>
      </c>
      <c r="E24" s="117">
        <v>1354</v>
      </c>
      <c r="F24" s="63">
        <f t="shared" si="0"/>
        <v>60.608773500447626</v>
      </c>
      <c r="G24" s="322">
        <f t="shared" si="5"/>
        <v>61.138478379857688</v>
      </c>
      <c r="H24" s="442"/>
      <c r="I24" s="325">
        <f>SUM(T.II!D22)</f>
        <v>3397</v>
      </c>
      <c r="J24" s="115">
        <v>2015</v>
      </c>
      <c r="K24" s="117">
        <v>1184</v>
      </c>
      <c r="L24" s="63">
        <f t="shared" si="1"/>
        <v>58.759305210918114</v>
      </c>
      <c r="M24" s="322">
        <f t="shared" si="6"/>
        <v>59.317044450986167</v>
      </c>
      <c r="N24" s="442"/>
      <c r="O24" s="61">
        <f t="shared" si="4"/>
        <v>-219</v>
      </c>
      <c r="P24" s="7">
        <f t="shared" si="2"/>
        <v>-9.8030438675022378</v>
      </c>
      <c r="R24" s="9">
        <f>RANK(M24,M10:M34,0)</f>
        <v>7</v>
      </c>
      <c r="S24" s="9">
        <f>RANK(P24,P10:P34,1)</f>
        <v>7</v>
      </c>
      <c r="T24" s="9">
        <f>RANK(O24,O10:O34,0)</f>
        <v>21</v>
      </c>
    </row>
    <row r="25" spans="2:20" x14ac:dyDescent="0.25">
      <c r="B25" s="177" t="s">
        <v>30</v>
      </c>
      <c r="C25" s="327">
        <f>SUM(T.II!C23)</f>
        <v>2769</v>
      </c>
      <c r="D25" s="115">
        <v>1584</v>
      </c>
      <c r="E25" s="117">
        <v>918</v>
      </c>
      <c r="F25" s="63">
        <f t="shared" si="0"/>
        <v>57.954545454545453</v>
      </c>
      <c r="G25" s="322">
        <f t="shared" si="5"/>
        <v>57.204767063921992</v>
      </c>
      <c r="H25" s="442"/>
      <c r="I25" s="325">
        <f>SUM(T.II!D23)</f>
        <v>2551</v>
      </c>
      <c r="J25" s="115">
        <v>1338</v>
      </c>
      <c r="K25" s="117">
        <v>755</v>
      </c>
      <c r="L25" s="63">
        <f t="shared" si="1"/>
        <v>56.427503736920777</v>
      </c>
      <c r="M25" s="322">
        <f t="shared" si="6"/>
        <v>52.450019600156807</v>
      </c>
      <c r="N25" s="442"/>
      <c r="O25" s="61">
        <f t="shared" si="4"/>
        <v>-246</v>
      </c>
      <c r="P25" s="7">
        <f t="shared" si="2"/>
        <v>-15.530303030303031</v>
      </c>
      <c r="R25" s="9">
        <f>RANK(M25,M10:M34,0)</f>
        <v>14</v>
      </c>
      <c r="S25" s="9">
        <f>RANK(P25,P10:P34,1)</f>
        <v>1</v>
      </c>
      <c r="T25" s="9">
        <f>RANK(O25,O10:O34,0)</f>
        <v>22</v>
      </c>
    </row>
    <row r="26" spans="2:20" x14ac:dyDescent="0.25">
      <c r="B26" s="177" t="s">
        <v>31</v>
      </c>
      <c r="C26" s="327">
        <f>SUM(T.II!C24)</f>
        <v>4962</v>
      </c>
      <c r="D26" s="115">
        <v>3029</v>
      </c>
      <c r="E26" s="117">
        <v>1570</v>
      </c>
      <c r="F26" s="63">
        <f t="shared" si="0"/>
        <v>51.83228788379003</v>
      </c>
      <c r="G26" s="322">
        <f t="shared" si="5"/>
        <v>61.043933897621926</v>
      </c>
      <c r="H26" s="442"/>
      <c r="I26" s="325">
        <f>SUM(T.II!D24)</f>
        <v>4670</v>
      </c>
      <c r="J26" s="115">
        <v>2594</v>
      </c>
      <c r="K26" s="117">
        <v>1314</v>
      </c>
      <c r="L26" s="63">
        <f t="shared" si="1"/>
        <v>50.655358519660759</v>
      </c>
      <c r="M26" s="322">
        <f t="shared" si="6"/>
        <v>55.546038543897211</v>
      </c>
      <c r="N26" s="442"/>
      <c r="O26" s="61">
        <f t="shared" si="4"/>
        <v>-435</v>
      </c>
      <c r="P26" s="7">
        <f t="shared" si="2"/>
        <v>-14.361175305381314</v>
      </c>
      <c r="R26" s="9">
        <f>RANK(M26,M10:M34,0)</f>
        <v>12</v>
      </c>
      <c r="S26" s="9">
        <f>RANK(P26,P10:P34,1)</f>
        <v>2</v>
      </c>
      <c r="T26" s="9">
        <f>RANK(O26,O10:O34,0)</f>
        <v>25</v>
      </c>
    </row>
    <row r="27" spans="2:20" x14ac:dyDescent="0.25">
      <c r="B27" s="177" t="s">
        <v>32</v>
      </c>
      <c r="C27" s="327">
        <f>SUM(T.II!C25)</f>
        <v>2644</v>
      </c>
      <c r="D27" s="115">
        <v>1323</v>
      </c>
      <c r="E27" s="117">
        <v>709</v>
      </c>
      <c r="F27" s="63">
        <f t="shared" si="0"/>
        <v>53.590325018896451</v>
      </c>
      <c r="G27" s="322">
        <f t="shared" si="5"/>
        <v>50.037821482602119</v>
      </c>
      <c r="H27" s="442"/>
      <c r="I27" s="325">
        <f>SUM(T.II!D25)</f>
        <v>2737</v>
      </c>
      <c r="J27" s="115">
        <v>1399</v>
      </c>
      <c r="K27" s="117">
        <v>731</v>
      </c>
      <c r="L27" s="63">
        <f t="shared" si="1"/>
        <v>52.251608291636884</v>
      </c>
      <c r="M27" s="322">
        <f t="shared" si="6"/>
        <v>51.114358786993051</v>
      </c>
      <c r="N27" s="442"/>
      <c r="O27" s="61">
        <f t="shared" si="4"/>
        <v>76</v>
      </c>
      <c r="P27" s="7">
        <f t="shared" si="2"/>
        <v>5.744520030234316</v>
      </c>
      <c r="R27" s="9">
        <f>RANK(M27,M10:M34,0)</f>
        <v>15</v>
      </c>
      <c r="S27" s="9">
        <f>RANK(P27,P10:P34,1)</f>
        <v>24</v>
      </c>
      <c r="T27" s="9">
        <f>RANK(O27,O10:O34,0)</f>
        <v>2</v>
      </c>
    </row>
    <row r="28" spans="2:20" x14ac:dyDescent="0.25">
      <c r="B28" s="177" t="s">
        <v>33</v>
      </c>
      <c r="C28" s="327">
        <f>SUM(T.II!C26)</f>
        <v>1841</v>
      </c>
      <c r="D28" s="115">
        <v>777</v>
      </c>
      <c r="E28" s="117">
        <v>451</v>
      </c>
      <c r="F28" s="63">
        <f t="shared" si="0"/>
        <v>58.043758043758046</v>
      </c>
      <c r="G28" s="322">
        <f t="shared" si="5"/>
        <v>42.20532319391635</v>
      </c>
      <c r="H28" s="442"/>
      <c r="I28" s="325">
        <f>SUM(T.II!D26)</f>
        <v>1943</v>
      </c>
      <c r="J28" s="115">
        <v>783</v>
      </c>
      <c r="K28" s="117">
        <v>450</v>
      </c>
      <c r="L28" s="63">
        <f t="shared" si="1"/>
        <v>57.47126436781609</v>
      </c>
      <c r="M28" s="322">
        <f t="shared" si="6"/>
        <v>40.298507462686565</v>
      </c>
      <c r="N28" s="442"/>
      <c r="O28" s="61">
        <f t="shared" si="4"/>
        <v>6</v>
      </c>
      <c r="P28" s="7">
        <f t="shared" si="2"/>
        <v>0.77220077220077221</v>
      </c>
      <c r="R28" s="9">
        <f>RANK(M28,M10:M34,0)</f>
        <v>23</v>
      </c>
      <c r="S28" s="9">
        <f>RANK(P28,P10:P34,1)</f>
        <v>21</v>
      </c>
      <c r="T28" s="9">
        <f>RANK(O28,O10:O34,0)</f>
        <v>5</v>
      </c>
    </row>
    <row r="29" spans="2:20" x14ac:dyDescent="0.25">
      <c r="B29" s="177" t="s">
        <v>34</v>
      </c>
      <c r="C29" s="327">
        <f>SUM(T.II!C27)</f>
        <v>3266</v>
      </c>
      <c r="D29" s="115">
        <v>2073</v>
      </c>
      <c r="E29" s="117">
        <v>1196</v>
      </c>
      <c r="F29" s="63">
        <f t="shared" si="0"/>
        <v>57.694163048721663</v>
      </c>
      <c r="G29" s="322">
        <f t="shared" si="5"/>
        <v>63.472137170851198</v>
      </c>
      <c r="H29" s="442"/>
      <c r="I29" s="325">
        <f>SUM(T.II!D27)</f>
        <v>3125</v>
      </c>
      <c r="J29" s="115">
        <v>1949</v>
      </c>
      <c r="K29" s="117">
        <v>1079</v>
      </c>
      <c r="L29" s="63">
        <f t="shared" si="1"/>
        <v>55.361723961005644</v>
      </c>
      <c r="M29" s="322">
        <f t="shared" si="6"/>
        <v>62.368000000000002</v>
      </c>
      <c r="N29" s="442"/>
      <c r="O29" s="61">
        <f t="shared" si="4"/>
        <v>-124</v>
      </c>
      <c r="P29" s="7">
        <f t="shared" si="2"/>
        <v>-5.9816690786300049</v>
      </c>
      <c r="R29" s="9">
        <f>RANK(M29,M10:M34,0)</f>
        <v>4</v>
      </c>
      <c r="S29" s="9">
        <f>RANK(P29,P10:P34,1)</f>
        <v>16</v>
      </c>
      <c r="T29" s="9">
        <f>RANK(O29,O10:O34,0)</f>
        <v>16</v>
      </c>
    </row>
    <row r="30" spans="2:20" x14ac:dyDescent="0.25">
      <c r="B30" s="177" t="s">
        <v>35</v>
      </c>
      <c r="C30" s="327">
        <f>SUM(T.II!C28)</f>
        <v>1284</v>
      </c>
      <c r="D30" s="115">
        <v>700</v>
      </c>
      <c r="E30" s="117">
        <v>392</v>
      </c>
      <c r="F30" s="63">
        <f t="shared" si="0"/>
        <v>56</v>
      </c>
      <c r="G30" s="322">
        <f t="shared" si="5"/>
        <v>54.517133956386289</v>
      </c>
      <c r="H30" s="442"/>
      <c r="I30" s="325">
        <f>SUM(T.II!D28)</f>
        <v>1251</v>
      </c>
      <c r="J30" s="115">
        <v>618</v>
      </c>
      <c r="K30" s="117">
        <v>328</v>
      </c>
      <c r="L30" s="63">
        <f t="shared" si="1"/>
        <v>53.074433656957929</v>
      </c>
      <c r="M30" s="322">
        <f t="shared" si="6"/>
        <v>49.400479616306953</v>
      </c>
      <c r="N30" s="442"/>
      <c r="O30" s="61">
        <f t="shared" si="4"/>
        <v>-82</v>
      </c>
      <c r="P30" s="7">
        <f t="shared" si="2"/>
        <v>-11.714285714285714</v>
      </c>
      <c r="R30" s="9">
        <f>RANK(M30,M10:M34,0)</f>
        <v>20</v>
      </c>
      <c r="S30" s="9">
        <f>RANK(P30,P10:P34,1)</f>
        <v>4</v>
      </c>
      <c r="T30" s="9">
        <f>RANK(O30,O10:O34,0)</f>
        <v>12</v>
      </c>
    </row>
    <row r="31" spans="2:20" x14ac:dyDescent="0.25">
      <c r="B31" s="177" t="s">
        <v>36</v>
      </c>
      <c r="C31" s="327">
        <f>SUM(T.II!C29)</f>
        <v>720</v>
      </c>
      <c r="D31" s="115">
        <v>317</v>
      </c>
      <c r="E31" s="117">
        <v>181</v>
      </c>
      <c r="F31" s="63">
        <f t="shared" si="0"/>
        <v>57.097791798107252</v>
      </c>
      <c r="G31" s="322">
        <f t="shared" si="5"/>
        <v>44.027777777777779</v>
      </c>
      <c r="H31" s="442"/>
      <c r="I31" s="325">
        <f>SUM(T.II!D29)</f>
        <v>790</v>
      </c>
      <c r="J31" s="115">
        <v>304</v>
      </c>
      <c r="K31" s="117">
        <v>171</v>
      </c>
      <c r="L31" s="63">
        <f t="shared" si="1"/>
        <v>56.25</v>
      </c>
      <c r="M31" s="322">
        <f t="shared" si="6"/>
        <v>38.481012658227847</v>
      </c>
      <c r="N31" s="442"/>
      <c r="O31" s="61">
        <f t="shared" si="4"/>
        <v>-13</v>
      </c>
      <c r="P31" s="7">
        <f t="shared" si="2"/>
        <v>-4.1009463722397479</v>
      </c>
      <c r="R31" s="9">
        <f>RANK(M31,M10:M34,0)</f>
        <v>25</v>
      </c>
      <c r="S31" s="9">
        <f>RANK(P31,P10:P34,1)</f>
        <v>19</v>
      </c>
      <c r="T31" s="9">
        <f>RANK(O31,O10:O34,0)</f>
        <v>7</v>
      </c>
    </row>
    <row r="32" spans="2:20" x14ac:dyDescent="0.25">
      <c r="B32" s="177" t="s">
        <v>37</v>
      </c>
      <c r="C32" s="327">
        <f>SUM(T.II!C30)</f>
        <v>2487</v>
      </c>
      <c r="D32" s="115">
        <v>1598</v>
      </c>
      <c r="E32" s="117">
        <v>824</v>
      </c>
      <c r="F32" s="63">
        <f t="shared" si="0"/>
        <v>51.564455569461828</v>
      </c>
      <c r="G32" s="322">
        <f t="shared" si="5"/>
        <v>64.254121431443508</v>
      </c>
      <c r="H32" s="442"/>
      <c r="I32" s="325">
        <f>SUM(T.II!D30)</f>
        <v>2346</v>
      </c>
      <c r="J32" s="115">
        <v>1502</v>
      </c>
      <c r="K32" s="117">
        <v>752</v>
      </c>
      <c r="L32" s="63">
        <f t="shared" si="1"/>
        <v>50.066577896138483</v>
      </c>
      <c r="M32" s="322">
        <f t="shared" si="6"/>
        <v>64.023870417732311</v>
      </c>
      <c r="N32" s="442"/>
      <c r="O32" s="61">
        <f t="shared" si="4"/>
        <v>-96</v>
      </c>
      <c r="P32" s="7">
        <f t="shared" si="2"/>
        <v>-6.0075093867334166</v>
      </c>
      <c r="R32" s="9">
        <f>RANK(M32,M10:M34,0)</f>
        <v>2</v>
      </c>
      <c r="S32" s="9">
        <f>RANK(P32,P10:P34,1)</f>
        <v>15</v>
      </c>
      <c r="T32" s="9">
        <f>RANK(O32,O10:O34,0)</f>
        <v>14</v>
      </c>
    </row>
    <row r="33" spans="2:21" x14ac:dyDescent="0.25">
      <c r="B33" s="177" t="s">
        <v>38</v>
      </c>
      <c r="C33" s="327">
        <f>SUM(T.II!C31)</f>
        <v>5452</v>
      </c>
      <c r="D33" s="115">
        <v>3398</v>
      </c>
      <c r="E33" s="117">
        <v>1730</v>
      </c>
      <c r="F33" s="63">
        <f t="shared" si="0"/>
        <v>50.91230135373749</v>
      </c>
      <c r="G33" s="322">
        <f t="shared" si="5"/>
        <v>62.325752017608217</v>
      </c>
      <c r="H33" s="442"/>
      <c r="I33" s="325">
        <f>SUM(T.II!D31)</f>
        <v>5033</v>
      </c>
      <c r="J33" s="115">
        <v>3099</v>
      </c>
      <c r="K33" s="117">
        <v>1566</v>
      </c>
      <c r="L33" s="63">
        <f t="shared" si="1"/>
        <v>50.532429816069701</v>
      </c>
      <c r="M33" s="322">
        <f>SUM(J33/I33*100)</f>
        <v>61.573614146632224</v>
      </c>
      <c r="N33" s="442"/>
      <c r="O33" s="61">
        <f t="shared" si="4"/>
        <v>-299</v>
      </c>
      <c r="P33" s="7">
        <f t="shared" si="2"/>
        <v>-8.7992937021777511</v>
      </c>
      <c r="R33" s="9">
        <f>RANK(M33,M10:M34,0)</f>
        <v>5</v>
      </c>
      <c r="S33" s="9">
        <f>RANK(P33,P10:P34,1)</f>
        <v>9</v>
      </c>
      <c r="T33" s="9">
        <f>RANK(O33,O10:O34,0)</f>
        <v>23</v>
      </c>
      <c r="U33" s="890">
        <f>SUM(C10:C34)</f>
        <v>69046</v>
      </c>
    </row>
    <row r="34" spans="2:21" ht="15.75" thickBot="1" x14ac:dyDescent="0.3">
      <c r="B34" s="178" t="s">
        <v>39</v>
      </c>
      <c r="C34" s="328">
        <f>SUM(T.II!C32)</f>
        <v>1065</v>
      </c>
      <c r="D34" s="118">
        <v>607</v>
      </c>
      <c r="E34" s="120">
        <v>346</v>
      </c>
      <c r="F34" s="101">
        <f>E34*100/D34</f>
        <v>57.001647446457987</v>
      </c>
      <c r="G34" s="323">
        <f t="shared" si="5"/>
        <v>56.995305164319255</v>
      </c>
      <c r="H34" s="442"/>
      <c r="I34" s="445">
        <f>SUM(T.II!D32)</f>
        <v>1065</v>
      </c>
      <c r="J34" s="118">
        <v>544</v>
      </c>
      <c r="K34" s="120">
        <v>307</v>
      </c>
      <c r="L34" s="101">
        <f t="shared" si="1"/>
        <v>56.433823529411768</v>
      </c>
      <c r="M34" s="323">
        <f t="shared" si="6"/>
        <v>51.079812206572775</v>
      </c>
      <c r="N34" s="442"/>
      <c r="O34" s="3">
        <f t="shared" si="4"/>
        <v>-63</v>
      </c>
      <c r="P34" s="8">
        <f t="shared" si="2"/>
        <v>-10.378912685337726</v>
      </c>
      <c r="R34" s="5">
        <f>RANK(M34,M10:M34,0)</f>
        <v>16</v>
      </c>
      <c r="S34" s="5">
        <f>RANK(P34,P10:P34,1)</f>
        <v>5</v>
      </c>
      <c r="T34" s="5">
        <f>RANK(O34,O10:O34,0)</f>
        <v>10</v>
      </c>
      <c r="U34" s="890">
        <f>SUM(I10:I34)</f>
        <v>67653</v>
      </c>
    </row>
    <row r="35" spans="2:21" x14ac:dyDescent="0.25">
      <c r="B35" s="295" t="s">
        <v>644</v>
      </c>
      <c r="C35" s="320"/>
      <c r="D35" s="11"/>
      <c r="E35" s="11"/>
      <c r="F35" s="11"/>
      <c r="G35" s="11"/>
      <c r="H35" s="272"/>
      <c r="I35" s="11"/>
      <c r="J35" s="11"/>
      <c r="K35" s="11"/>
      <c r="L35" s="11"/>
      <c r="M35" s="11"/>
      <c r="N35" s="272"/>
      <c r="O35" s="11"/>
      <c r="P35" s="11"/>
    </row>
    <row r="36" spans="2:21" x14ac:dyDescent="0.25">
      <c r="B36" s="11" t="s">
        <v>646</v>
      </c>
      <c r="C36" s="11"/>
      <c r="D36" s="295"/>
      <c r="E36" s="295"/>
      <c r="F36" s="295"/>
      <c r="G36" s="320"/>
      <c r="H36" s="202"/>
      <c r="I36" s="320"/>
      <c r="J36" s="224"/>
      <c r="K36" s="224"/>
      <c r="L36" s="224"/>
      <c r="M36" s="320"/>
      <c r="N36" s="202"/>
      <c r="O36" s="224"/>
      <c r="P36" s="224"/>
    </row>
    <row r="37" spans="2:21" x14ac:dyDescent="0.25">
      <c r="B37" s="11" t="s">
        <v>645</v>
      </c>
      <c r="C37" s="11"/>
      <c r="D37" s="11"/>
      <c r="E37" s="11"/>
      <c r="F37" s="11"/>
      <c r="G37" s="11"/>
      <c r="H37" s="272"/>
      <c r="I37" s="11"/>
    </row>
  </sheetData>
  <mergeCells count="12">
    <mergeCell ref="O7:O8"/>
    <mergeCell ref="P7:P8"/>
    <mergeCell ref="O5:P6"/>
    <mergeCell ref="B5:B8"/>
    <mergeCell ref="J5:L5"/>
    <mergeCell ref="D5:F5"/>
    <mergeCell ref="J6:L6"/>
    <mergeCell ref="D6:F6"/>
    <mergeCell ref="J7:J8"/>
    <mergeCell ref="K7:L7"/>
    <mergeCell ref="D7:D8"/>
    <mergeCell ref="E7:F7"/>
  </mergeCells>
  <printOptions horizontalCentered="1"/>
  <pageMargins left="0" right="0.6692913385826772" top="0.6692913385826772" bottom="0" header="0.31496062992125984" footer="0.31496062992125984"/>
  <pageSetup paperSize="9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79998168889431442"/>
  </sheetPr>
  <dimension ref="B1:O34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3.42578125" style="11" customWidth="1"/>
    <col min="2" max="2" width="6.85546875" style="11" customWidth="1"/>
    <col min="3" max="3" width="74.7109375" style="11" customWidth="1"/>
    <col min="4" max="4" width="8.28515625" style="11" customWidth="1"/>
    <col min="5" max="5" width="12.42578125" style="11" customWidth="1"/>
    <col min="6" max="6" width="11.42578125" style="11" customWidth="1"/>
    <col min="7" max="7" width="3.85546875" style="11" customWidth="1"/>
    <col min="8" max="8" width="33.140625" style="11" hidden="1" customWidth="1"/>
    <col min="9" max="9" width="12.28515625" style="11" hidden="1" customWidth="1"/>
    <col min="10" max="10" width="119.28515625" style="11" hidden="1" customWidth="1"/>
    <col min="11" max="11" width="7.5703125" style="11" hidden="1" customWidth="1"/>
    <col min="12" max="12" width="11.28515625" style="11" hidden="1" customWidth="1"/>
    <col min="13" max="13" width="5.85546875" style="11" hidden="1" customWidth="1"/>
    <col min="14" max="16" width="0" style="11" hidden="1" customWidth="1"/>
    <col min="17" max="16384" width="9.140625" style="11"/>
  </cols>
  <sheetData>
    <row r="1" spans="2:11" ht="12" customHeight="1" x14ac:dyDescent="0.25"/>
    <row r="2" spans="2:11" ht="16.5" customHeight="1" x14ac:dyDescent="0.25">
      <c r="C2" s="1057" t="s">
        <v>556</v>
      </c>
      <c r="D2" s="1057"/>
      <c r="E2" s="1057"/>
    </row>
    <row r="3" spans="2:11" ht="16.5" customHeight="1" x14ac:dyDescent="0.25">
      <c r="C3" s="1058" t="s">
        <v>439</v>
      </c>
      <c r="D3" s="1058"/>
      <c r="E3" s="1058"/>
    </row>
    <row r="4" spans="2:11" ht="14.25" customHeight="1" x14ac:dyDescent="0.25">
      <c r="C4" s="1059" t="s">
        <v>440</v>
      </c>
      <c r="D4" s="1059"/>
      <c r="E4" s="1059"/>
    </row>
    <row r="5" spans="2:11" ht="12" customHeight="1" thickBot="1" x14ac:dyDescent="0.3"/>
    <row r="6" spans="2:11" ht="45" customHeight="1" x14ac:dyDescent="0.25">
      <c r="B6" s="687"/>
      <c r="C6" s="687" t="s">
        <v>111</v>
      </c>
      <c r="D6" s="1053" t="s">
        <v>441</v>
      </c>
      <c r="E6" s="688" t="s">
        <v>442</v>
      </c>
      <c r="F6" s="1055" t="s">
        <v>443</v>
      </c>
      <c r="I6" s="1052"/>
      <c r="J6" s="1052"/>
      <c r="K6" s="1052"/>
    </row>
    <row r="7" spans="2:11" ht="30" customHeight="1" thickBot="1" x14ac:dyDescent="0.3">
      <c r="B7" s="541" t="s">
        <v>444</v>
      </c>
      <c r="C7" s="689"/>
      <c r="D7" s="1054"/>
      <c r="E7" s="542" t="s">
        <v>613</v>
      </c>
      <c r="F7" s="1056"/>
      <c r="I7" s="1052"/>
      <c r="J7" s="1052"/>
      <c r="K7" s="1052"/>
    </row>
    <row r="8" spans="2:11" ht="30" customHeight="1" thickBot="1" x14ac:dyDescent="0.3">
      <c r="B8" s="448" t="s">
        <v>96</v>
      </c>
      <c r="C8" s="449" t="s">
        <v>51</v>
      </c>
      <c r="D8" s="450"/>
      <c r="E8" s="533">
        <v>44126</v>
      </c>
      <c r="F8" s="531">
        <f>SUM(F10,F11,F12,F13,F14,F15,F16,F17,F18,F19,F20,F21,F22,F23,F24,F25,F26,F27,F28,F29,F31)</f>
        <v>100</v>
      </c>
      <c r="I8" s="451"/>
      <c r="J8" s="451"/>
      <c r="K8" s="451"/>
    </row>
    <row r="9" spans="2:11" ht="25.5" customHeight="1" thickBot="1" x14ac:dyDescent="0.3">
      <c r="B9" s="690" t="s">
        <v>445</v>
      </c>
      <c r="C9" s="691" t="s">
        <v>446</v>
      </c>
      <c r="D9" s="692"/>
      <c r="E9" s="693"/>
      <c r="F9" s="694"/>
    </row>
    <row r="10" spans="2:11" ht="18" customHeight="1" x14ac:dyDescent="0.25">
      <c r="B10" s="452" t="s">
        <v>161</v>
      </c>
      <c r="C10" s="453" t="s">
        <v>264</v>
      </c>
      <c r="D10" s="454" t="s">
        <v>447</v>
      </c>
      <c r="E10" s="534">
        <v>438</v>
      </c>
      <c r="F10" s="316">
        <f>SUM(E10/E32)*100</f>
        <v>0.99261206544894154</v>
      </c>
      <c r="H10" s="102">
        <v>1</v>
      </c>
      <c r="I10" s="711">
        <f>RANK(F10,$F$10:$F$31,1)+COUNTIF($F$10:F10,F10)-1</f>
        <v>9</v>
      </c>
      <c r="J10" s="712" t="str">
        <f>INDEX(C10:F31,MATCH(21,I10:I31,0),1)</f>
        <v>Handel hurtowy i detaliczny; naprawa pojazdów samochodowych, włączając motocykle</v>
      </c>
      <c r="K10" s="716">
        <f>INDEX(C10:F31,MATCH(21,I10:I31,0),4)</f>
        <v>13.82178307573766</v>
      </c>
    </row>
    <row r="11" spans="2:11" ht="16.5" customHeight="1" x14ac:dyDescent="0.25">
      <c r="B11" s="455" t="s">
        <v>162</v>
      </c>
      <c r="C11" s="456" t="s">
        <v>265</v>
      </c>
      <c r="D11" s="457" t="s">
        <v>447</v>
      </c>
      <c r="E11" s="535">
        <v>76</v>
      </c>
      <c r="F11" s="212">
        <f>SUM(E11/E32)*100</f>
        <v>0.17223405701853783</v>
      </c>
      <c r="H11" s="102">
        <v>2</v>
      </c>
      <c r="I11" s="711">
        <f>RANK(F11,$F$10:$F$31,1)+COUNTIF($F$10:F11,F11)-1</f>
        <v>5</v>
      </c>
      <c r="J11" s="712" t="str">
        <f>INDEX(C10:F31,MATCH(20,I10:I31,0),1)</f>
        <v>Działalność w zakresie usług administrowania i działalność wspierająca</v>
      </c>
      <c r="K11" s="716">
        <f>INDEX(C10:F31,MATCH(20,I10:I31,0),4)</f>
        <v>13.454652585777094</v>
      </c>
    </row>
    <row r="12" spans="2:11" ht="17.25" customHeight="1" x14ac:dyDescent="0.25">
      <c r="B12" s="699" t="s">
        <v>448</v>
      </c>
      <c r="C12" s="698" t="s">
        <v>266</v>
      </c>
      <c r="D12" s="697" t="s">
        <v>447</v>
      </c>
      <c r="E12" s="696">
        <v>8336</v>
      </c>
      <c r="F12" s="695">
        <f>SUM(E12/E32)*100</f>
        <v>18.891356569822783</v>
      </c>
      <c r="H12" s="102">
        <v>3</v>
      </c>
      <c r="I12" s="711">
        <f>RANK(F12,$F$10:$F$31,1)+COUNTIF($F$10:F12,F12)-1</f>
        <v>22</v>
      </c>
      <c r="J12" s="712" t="str">
        <f>INDEX(C10:F31,MATCH(19,I10:I31,0),1)</f>
        <v>Budownictwo</v>
      </c>
      <c r="K12" s="716">
        <f>INDEX(C10:F31,MATCH(19,I10:I31,0),4)</f>
        <v>13.416126546707158</v>
      </c>
    </row>
    <row r="13" spans="2:11" ht="26.25" customHeight="1" x14ac:dyDescent="0.25">
      <c r="B13" s="458" t="s">
        <v>449</v>
      </c>
      <c r="C13" s="459" t="s">
        <v>267</v>
      </c>
      <c r="D13" s="457" t="s">
        <v>447</v>
      </c>
      <c r="E13" s="535">
        <v>72</v>
      </c>
      <c r="F13" s="212">
        <f>SUM(E13/E32)*100</f>
        <v>0.16316910664914108</v>
      </c>
      <c r="H13" s="102">
        <v>4</v>
      </c>
      <c r="I13" s="711">
        <f>RANK(F13,$F$10:$F$31,1)+COUNTIF($F$10:F13,F13)-1</f>
        <v>4</v>
      </c>
      <c r="J13" s="712" t="str">
        <f>INDEX(C10:F31,MATCH(18,I10:I31,0),1)</f>
        <v>Administracja publiczna i obrona narodowa; obowiązkowe zabezpieczenia społeczne</v>
      </c>
      <c r="K13" s="716">
        <f>INDEX(C10:F31,MATCH(18,I10:I31,0),4)</f>
        <v>7.0457326746136069</v>
      </c>
    </row>
    <row r="14" spans="2:11" ht="18" customHeight="1" x14ac:dyDescent="0.25">
      <c r="B14" s="458" t="s">
        <v>450</v>
      </c>
      <c r="C14" s="459" t="s">
        <v>268</v>
      </c>
      <c r="D14" s="457" t="s">
        <v>447</v>
      </c>
      <c r="E14" s="535">
        <v>567</v>
      </c>
      <c r="F14" s="212">
        <f>SUM(E14/E32)*100</f>
        <v>1.284956714861986</v>
      </c>
      <c r="H14" s="102">
        <v>5</v>
      </c>
      <c r="I14" s="711">
        <f>RANK(F14,$F$10:$F$31,1)+COUNTIF($F$10:F14,F14)-1</f>
        <v>10</v>
      </c>
      <c r="J14" s="712" t="str">
        <f>INDEX(C10:F31,MATCH(17,I10:I31,0),1)</f>
        <v>Opieka zdrowotna i pomoc społeczna</v>
      </c>
      <c r="K14" s="716">
        <f>INDEX(C10:F31,MATCH(17,I10:I31,0),4)</f>
        <v>5.6769251688347007</v>
      </c>
    </row>
    <row r="15" spans="2:11" ht="17.25" customHeight="1" x14ac:dyDescent="0.25">
      <c r="B15" s="699" t="s">
        <v>451</v>
      </c>
      <c r="C15" s="698" t="s">
        <v>269</v>
      </c>
      <c r="D15" s="697" t="s">
        <v>447</v>
      </c>
      <c r="E15" s="700">
        <v>5920</v>
      </c>
      <c r="F15" s="701">
        <f>SUM(E15/E32)*100</f>
        <v>13.416126546707158</v>
      </c>
      <c r="H15" s="102">
        <v>6</v>
      </c>
      <c r="I15" s="710">
        <f>RANK(F15,$F$10:$F$31,1)+COUNTIF($F$10:F15,F15)-1</f>
        <v>19</v>
      </c>
      <c r="J15" s="713" t="str">
        <f>INDEX(C10:F31,MATCH(16,I10:I31,0),1)</f>
        <v>Edukacja</v>
      </c>
      <c r="K15" s="717">
        <f>INDEX(C10:F31,MATCH(16,I10:I31,0),4)</f>
        <v>5.5250872501473056</v>
      </c>
    </row>
    <row r="16" spans="2:11" ht="21" customHeight="1" x14ac:dyDescent="0.25">
      <c r="B16" s="699" t="s">
        <v>452</v>
      </c>
      <c r="C16" s="698" t="s">
        <v>270</v>
      </c>
      <c r="D16" s="697" t="s">
        <v>447</v>
      </c>
      <c r="E16" s="700">
        <v>6099</v>
      </c>
      <c r="F16" s="701">
        <f>SUM(E16/E32)*100</f>
        <v>13.82178307573766</v>
      </c>
      <c r="H16" s="102">
        <v>7</v>
      </c>
      <c r="I16" s="710">
        <f>RANK(F16,$F$10:$F$31,1)+COUNTIF($F$10:F16,F16)-1</f>
        <v>21</v>
      </c>
      <c r="J16" s="713" t="str">
        <f>INDEX(C10:F31,MATCH(15,I10:I31,0),1)</f>
        <v>Działalność związana z zakwaterowaniem i usługami gastronomicznymi</v>
      </c>
      <c r="K16" s="717">
        <f>INDEX(C10:F31,MATCH(15,I10:I31,0),4)</f>
        <v>4.9403979513212164</v>
      </c>
    </row>
    <row r="17" spans="2:15" ht="17.25" customHeight="1" x14ac:dyDescent="0.25">
      <c r="B17" s="455" t="s">
        <v>453</v>
      </c>
      <c r="C17" s="456" t="s">
        <v>271</v>
      </c>
      <c r="D17" s="457" t="s">
        <v>447</v>
      </c>
      <c r="E17" s="536">
        <v>2180</v>
      </c>
      <c r="F17" s="213">
        <f>SUM(E17/E32)*100</f>
        <v>4.9403979513212164</v>
      </c>
      <c r="H17" s="102">
        <v>8</v>
      </c>
      <c r="I17" s="711">
        <f>RANK(F17,$F$10:$F$31,1)+COUNTIF($F$10:F17,F17)-1</f>
        <v>15</v>
      </c>
      <c r="J17" s="712" t="str">
        <f>INDEX(C10:F31,MATCH(14,I10:I31,0),1)</f>
        <v>Transport i gospodarka magazynowa</v>
      </c>
      <c r="K17" s="716">
        <f>INDEX(C10:F31,MATCH(14,I10:I31,0),4)</f>
        <v>4.1698771699224944</v>
      </c>
    </row>
    <row r="18" spans="2:15" ht="18" customHeight="1" x14ac:dyDescent="0.25">
      <c r="B18" s="455" t="s">
        <v>454</v>
      </c>
      <c r="C18" s="456" t="s">
        <v>272</v>
      </c>
      <c r="D18" s="457" t="s">
        <v>447</v>
      </c>
      <c r="E18" s="346">
        <v>1840</v>
      </c>
      <c r="F18" s="532">
        <f>SUM(E18/E32)*100</f>
        <v>4.1698771699224944</v>
      </c>
      <c r="H18" s="102">
        <v>9</v>
      </c>
      <c r="I18" s="709">
        <f>RANK(F18,$F$10:$F$31,1)+COUNTIF($F$10:F18,F18)-1</f>
        <v>14</v>
      </c>
      <c r="J18" s="714" t="str">
        <f>INDEX(C10:F31,MATCH(13,I10:I31,0),1)</f>
        <v>Działalność profesjonalna, naukowa i techniczna</v>
      </c>
      <c r="K18" s="715">
        <f>INDEX(C10:F31,MATCH(13,I10:I31,0),4)</f>
        <v>3.35176539908444</v>
      </c>
    </row>
    <row r="19" spans="2:15" ht="15.75" customHeight="1" x14ac:dyDescent="0.25">
      <c r="B19" s="460" t="s">
        <v>455</v>
      </c>
      <c r="C19" s="461" t="s">
        <v>273</v>
      </c>
      <c r="D19" s="457" t="s">
        <v>447</v>
      </c>
      <c r="E19" s="346">
        <v>429</v>
      </c>
      <c r="F19" s="532">
        <f>SUM(E19/E32)*100</f>
        <v>0.97221592711779903</v>
      </c>
      <c r="H19" s="102">
        <v>10</v>
      </c>
      <c r="I19" s="709">
        <f>RANK(F19,$F$10:$F$31,1)+COUNTIF($F$10:F19,F19)-1</f>
        <v>8</v>
      </c>
      <c r="J19" s="505" t="str">
        <f>INDEX(C10:F31,MATCH(12,I10:I31,0),1)</f>
        <v>Pozostała działalność usługowa</v>
      </c>
      <c r="K19" s="16">
        <f>INDEX(C10:F31,MATCH(12,I10:I31,0),4)</f>
        <v>3.2407197570593302</v>
      </c>
    </row>
    <row r="20" spans="2:15" ht="17.25" customHeight="1" x14ac:dyDescent="0.25">
      <c r="B20" s="460" t="s">
        <v>456</v>
      </c>
      <c r="C20" s="461" t="s">
        <v>457</v>
      </c>
      <c r="D20" s="457" t="s">
        <v>447</v>
      </c>
      <c r="E20" s="346">
        <v>330</v>
      </c>
      <c r="F20" s="532">
        <f>SUM(E20/E32)*100</f>
        <v>0.74785840547522997</v>
      </c>
      <c r="H20" s="102">
        <v>11</v>
      </c>
      <c r="I20" s="709">
        <f>RANK(F20,$F$10:$F$31,1)+COUNTIF($F$10:F20,F20)-1</f>
        <v>7</v>
      </c>
      <c r="J20" s="505" t="str">
        <f>INDEX(C10:F31,MATCH(11,I10:I31,0),1)</f>
        <v>Działalność związana z kulturą, rozrywką i rekreacją</v>
      </c>
      <c r="K20" s="16">
        <f>INDEX(C10:F31,MATCH(11,I10:I31,0),4)</f>
        <v>1.5070479989122059</v>
      </c>
    </row>
    <row r="21" spans="2:15" ht="16.5" customHeight="1" x14ac:dyDescent="0.25">
      <c r="B21" s="462" t="s">
        <v>458</v>
      </c>
      <c r="C21" s="463" t="s">
        <v>274</v>
      </c>
      <c r="D21" s="457" t="s">
        <v>447</v>
      </c>
      <c r="E21" s="537">
        <v>276</v>
      </c>
      <c r="F21" s="267">
        <f>SUM(E21/E32)*100</f>
        <v>0.62548157548837413</v>
      </c>
      <c r="H21" s="102">
        <v>12</v>
      </c>
      <c r="I21" s="710">
        <f>RANK(F21,$F$10:$F$31,1)+COUNTIF($F$10:F21,F21)-1</f>
        <v>6</v>
      </c>
      <c r="J21" s="503" t="str">
        <f>INDEX(C10:F31,MATCH(10,I10:I31,0),1)</f>
        <v>Dostawa wody, gospodarowanie ściekami i odpadami oraz działalność związana z rekultywacją</v>
      </c>
      <c r="K21" s="504">
        <f>INDEX(C10:F31,MATCH(10,I10:I31,0),4)</f>
        <v>1.284956714861986</v>
      </c>
    </row>
    <row r="22" spans="2:15" x14ac:dyDescent="0.25">
      <c r="B22" s="455" t="s">
        <v>459</v>
      </c>
      <c r="C22" s="456" t="s">
        <v>275</v>
      </c>
      <c r="D22" s="457" t="s">
        <v>447</v>
      </c>
      <c r="E22" s="346">
        <v>1479</v>
      </c>
      <c r="F22" s="532">
        <f>SUM(E22/E32)*100</f>
        <v>3.35176539908444</v>
      </c>
      <c r="H22" s="102">
        <v>13</v>
      </c>
      <c r="I22" s="709">
        <f>RANK(F22,$F$10:$F$31,1)+COUNTIF($F$10:F22,F22)-1</f>
        <v>13</v>
      </c>
      <c r="J22" s="505" t="str">
        <f>INDEX(C10:F31,MATCH(9,I10:I31,0),1)</f>
        <v>Rolnictwo, leśnictwo, łowiectwo i rybactwo</v>
      </c>
      <c r="K22" s="16">
        <f>INDEX(C10:F31,MATCH(9,I10:I31,0),4)</f>
        <v>0.99261206544894154</v>
      </c>
    </row>
    <row r="23" spans="2:15" ht="18" customHeight="1" x14ac:dyDescent="0.25">
      <c r="B23" s="699" t="s">
        <v>460</v>
      </c>
      <c r="C23" s="698" t="s">
        <v>276</v>
      </c>
      <c r="D23" s="697" t="s">
        <v>447</v>
      </c>
      <c r="E23" s="702">
        <v>5937</v>
      </c>
      <c r="F23" s="703">
        <f>SUM(E23/E32)*100</f>
        <v>13.454652585777094</v>
      </c>
      <c r="H23" s="102">
        <v>14</v>
      </c>
      <c r="I23" s="709">
        <f>RANK(F23,$F$10:$F$31,1)+COUNTIF($F$10:F23,F23)-1</f>
        <v>20</v>
      </c>
      <c r="J23" s="505" t="str">
        <f>INDEX(C10:F31,MATCH(8,I10:I31,0),1)</f>
        <v>Informacja i komunikacja</v>
      </c>
      <c r="K23" s="16">
        <f>INDEX(C10:F31,MATCH(8,I10:I31,0),4)</f>
        <v>0.97221592711779903</v>
      </c>
    </row>
    <row r="24" spans="2:15" ht="17.25" customHeight="1" x14ac:dyDescent="0.25">
      <c r="B24" s="699" t="s">
        <v>447</v>
      </c>
      <c r="C24" s="698" t="s">
        <v>277</v>
      </c>
      <c r="D24" s="697" t="s">
        <v>447</v>
      </c>
      <c r="E24" s="702">
        <v>3109</v>
      </c>
      <c r="F24" s="703">
        <f>SUM(E24/E32)*100</f>
        <v>7.0457326746136069</v>
      </c>
      <c r="H24" s="102">
        <v>15</v>
      </c>
      <c r="I24" s="709">
        <f>RANK(F24,$F$10:$F$31,1)+COUNTIF($F$10:F24,F24)-1</f>
        <v>18</v>
      </c>
      <c r="J24" s="505" t="str">
        <f>INDEX(C10:F31,MATCH(7,I10:I31,0),1)</f>
        <v>Działalność finansowa i ubezpieczeniowa</v>
      </c>
      <c r="K24" s="16">
        <f>INDEX(C10:F31,MATCH(7,I10:I31,0),4)</f>
        <v>0.74785840547522997</v>
      </c>
    </row>
    <row r="25" spans="2:15" ht="19.5" customHeight="1" x14ac:dyDescent="0.25">
      <c r="B25" s="455" t="s">
        <v>461</v>
      </c>
      <c r="C25" s="456" t="s">
        <v>278</v>
      </c>
      <c r="D25" s="457" t="s">
        <v>447</v>
      </c>
      <c r="E25" s="346">
        <v>2438</v>
      </c>
      <c r="F25" s="532">
        <f>SUM(E25/E32)*100</f>
        <v>5.5250872501473056</v>
      </c>
      <c r="H25" s="102">
        <v>16</v>
      </c>
      <c r="I25" s="709">
        <f>RANK(F25,$F$10:$F$31,1)+COUNTIF($F$10:F25,F25)-1</f>
        <v>16</v>
      </c>
      <c r="J25" s="505" t="str">
        <f>INDEX(C10:F31,MATCH(6,I10:I31,0),1)</f>
        <v>Działalność związana z obsługą rynku nieruchomości</v>
      </c>
      <c r="K25" s="16">
        <f>INDEX(C10:F31,MATCH(6,I10:I31,0),4)</f>
        <v>0.62548157548837413</v>
      </c>
    </row>
    <row r="26" spans="2:15" ht="17.25" customHeight="1" x14ac:dyDescent="0.25">
      <c r="B26" s="699" t="s">
        <v>462</v>
      </c>
      <c r="C26" s="698" t="s">
        <v>279</v>
      </c>
      <c r="D26" s="697" t="s">
        <v>447</v>
      </c>
      <c r="E26" s="702">
        <v>2505</v>
      </c>
      <c r="F26" s="703">
        <f>SUM(E26/E32)*100</f>
        <v>5.6769251688347007</v>
      </c>
      <c r="H26" s="102">
        <v>17</v>
      </c>
      <c r="I26" s="709">
        <f>RANK(F26,$F$10:$F$31,1)+COUNTIF($F$10:F26,F26)-1</f>
        <v>17</v>
      </c>
      <c r="J26" s="505" t="str">
        <f>INDEX(C10:F31,MATCH(5,I10:I31,0),1)</f>
        <v>Górnictwo i wydobywanie</v>
      </c>
      <c r="K26" s="16">
        <f>INDEX(C10:F31,MATCH(5,I10:I31,0),4)</f>
        <v>0.17223405701853783</v>
      </c>
    </row>
    <row r="27" spans="2:15" ht="17.25" customHeight="1" x14ac:dyDescent="0.25">
      <c r="B27" s="455" t="s">
        <v>463</v>
      </c>
      <c r="C27" s="456" t="s">
        <v>280</v>
      </c>
      <c r="D27" s="457" t="s">
        <v>447</v>
      </c>
      <c r="E27" s="537">
        <v>665</v>
      </c>
      <c r="F27" s="267">
        <f>SUM(E27/E32)*100</f>
        <v>1.5070479989122059</v>
      </c>
      <c r="H27" s="102">
        <v>18</v>
      </c>
      <c r="I27" s="710">
        <f>RANK(F27,$F$10:$F$31,1)+COUNTIF($F$10:F27,F27)-1</f>
        <v>11</v>
      </c>
      <c r="J27" s="503" t="str">
        <f>INDEX(C10:F31,MATCH(4,I10:I31,0),1)</f>
        <v>Wytwarzanie i zaopatrywanie w energię elektryczną, gaz, parę wodną, gorącą wodę i powietrze do układów klimatyzacyjnych</v>
      </c>
      <c r="K27" s="504">
        <f>INDEX(C10:F31,MATCH(4,I10:I31,0),4)</f>
        <v>0.16316910664914108</v>
      </c>
      <c r="M27" s="466" t="s">
        <v>161</v>
      </c>
      <c r="N27" s="14">
        <f>SUM(E10)</f>
        <v>438</v>
      </c>
      <c r="O27" s="16">
        <f>SUM(N27/N31)*100</f>
        <v>0.99261206544894154</v>
      </c>
    </row>
    <row r="28" spans="2:15" ht="19.5" customHeight="1" x14ac:dyDescent="0.25">
      <c r="B28" s="455" t="s">
        <v>464</v>
      </c>
      <c r="C28" s="456" t="s">
        <v>281</v>
      </c>
      <c r="D28" s="457" t="s">
        <v>447</v>
      </c>
      <c r="E28" s="346">
        <v>1430</v>
      </c>
      <c r="F28" s="532">
        <f>SUM(E28/E32)*100</f>
        <v>3.2407197570593302</v>
      </c>
      <c r="H28" s="102">
        <v>19</v>
      </c>
      <c r="I28" s="709">
        <f>RANK(F28,$F$10:$F$31,1)+COUNTIF($F$10:F28,F28)-1</f>
        <v>12</v>
      </c>
      <c r="J28" s="505" t="str">
        <f>INDEX(C10:F31,MATCH(3,I10:I31,0),1)</f>
        <v>Działalność niezidentyfikowana</v>
      </c>
      <c r="K28" s="16">
        <f>INDEX(C10:F31,MATCH(3,I10:I31,0),4)</f>
        <v>0</v>
      </c>
      <c r="M28" s="466" t="s">
        <v>468</v>
      </c>
      <c r="N28" s="14">
        <f>SUM(E11:E15)</f>
        <v>14971</v>
      </c>
      <c r="O28" s="715">
        <f>SUM(N28/N31)*100</f>
        <v>33.927842995059606</v>
      </c>
    </row>
    <row r="29" spans="2:15" ht="26.25" customHeight="1" x14ac:dyDescent="0.25">
      <c r="B29" s="455" t="s">
        <v>465</v>
      </c>
      <c r="C29" s="456" t="s">
        <v>282</v>
      </c>
      <c r="D29" s="457" t="s">
        <v>447</v>
      </c>
      <c r="E29" s="265">
        <v>0</v>
      </c>
      <c r="F29" s="17">
        <f>SUM(E29/E32)*100</f>
        <v>0</v>
      </c>
      <c r="H29" s="102">
        <v>20</v>
      </c>
      <c r="I29" s="709">
        <f>RANK(F29,$F$10:$F$31,1)+COUNTIF($F$10:F29,F29)-1</f>
        <v>1</v>
      </c>
      <c r="J29" s="505" t="str">
        <f>INDEX(C10:F31,MATCH(2,I10:I31,0),1)</f>
        <v>Organizacje i zespoły eksterytorialne</v>
      </c>
      <c r="K29" s="16">
        <f>INDEX(C10:F31,MATCH(2,I10:I31,0),4)</f>
        <v>0</v>
      </c>
      <c r="M29" s="466" t="s">
        <v>452</v>
      </c>
      <c r="N29" s="14">
        <f>SUM(E16)</f>
        <v>6099</v>
      </c>
      <c r="O29" s="16">
        <f>SUM(N29/N31)*100</f>
        <v>13.82178307573766</v>
      </c>
    </row>
    <row r="30" spans="2:15" ht="18.75" customHeight="1" x14ac:dyDescent="0.25">
      <c r="B30" s="455" t="s">
        <v>96</v>
      </c>
      <c r="C30" s="456" t="s">
        <v>283</v>
      </c>
      <c r="D30" s="457" t="s">
        <v>447</v>
      </c>
      <c r="E30" s="346">
        <v>0</v>
      </c>
      <c r="F30" s="532">
        <f>SUM(E30/E32)*100</f>
        <v>0</v>
      </c>
      <c r="H30" s="102">
        <v>21</v>
      </c>
      <c r="I30" s="709">
        <f>RANK(F30,$F$10:$F$31,1)+COUNTIF($F$10:F30,F30)-1</f>
        <v>2</v>
      </c>
      <c r="J30" s="505" t="str">
        <f>INDEX(C10:F31,MATCH(1,I10:I31,0),1)</f>
        <v>Gospodarstwa domowe zatrudniające pracowników; gospodarstwa domowe produkujące wyroby i świadczące usługi na własne potrzeby</v>
      </c>
      <c r="K30" s="16">
        <f>INDEX(C10:F31,MATCH(1,I10:I31,0),4)</f>
        <v>0</v>
      </c>
      <c r="L30" s="272"/>
      <c r="M30" s="466" t="s">
        <v>469</v>
      </c>
      <c r="N30" s="14">
        <f>SUM(E17:E31)</f>
        <v>22618</v>
      </c>
      <c r="O30" s="16">
        <f>SUM(N30/N31)*100</f>
        <v>51.257761863753792</v>
      </c>
    </row>
    <row r="31" spans="2:15" ht="16.5" customHeight="1" x14ac:dyDescent="0.25">
      <c r="B31" s="464" t="s">
        <v>466</v>
      </c>
      <c r="C31" s="465" t="s">
        <v>284</v>
      </c>
      <c r="D31" s="457" t="s">
        <v>447</v>
      </c>
      <c r="E31" s="346">
        <v>0</v>
      </c>
      <c r="F31" s="532">
        <f>SUM(E31/E32)*100</f>
        <v>0</v>
      </c>
      <c r="H31" s="102">
        <v>22</v>
      </c>
      <c r="I31" s="709">
        <f>RANK(F31,$F$10:$F$31,1)+COUNTIF($F$10:F31,F31)-1</f>
        <v>3</v>
      </c>
      <c r="J31" s="505" t="str">
        <f>INDEX(C10:F31,MATCH(1,I10:I31,0),1)</f>
        <v>Gospodarstwa domowe zatrudniające pracowników; gospodarstwa domowe produkujące wyroby i świadczące usługi na własne potrzeby</v>
      </c>
      <c r="K31" s="16">
        <f>INDEX(C10:F31,MATCH(1,I10:I31,0),4)</f>
        <v>0</v>
      </c>
      <c r="M31" s="466"/>
      <c r="N31" s="14">
        <f>SUM(N27:N30)</f>
        <v>44126</v>
      </c>
      <c r="O31" s="16">
        <f>SUM(O27:O30)</f>
        <v>100</v>
      </c>
    </row>
    <row r="32" spans="2:15" ht="15.75" thickBot="1" x14ac:dyDescent="0.3">
      <c r="B32" s="708" t="s">
        <v>96</v>
      </c>
      <c r="C32" s="707" t="s">
        <v>51</v>
      </c>
      <c r="D32" s="706" t="s">
        <v>447</v>
      </c>
      <c r="E32" s="705">
        <f>SUM(E10:E31)</f>
        <v>44126</v>
      </c>
      <c r="F32" s="704">
        <f>SUM(E32/E32)*100</f>
        <v>100</v>
      </c>
      <c r="H32" s="350"/>
      <c r="I32" s="351"/>
      <c r="J32" s="506"/>
      <c r="K32" s="350"/>
    </row>
    <row r="33" spans="3:5" x14ac:dyDescent="0.25">
      <c r="C33" s="11" t="s">
        <v>631</v>
      </c>
      <c r="E33" s="319"/>
    </row>
    <row r="34" spans="3:5" x14ac:dyDescent="0.25">
      <c r="C34" s="11" t="s">
        <v>467</v>
      </c>
      <c r="E34" s="319"/>
    </row>
  </sheetData>
  <mergeCells count="8">
    <mergeCell ref="K6:K7"/>
    <mergeCell ref="D6:D7"/>
    <mergeCell ref="F6:F7"/>
    <mergeCell ref="C2:E2"/>
    <mergeCell ref="C3:E3"/>
    <mergeCell ref="C4:E4"/>
    <mergeCell ref="I6:I7"/>
    <mergeCell ref="J6:J7"/>
  </mergeCells>
  <printOptions horizontalCentered="1"/>
  <pageMargins left="0.6692913385826772" right="0.6692913385826772" top="1.0236220472440944" bottom="0" header="0" footer="0"/>
  <pageSetup paperSize="9" scale="8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79998168889431442"/>
    <pageSetUpPr fitToPage="1"/>
  </sheetPr>
  <dimension ref="B2:G19"/>
  <sheetViews>
    <sheetView zoomScaleNormal="100" workbookViewId="0">
      <selection activeCell="B1" sqref="B1"/>
    </sheetView>
  </sheetViews>
  <sheetFormatPr defaultRowHeight="15" x14ac:dyDescent="0.25"/>
  <cols>
    <col min="1" max="1" width="2.7109375" style="11" customWidth="1"/>
    <col min="2" max="2" width="53" style="11" customWidth="1"/>
    <col min="3" max="3" width="10.28515625" style="11" customWidth="1"/>
    <col min="4" max="4" width="11.28515625" style="11" customWidth="1"/>
    <col min="5" max="5" width="11" style="11" customWidth="1"/>
    <col min="6" max="7" width="13.28515625" style="11" customWidth="1"/>
    <col min="8" max="8" width="33.140625" style="11" customWidth="1"/>
    <col min="9" max="11" width="9.140625" style="11"/>
    <col min="12" max="12" width="11.28515625" style="11" customWidth="1"/>
    <col min="13" max="16384" width="9.140625" style="11"/>
  </cols>
  <sheetData>
    <row r="2" spans="2:7" x14ac:dyDescent="0.25">
      <c r="B2" s="11" t="s">
        <v>413</v>
      </c>
    </row>
    <row r="3" spans="2:7" x14ac:dyDescent="0.25">
      <c r="B3" s="11" t="s">
        <v>414</v>
      </c>
    </row>
    <row r="4" spans="2:7" ht="15.75" thickBot="1" x14ac:dyDescent="0.3"/>
    <row r="5" spans="2:7" ht="50.25" customHeight="1" x14ac:dyDescent="0.25">
      <c r="B5" s="1060" t="s">
        <v>160</v>
      </c>
      <c r="C5" s="1062" t="s">
        <v>179</v>
      </c>
      <c r="D5" s="1064" t="s">
        <v>114</v>
      </c>
      <c r="E5" s="1065"/>
      <c r="F5" s="1066" t="s">
        <v>630</v>
      </c>
      <c r="G5" s="1067"/>
    </row>
    <row r="6" spans="2:7" ht="35.25" customHeight="1" thickBot="1" x14ac:dyDescent="0.3">
      <c r="B6" s="1061"/>
      <c r="C6" s="1063"/>
      <c r="D6" s="679" t="s">
        <v>561</v>
      </c>
      <c r="E6" s="679" t="s">
        <v>599</v>
      </c>
      <c r="F6" s="680" t="s">
        <v>119</v>
      </c>
      <c r="G6" s="681" t="s">
        <v>351</v>
      </c>
    </row>
    <row r="7" spans="2:7" ht="36" customHeight="1" x14ac:dyDescent="0.25">
      <c r="B7" s="858" t="s">
        <v>168</v>
      </c>
      <c r="C7" s="859">
        <v>1</v>
      </c>
      <c r="D7" s="859">
        <v>533</v>
      </c>
      <c r="E7" s="859">
        <v>531</v>
      </c>
      <c r="F7" s="860">
        <f t="shared" ref="F7:F19" si="0">SUM(E7)-D7</f>
        <v>-2</v>
      </c>
      <c r="G7" s="861">
        <f t="shared" ref="G7:G16" si="1">SUM(E7-D7)/D7*100</f>
        <v>-0.37523452157598497</v>
      </c>
    </row>
    <row r="8" spans="2:7" ht="21.75" customHeight="1" x14ac:dyDescent="0.25">
      <c r="B8" s="857" t="s">
        <v>169</v>
      </c>
      <c r="C8" s="862">
        <v>2</v>
      </c>
      <c r="D8" s="863">
        <v>7883</v>
      </c>
      <c r="E8" s="863">
        <v>7602</v>
      </c>
      <c r="F8" s="864">
        <f>SUM(E8)-D8</f>
        <v>-281</v>
      </c>
      <c r="G8" s="865">
        <f t="shared" si="1"/>
        <v>-3.5646327540276546</v>
      </c>
    </row>
    <row r="9" spans="2:7" ht="20.25" customHeight="1" x14ac:dyDescent="0.25">
      <c r="B9" s="857" t="s">
        <v>170</v>
      </c>
      <c r="C9" s="862">
        <v>3</v>
      </c>
      <c r="D9" s="863">
        <v>9900</v>
      </c>
      <c r="E9" s="863">
        <v>9844</v>
      </c>
      <c r="F9" s="864">
        <f t="shared" si="0"/>
        <v>-56</v>
      </c>
      <c r="G9" s="865">
        <f t="shared" si="1"/>
        <v>-0.56565656565656564</v>
      </c>
    </row>
    <row r="10" spans="2:7" ht="19.5" customHeight="1" x14ac:dyDescent="0.25">
      <c r="B10" s="857" t="s">
        <v>171</v>
      </c>
      <c r="C10" s="862">
        <v>4</v>
      </c>
      <c r="D10" s="863">
        <v>2939</v>
      </c>
      <c r="E10" s="863">
        <v>2943</v>
      </c>
      <c r="F10" s="864">
        <f t="shared" si="0"/>
        <v>4</v>
      </c>
      <c r="G10" s="865">
        <f t="shared" si="1"/>
        <v>0.13610071452875128</v>
      </c>
    </row>
    <row r="11" spans="2:7" ht="21.75" customHeight="1" x14ac:dyDescent="0.25">
      <c r="B11" s="857" t="s">
        <v>172</v>
      </c>
      <c r="C11" s="862">
        <v>5</v>
      </c>
      <c r="D11" s="863">
        <v>13111</v>
      </c>
      <c r="E11" s="863">
        <v>12830</v>
      </c>
      <c r="F11" s="864">
        <f>SUM(E11)-D11</f>
        <v>-281</v>
      </c>
      <c r="G11" s="865">
        <f t="shared" si="1"/>
        <v>-2.1432385020212035</v>
      </c>
    </row>
    <row r="12" spans="2:7" ht="19.5" customHeight="1" x14ac:dyDescent="0.25">
      <c r="B12" s="857" t="s">
        <v>173</v>
      </c>
      <c r="C12" s="862">
        <v>6</v>
      </c>
      <c r="D12" s="863">
        <v>1062</v>
      </c>
      <c r="E12" s="863">
        <v>996</v>
      </c>
      <c r="F12" s="864">
        <f t="shared" si="0"/>
        <v>-66</v>
      </c>
      <c r="G12" s="865">
        <f t="shared" si="1"/>
        <v>-6.2146892655367232</v>
      </c>
    </row>
    <row r="13" spans="2:7" ht="18.75" customHeight="1" x14ac:dyDescent="0.25">
      <c r="B13" s="857" t="s">
        <v>174</v>
      </c>
      <c r="C13" s="862">
        <v>7</v>
      </c>
      <c r="D13" s="863">
        <v>15434</v>
      </c>
      <c r="E13" s="863">
        <v>15435</v>
      </c>
      <c r="F13" s="864">
        <f t="shared" si="0"/>
        <v>1</v>
      </c>
      <c r="G13" s="865">
        <f t="shared" si="1"/>
        <v>6.4792017623428802E-3</v>
      </c>
    </row>
    <row r="14" spans="2:7" ht="20.25" customHeight="1" x14ac:dyDescent="0.25">
      <c r="B14" s="857" t="s">
        <v>175</v>
      </c>
      <c r="C14" s="862">
        <v>8</v>
      </c>
      <c r="D14" s="863">
        <v>3755</v>
      </c>
      <c r="E14" s="863">
        <v>3536</v>
      </c>
      <c r="F14" s="864">
        <f t="shared" si="0"/>
        <v>-219</v>
      </c>
      <c r="G14" s="865">
        <f t="shared" si="1"/>
        <v>-5.8322237017310252</v>
      </c>
    </row>
    <row r="15" spans="2:7" ht="21" customHeight="1" x14ac:dyDescent="0.25">
      <c r="B15" s="857" t="s">
        <v>176</v>
      </c>
      <c r="C15" s="862">
        <v>9</v>
      </c>
      <c r="D15" s="863">
        <v>5634</v>
      </c>
      <c r="E15" s="863">
        <v>5447</v>
      </c>
      <c r="F15" s="864">
        <f t="shared" si="0"/>
        <v>-187</v>
      </c>
      <c r="G15" s="865">
        <f t="shared" si="1"/>
        <v>-3.3191338303159386</v>
      </c>
    </row>
    <row r="16" spans="2:7" ht="21" customHeight="1" thickBot="1" x14ac:dyDescent="0.3">
      <c r="B16" s="866" t="s">
        <v>183</v>
      </c>
      <c r="C16" s="867">
        <v>0</v>
      </c>
      <c r="D16" s="867">
        <v>30</v>
      </c>
      <c r="E16" s="867">
        <v>28</v>
      </c>
      <c r="F16" s="868">
        <f t="shared" si="0"/>
        <v>-2</v>
      </c>
      <c r="G16" s="869">
        <f t="shared" si="1"/>
        <v>-6.666666666666667</v>
      </c>
    </row>
    <row r="17" spans="2:7" ht="20.25" customHeight="1" x14ac:dyDescent="0.25">
      <c r="B17" s="214" t="s">
        <v>177</v>
      </c>
      <c r="C17" s="199" t="s">
        <v>161</v>
      </c>
      <c r="D17" s="215">
        <v>8765</v>
      </c>
      <c r="E17" s="215">
        <v>8461</v>
      </c>
      <c r="F17" s="317">
        <f>SUM(E17)-D17</f>
        <v>-304</v>
      </c>
      <c r="G17" s="316">
        <f>SUM(E17-D17)/D17*100</f>
        <v>-3.4683399885909871</v>
      </c>
    </row>
    <row r="18" spans="2:7" ht="22.5" customHeight="1" thickBot="1" x14ac:dyDescent="0.3">
      <c r="B18" s="192" t="s">
        <v>178</v>
      </c>
      <c r="C18" s="188" t="s">
        <v>162</v>
      </c>
      <c r="D18" s="138">
        <f>SUM(D7:D16)</f>
        <v>60281</v>
      </c>
      <c r="E18" s="138">
        <f>SUM(E7:E16)</f>
        <v>59192</v>
      </c>
      <c r="F18" s="318">
        <f>SUM(E18)-D18</f>
        <v>-1089</v>
      </c>
      <c r="G18" s="216">
        <f>SUM(E18-D18)/D18*100</f>
        <v>-1.8065393739320847</v>
      </c>
    </row>
    <row r="19" spans="2:7" ht="21.75" customHeight="1" thickBot="1" x14ac:dyDescent="0.3">
      <c r="B19" s="682" t="s">
        <v>51</v>
      </c>
      <c r="C19" s="683" t="s">
        <v>163</v>
      </c>
      <c r="D19" s="684">
        <f>SUM(D17:D18)</f>
        <v>69046</v>
      </c>
      <c r="E19" s="684">
        <f>SUM(E17:E18)</f>
        <v>67653</v>
      </c>
      <c r="F19" s="685">
        <f t="shared" si="0"/>
        <v>-1393</v>
      </c>
      <c r="G19" s="686">
        <f>SUM(E19-D19)/D19*100</f>
        <v>-2.0174955826550418</v>
      </c>
    </row>
  </sheetData>
  <mergeCells count="4">
    <mergeCell ref="B5:B6"/>
    <mergeCell ref="C5:C6"/>
    <mergeCell ref="D5:E5"/>
    <mergeCell ref="F5:G5"/>
  </mergeCells>
  <printOptions horizontalCentered="1"/>
  <pageMargins left="0.70866141732283472" right="0.70866141732283472" top="1.5354330708661419" bottom="0.15748031496062992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79998168889431442"/>
  </sheetPr>
  <dimension ref="B1:E64"/>
  <sheetViews>
    <sheetView zoomScaleNormal="100" workbookViewId="0">
      <selection activeCell="B1" sqref="B1"/>
    </sheetView>
  </sheetViews>
  <sheetFormatPr defaultRowHeight="15" x14ac:dyDescent="0.25"/>
  <cols>
    <col min="1" max="1" width="2.140625" style="11" customWidth="1"/>
    <col min="2" max="2" width="62.5703125" style="11" customWidth="1"/>
    <col min="3" max="3" width="10.85546875" style="11" customWidth="1"/>
    <col min="4" max="4" width="12.42578125" style="11" customWidth="1"/>
    <col min="5" max="5" width="7.85546875" style="11" customWidth="1"/>
    <col min="6" max="6" width="11.42578125" style="11" customWidth="1"/>
    <col min="7" max="7" width="3.85546875" style="11" customWidth="1"/>
    <col min="8" max="8" width="33.140625" style="11" customWidth="1"/>
    <col min="9" max="11" width="9.140625" style="11"/>
    <col min="12" max="12" width="11.28515625" style="11" customWidth="1"/>
    <col min="13" max="16384" width="9.140625" style="11"/>
  </cols>
  <sheetData>
    <row r="1" spans="2:5" ht="11.25" customHeight="1" x14ac:dyDescent="0.25"/>
    <row r="2" spans="2:5" x14ac:dyDescent="0.25">
      <c r="B2" s="11" t="s">
        <v>415</v>
      </c>
    </row>
    <row r="3" spans="2:5" x14ac:dyDescent="0.25">
      <c r="B3" s="11" t="s">
        <v>416</v>
      </c>
    </row>
    <row r="4" spans="2:5" ht="13.5" customHeight="1" thickBot="1" x14ac:dyDescent="0.3"/>
    <row r="5" spans="2:5" ht="45.75" thickBot="1" x14ac:dyDescent="0.3">
      <c r="B5" s="663" t="s">
        <v>160</v>
      </c>
      <c r="C5" s="664" t="s">
        <v>179</v>
      </c>
      <c r="D5" s="664" t="s">
        <v>616</v>
      </c>
      <c r="E5" s="665" t="s">
        <v>479</v>
      </c>
    </row>
    <row r="6" spans="2:5" ht="28.5" x14ac:dyDescent="0.25">
      <c r="B6" s="666" t="s">
        <v>224</v>
      </c>
      <c r="C6" s="667">
        <v>1</v>
      </c>
      <c r="D6" s="667">
        <f>SUM(D7:D10)</f>
        <v>531</v>
      </c>
      <c r="E6" s="668">
        <f>SUM(D6/D60)*100</f>
        <v>0.89708068657926754</v>
      </c>
    </row>
    <row r="7" spans="2:5" ht="30" x14ac:dyDescent="0.25">
      <c r="B7" s="189" t="s">
        <v>225</v>
      </c>
      <c r="C7" s="190">
        <v>11</v>
      </c>
      <c r="D7" s="190">
        <v>43</v>
      </c>
      <c r="E7" s="212">
        <f>SUM(D7)/D6*100</f>
        <v>8.0979284369114879</v>
      </c>
    </row>
    <row r="8" spans="2:5" x14ac:dyDescent="0.25">
      <c r="B8" s="189" t="s">
        <v>180</v>
      </c>
      <c r="C8" s="190">
        <v>12</v>
      </c>
      <c r="D8" s="190">
        <v>116</v>
      </c>
      <c r="E8" s="212">
        <f>SUM(D8)/D6*100</f>
        <v>21.84557438794727</v>
      </c>
    </row>
    <row r="9" spans="2:5" x14ac:dyDescent="0.25">
      <c r="B9" s="189" t="s">
        <v>181</v>
      </c>
      <c r="C9" s="190">
        <v>13</v>
      </c>
      <c r="D9" s="190">
        <v>78</v>
      </c>
      <c r="E9" s="212">
        <f>SUM(D9)/D6*100</f>
        <v>14.689265536723164</v>
      </c>
    </row>
    <row r="10" spans="2:5" ht="30" x14ac:dyDescent="0.25">
      <c r="B10" s="189" t="s">
        <v>182</v>
      </c>
      <c r="C10" s="190">
        <v>14</v>
      </c>
      <c r="D10" s="190">
        <v>294</v>
      </c>
      <c r="E10" s="213">
        <f>SUM(D10)/D6*100</f>
        <v>55.367231638418076</v>
      </c>
    </row>
    <row r="11" spans="2:5" x14ac:dyDescent="0.25">
      <c r="B11" s="669" t="s">
        <v>169</v>
      </c>
      <c r="C11" s="670">
        <v>2</v>
      </c>
      <c r="D11" s="671">
        <f>SUM(D12:D17)</f>
        <v>7602</v>
      </c>
      <c r="E11" s="672">
        <f>SUM(D11/D60)*100</f>
        <v>12.842951750236519</v>
      </c>
    </row>
    <row r="12" spans="2:5" x14ac:dyDescent="0.25">
      <c r="B12" s="189" t="s">
        <v>185</v>
      </c>
      <c r="C12" s="190">
        <v>21</v>
      </c>
      <c r="D12" s="137">
        <v>1510</v>
      </c>
      <c r="E12" s="212">
        <f>SUM(D12)/D11*100</f>
        <v>19.863193896343066</v>
      </c>
    </row>
    <row r="13" spans="2:5" x14ac:dyDescent="0.25">
      <c r="B13" s="189" t="s">
        <v>186</v>
      </c>
      <c r="C13" s="190">
        <v>22</v>
      </c>
      <c r="D13" s="190">
        <v>534</v>
      </c>
      <c r="E13" s="212">
        <f>SUM(D13)/D11*100</f>
        <v>7.0244672454617199</v>
      </c>
    </row>
    <row r="14" spans="2:5" x14ac:dyDescent="0.25">
      <c r="B14" s="189" t="s">
        <v>187</v>
      </c>
      <c r="C14" s="190">
        <v>23</v>
      </c>
      <c r="D14" s="137">
        <v>1050</v>
      </c>
      <c r="E14" s="212">
        <f>SUM(D14)/D11*100</f>
        <v>13.812154696132598</v>
      </c>
    </row>
    <row r="15" spans="2:5" x14ac:dyDescent="0.25">
      <c r="B15" s="189" t="s">
        <v>188</v>
      </c>
      <c r="C15" s="190">
        <v>24</v>
      </c>
      <c r="D15" s="137">
        <v>2564</v>
      </c>
      <c r="E15" s="212">
        <f>SUM(D15)/D11*100</f>
        <v>33.727966324651412</v>
      </c>
    </row>
    <row r="16" spans="2:5" x14ac:dyDescent="0.25">
      <c r="B16" s="189" t="s">
        <v>189</v>
      </c>
      <c r="C16" s="190">
        <v>25</v>
      </c>
      <c r="D16" s="190">
        <v>206</v>
      </c>
      <c r="E16" s="212">
        <f>SUM(D16)/D11*100</f>
        <v>2.7098132070507761</v>
      </c>
    </row>
    <row r="17" spans="2:5" x14ac:dyDescent="0.25">
      <c r="B17" s="189" t="s">
        <v>190</v>
      </c>
      <c r="C17" s="190">
        <v>26</v>
      </c>
      <c r="D17" s="137">
        <v>1738</v>
      </c>
      <c r="E17" s="212">
        <f>SUM(D17)/D11*100</f>
        <v>22.86240463036043</v>
      </c>
    </row>
    <row r="18" spans="2:5" x14ac:dyDescent="0.25">
      <c r="B18" s="669" t="s">
        <v>170</v>
      </c>
      <c r="C18" s="670">
        <v>3</v>
      </c>
      <c r="D18" s="671">
        <f>SUM(D19:D23)</f>
        <v>9844</v>
      </c>
      <c r="E18" s="672">
        <f>SUM(D18)/D60*100</f>
        <v>16.630625760237869</v>
      </c>
    </row>
    <row r="19" spans="2:5" x14ac:dyDescent="0.25">
      <c r="B19" s="189" t="s">
        <v>191</v>
      </c>
      <c r="C19" s="190">
        <v>31</v>
      </c>
      <c r="D19" s="137">
        <v>4168</v>
      </c>
      <c r="E19" s="212">
        <f>SUM(D19)/D18*100</f>
        <v>42.340511986997157</v>
      </c>
    </row>
    <row r="20" spans="2:5" x14ac:dyDescent="0.25">
      <c r="B20" s="189" t="s">
        <v>192</v>
      </c>
      <c r="C20" s="190">
        <v>32</v>
      </c>
      <c r="D20" s="137">
        <v>1530</v>
      </c>
      <c r="E20" s="212">
        <f>SUM(D20)/D18*100</f>
        <v>15.542462413652986</v>
      </c>
    </row>
    <row r="21" spans="2:5" x14ac:dyDescent="0.25">
      <c r="B21" s="189" t="s">
        <v>193</v>
      </c>
      <c r="C21" s="190">
        <v>33</v>
      </c>
      <c r="D21" s="137">
        <v>2372</v>
      </c>
      <c r="E21" s="212">
        <f>SUM(D21)/D18*100</f>
        <v>24.095895977245021</v>
      </c>
    </row>
    <row r="22" spans="2:5" ht="30" x14ac:dyDescent="0.25">
      <c r="B22" s="189" t="s">
        <v>194</v>
      </c>
      <c r="C22" s="190">
        <v>34</v>
      </c>
      <c r="D22" s="137">
        <v>1183</v>
      </c>
      <c r="E22" s="212">
        <f>SUM(D22)/D18*100</f>
        <v>12.017472572125152</v>
      </c>
    </row>
    <row r="23" spans="2:5" x14ac:dyDescent="0.25">
      <c r="B23" s="189" t="s">
        <v>195</v>
      </c>
      <c r="C23" s="190">
        <v>35</v>
      </c>
      <c r="D23" s="190">
        <v>591</v>
      </c>
      <c r="E23" s="212">
        <f>SUM(D23)/D18*100</f>
        <v>6.0036570499796831</v>
      </c>
    </row>
    <row r="24" spans="2:5" x14ac:dyDescent="0.25">
      <c r="B24" s="669" t="s">
        <v>171</v>
      </c>
      <c r="C24" s="670">
        <v>4</v>
      </c>
      <c r="D24" s="671">
        <f>SUM(D25:D28)</f>
        <v>2943</v>
      </c>
      <c r="E24" s="672">
        <f>SUM(D24)/D60*100</f>
        <v>4.9719556696850926</v>
      </c>
    </row>
    <row r="25" spans="2:5" x14ac:dyDescent="0.25">
      <c r="B25" s="189" t="s">
        <v>196</v>
      </c>
      <c r="C25" s="190">
        <v>41</v>
      </c>
      <c r="D25" s="137">
        <v>975</v>
      </c>
      <c r="E25" s="212">
        <f>SUM(D25)/D24*100</f>
        <v>33.129459734964321</v>
      </c>
    </row>
    <row r="26" spans="2:5" x14ac:dyDescent="0.25">
      <c r="B26" s="189" t="s">
        <v>197</v>
      </c>
      <c r="C26" s="190">
        <v>42</v>
      </c>
      <c r="D26" s="190">
        <v>694</v>
      </c>
      <c r="E26" s="212">
        <f>SUM(D26)/D24*100</f>
        <v>23.581379544682296</v>
      </c>
    </row>
    <row r="27" spans="2:5" ht="30" x14ac:dyDescent="0.25">
      <c r="B27" s="189" t="s">
        <v>198</v>
      </c>
      <c r="C27" s="190">
        <v>43</v>
      </c>
      <c r="D27" s="137">
        <v>1138</v>
      </c>
      <c r="E27" s="212">
        <f>SUM(D27)/D24*100</f>
        <v>38.668025823989126</v>
      </c>
    </row>
    <row r="28" spans="2:5" x14ac:dyDescent="0.25">
      <c r="B28" s="189" t="s">
        <v>199</v>
      </c>
      <c r="C28" s="190">
        <v>44</v>
      </c>
      <c r="D28" s="190">
        <v>136</v>
      </c>
      <c r="E28" s="212">
        <f>SUM(D28)/D24*100</f>
        <v>4.6211348963642536</v>
      </c>
    </row>
    <row r="29" spans="2:5" x14ac:dyDescent="0.25">
      <c r="B29" s="669" t="s">
        <v>172</v>
      </c>
      <c r="C29" s="670">
        <v>5</v>
      </c>
      <c r="D29" s="671">
        <f>SUM(D30:D33)</f>
        <v>12830</v>
      </c>
      <c r="E29" s="672">
        <f>SUM(D29)/D60*100</f>
        <v>21.675226381943506</v>
      </c>
    </row>
    <row r="30" spans="2:5" x14ac:dyDescent="0.25">
      <c r="B30" s="189" t="s">
        <v>200</v>
      </c>
      <c r="C30" s="190">
        <v>51</v>
      </c>
      <c r="D30" s="137">
        <v>6159</v>
      </c>
      <c r="E30" s="212">
        <f>SUM(D30)/D29*100</f>
        <v>48.004676539360872</v>
      </c>
    </row>
    <row r="31" spans="2:5" x14ac:dyDescent="0.25">
      <c r="B31" s="189" t="s">
        <v>201</v>
      </c>
      <c r="C31" s="190">
        <v>52</v>
      </c>
      <c r="D31" s="137">
        <v>6016</v>
      </c>
      <c r="E31" s="212">
        <f>SUM(D31)/D29*100</f>
        <v>46.890101325019486</v>
      </c>
    </row>
    <row r="32" spans="2:5" x14ac:dyDescent="0.25">
      <c r="B32" s="189" t="s">
        <v>202</v>
      </c>
      <c r="C32" s="190">
        <v>53</v>
      </c>
      <c r="D32" s="190">
        <v>369</v>
      </c>
      <c r="E32" s="212">
        <f>SUM(D32)/D29*100</f>
        <v>2.8760717069368669</v>
      </c>
    </row>
    <row r="33" spans="2:5" x14ac:dyDescent="0.25">
      <c r="B33" s="189" t="s">
        <v>203</v>
      </c>
      <c r="C33" s="190">
        <v>54</v>
      </c>
      <c r="D33" s="190">
        <v>286</v>
      </c>
      <c r="E33" s="212">
        <f>SUM(D33)/D29*100</f>
        <v>2.2291504286827744</v>
      </c>
    </row>
    <row r="34" spans="2:5" x14ac:dyDescent="0.25">
      <c r="B34" s="669" t="s">
        <v>173</v>
      </c>
      <c r="C34" s="670">
        <v>6</v>
      </c>
      <c r="D34" s="671">
        <f>SUM(D35:D37)</f>
        <v>996</v>
      </c>
      <c r="E34" s="672">
        <f>SUM(D34)/D60*100</f>
        <v>1.6826598188944453</v>
      </c>
    </row>
    <row r="35" spans="2:5" x14ac:dyDescent="0.25">
      <c r="B35" s="189" t="s">
        <v>204</v>
      </c>
      <c r="C35" s="190">
        <v>61</v>
      </c>
      <c r="D35" s="137">
        <v>604</v>
      </c>
      <c r="E35" s="212">
        <f>SUM(D35)/D34*100</f>
        <v>60.642570281124499</v>
      </c>
    </row>
    <row r="36" spans="2:5" x14ac:dyDescent="0.25">
      <c r="B36" s="189" t="s">
        <v>205</v>
      </c>
      <c r="C36" s="190">
        <v>62</v>
      </c>
      <c r="D36" s="190">
        <v>232</v>
      </c>
      <c r="E36" s="212">
        <f>SUM(D36)/D34*100</f>
        <v>23.293172690763054</v>
      </c>
    </row>
    <row r="37" spans="2:5" x14ac:dyDescent="0.25">
      <c r="B37" s="189" t="s">
        <v>206</v>
      </c>
      <c r="C37" s="190">
        <v>63</v>
      </c>
      <c r="D37" s="190">
        <v>160</v>
      </c>
      <c r="E37" s="212">
        <f>SUM(D37)/D34*100</f>
        <v>16.064257028112451</v>
      </c>
    </row>
    <row r="38" spans="2:5" x14ac:dyDescent="0.25">
      <c r="B38" s="669" t="s">
        <v>174</v>
      </c>
      <c r="C38" s="670">
        <v>7</v>
      </c>
      <c r="D38" s="671">
        <f>SUM(D39:D43)</f>
        <v>15435</v>
      </c>
      <c r="E38" s="672">
        <f>SUM(D38)/D60*100</f>
        <v>26.076158940397352</v>
      </c>
    </row>
    <row r="39" spans="2:5" x14ac:dyDescent="0.25">
      <c r="B39" s="189" t="s">
        <v>207</v>
      </c>
      <c r="C39" s="190">
        <v>71</v>
      </c>
      <c r="D39" s="137">
        <v>4086</v>
      </c>
      <c r="E39" s="212">
        <f>SUM(D39)/D38*100</f>
        <v>26.472303206997083</v>
      </c>
    </row>
    <row r="40" spans="2:5" x14ac:dyDescent="0.25">
      <c r="B40" s="189" t="s">
        <v>208</v>
      </c>
      <c r="C40" s="190">
        <v>72</v>
      </c>
      <c r="D40" s="137">
        <v>5332</v>
      </c>
      <c r="E40" s="212">
        <f>SUM(D40)/D38*100</f>
        <v>34.544865565273732</v>
      </c>
    </row>
    <row r="41" spans="2:5" x14ac:dyDescent="0.25">
      <c r="B41" s="189" t="s">
        <v>209</v>
      </c>
      <c r="C41" s="190">
        <v>73</v>
      </c>
      <c r="D41" s="137">
        <v>642</v>
      </c>
      <c r="E41" s="212">
        <f>SUM(D41)/D38*100</f>
        <v>4.1593780369290574</v>
      </c>
    </row>
    <row r="42" spans="2:5" x14ac:dyDescent="0.25">
      <c r="B42" s="189" t="s">
        <v>210</v>
      </c>
      <c r="C42" s="190">
        <v>74</v>
      </c>
      <c r="D42" s="137">
        <v>1064</v>
      </c>
      <c r="E42" s="212">
        <f>SUM(D42)/D38*100</f>
        <v>6.8934240362811785</v>
      </c>
    </row>
    <row r="43" spans="2:5" ht="30" x14ac:dyDescent="0.25">
      <c r="B43" s="189" t="s">
        <v>211</v>
      </c>
      <c r="C43" s="190">
        <v>75</v>
      </c>
      <c r="D43" s="137">
        <v>4311</v>
      </c>
      <c r="E43" s="212">
        <f>SUM(D43)/D38*100</f>
        <v>27.930029154518948</v>
      </c>
    </row>
    <row r="44" spans="2:5" x14ac:dyDescent="0.25">
      <c r="B44" s="669" t="s">
        <v>175</v>
      </c>
      <c r="C44" s="670">
        <v>8</v>
      </c>
      <c r="D44" s="671">
        <f>SUM(D45:D47)</f>
        <v>3536</v>
      </c>
      <c r="E44" s="672">
        <f>SUM(D44)/D60*100</f>
        <v>5.97378024057305</v>
      </c>
    </row>
    <row r="45" spans="2:5" x14ac:dyDescent="0.25">
      <c r="B45" s="189" t="s">
        <v>212</v>
      </c>
      <c r="C45" s="190">
        <v>81</v>
      </c>
      <c r="D45" s="137">
        <v>1818</v>
      </c>
      <c r="E45" s="212">
        <f>SUM(D45)/D44*100</f>
        <v>51.414027149321264</v>
      </c>
    </row>
    <row r="46" spans="2:5" x14ac:dyDescent="0.25">
      <c r="B46" s="189" t="s">
        <v>213</v>
      </c>
      <c r="C46" s="190">
        <v>82</v>
      </c>
      <c r="D46" s="190">
        <v>370</v>
      </c>
      <c r="E46" s="212">
        <f>SUM(D46)/D44*100</f>
        <v>10.463800904977376</v>
      </c>
    </row>
    <row r="47" spans="2:5" x14ac:dyDescent="0.25">
      <c r="B47" s="189" t="s">
        <v>214</v>
      </c>
      <c r="C47" s="190">
        <v>83</v>
      </c>
      <c r="D47" s="137">
        <v>1348</v>
      </c>
      <c r="E47" s="212">
        <f>SUM(D47)/D44*100</f>
        <v>38.122171945701353</v>
      </c>
    </row>
    <row r="48" spans="2:5" x14ac:dyDescent="0.25">
      <c r="B48" s="669" t="s">
        <v>176</v>
      </c>
      <c r="C48" s="670">
        <v>9</v>
      </c>
      <c r="D48" s="671">
        <f>SUM(D49:D54)</f>
        <v>5447</v>
      </c>
      <c r="E48" s="672">
        <f>SUM(D48)/D60*100</f>
        <v>9.2022570617651045</v>
      </c>
    </row>
    <row r="49" spans="2:5" x14ac:dyDescent="0.25">
      <c r="B49" s="189" t="s">
        <v>215</v>
      </c>
      <c r="C49" s="190">
        <v>91</v>
      </c>
      <c r="D49" s="137">
        <v>969</v>
      </c>
      <c r="E49" s="212">
        <f>SUM(D49)/D48*100</f>
        <v>17.789608959060033</v>
      </c>
    </row>
    <row r="50" spans="2:5" ht="30" x14ac:dyDescent="0.25">
      <c r="B50" s="189" t="s">
        <v>216</v>
      </c>
      <c r="C50" s="190">
        <v>92</v>
      </c>
      <c r="D50" s="190">
        <v>364</v>
      </c>
      <c r="E50" s="212">
        <f>SUM(D50)/D48*100</f>
        <v>6.6825775656324584</v>
      </c>
    </row>
    <row r="51" spans="2:5" ht="30" x14ac:dyDescent="0.25">
      <c r="B51" s="189" t="s">
        <v>217</v>
      </c>
      <c r="C51" s="190">
        <v>93</v>
      </c>
      <c r="D51" s="137">
        <v>2975</v>
      </c>
      <c r="E51" s="212">
        <f>SUM(D51)/D48*100</f>
        <v>54.617220488342213</v>
      </c>
    </row>
    <row r="52" spans="2:5" ht="30" x14ac:dyDescent="0.25">
      <c r="B52" s="189" t="s">
        <v>218</v>
      </c>
      <c r="C52" s="190">
        <v>94</v>
      </c>
      <c r="D52" s="190">
        <v>393</v>
      </c>
      <c r="E52" s="212">
        <f>SUM(D52)/D48*100</f>
        <v>7.2149807233339454</v>
      </c>
    </row>
    <row r="53" spans="2:5" x14ac:dyDescent="0.25">
      <c r="B53" s="189" t="s">
        <v>219</v>
      </c>
      <c r="C53" s="190">
        <v>95</v>
      </c>
      <c r="D53" s="190">
        <v>11</v>
      </c>
      <c r="E53" s="212">
        <f>SUM(D53)/D48*100</f>
        <v>0.2019460253350468</v>
      </c>
    </row>
    <row r="54" spans="2:5" x14ac:dyDescent="0.25">
      <c r="B54" s="189" t="s">
        <v>220</v>
      </c>
      <c r="C54" s="190">
        <v>96</v>
      </c>
      <c r="D54" s="137">
        <v>735</v>
      </c>
      <c r="E54" s="212">
        <f>SUM(D54)/D48*100</f>
        <v>13.49366623829631</v>
      </c>
    </row>
    <row r="55" spans="2:5" x14ac:dyDescent="0.25">
      <c r="B55" s="669" t="s">
        <v>183</v>
      </c>
      <c r="C55" s="670">
        <v>0</v>
      </c>
      <c r="D55" s="670">
        <f>SUM(D56:D58)</f>
        <v>28</v>
      </c>
      <c r="E55" s="673">
        <f>SUM(D55)/D60*100</f>
        <v>4.730368968779565E-2</v>
      </c>
    </row>
    <row r="56" spans="2:5" x14ac:dyDescent="0.25">
      <c r="B56" s="189" t="s">
        <v>221</v>
      </c>
      <c r="C56" s="190">
        <v>1</v>
      </c>
      <c r="D56" s="190">
        <v>0</v>
      </c>
      <c r="E56" s="212">
        <f>SUM(D56)/D55*100</f>
        <v>0</v>
      </c>
    </row>
    <row r="57" spans="2:5" x14ac:dyDescent="0.25">
      <c r="B57" s="189" t="s">
        <v>222</v>
      </c>
      <c r="C57" s="190">
        <v>2</v>
      </c>
      <c r="D57" s="190">
        <v>1</v>
      </c>
      <c r="E57" s="212">
        <f>SUM(D57)/D55*100</f>
        <v>3.5714285714285712</v>
      </c>
    </row>
    <row r="58" spans="2:5" ht="15.75" thickBot="1" x14ac:dyDescent="0.3">
      <c r="B58" s="192" t="s">
        <v>223</v>
      </c>
      <c r="C58" s="188">
        <v>3</v>
      </c>
      <c r="D58" s="188">
        <v>27</v>
      </c>
      <c r="E58" s="216">
        <f>SUM(D58)/D55*100</f>
        <v>96.428571428571431</v>
      </c>
    </row>
    <row r="59" spans="2:5" x14ac:dyDescent="0.25">
      <c r="B59" s="666" t="s">
        <v>226</v>
      </c>
      <c r="C59" s="667" t="s">
        <v>161</v>
      </c>
      <c r="D59" s="674">
        <f>SUM(T.XIX!E17)</f>
        <v>8461</v>
      </c>
      <c r="E59" s="668">
        <f>SUM(D59)/D61*100</f>
        <v>12.506466823348559</v>
      </c>
    </row>
    <row r="60" spans="2:5" ht="15.75" thickBot="1" x14ac:dyDescent="0.3">
      <c r="B60" s="358" t="s">
        <v>184</v>
      </c>
      <c r="C60" s="359" t="s">
        <v>162</v>
      </c>
      <c r="D60" s="360">
        <f>SUM(D6,D11,D18,D24,D29,D34,D38,D44,D48,D55)</f>
        <v>59192</v>
      </c>
      <c r="E60" s="361">
        <f>SUM(E6,E11,E18,E24,E29,E34,E38,E44,E48,E55)</f>
        <v>100.00000000000001</v>
      </c>
    </row>
    <row r="61" spans="2:5" ht="19.5" thickBot="1" x14ac:dyDescent="0.3">
      <c r="B61" s="675" t="s">
        <v>51</v>
      </c>
      <c r="C61" s="676" t="s">
        <v>163</v>
      </c>
      <c r="D61" s="677">
        <f>SUM(D59:D60)</f>
        <v>67653</v>
      </c>
      <c r="E61" s="678" t="s">
        <v>96</v>
      </c>
    </row>
    <row r="62" spans="2:5" x14ac:dyDescent="0.25">
      <c r="B62" s="924" t="s">
        <v>573</v>
      </c>
      <c r="C62" s="193"/>
      <c r="D62" s="193"/>
      <c r="E62" s="193"/>
    </row>
    <row r="63" spans="2:5" ht="14.25" customHeight="1" x14ac:dyDescent="0.25">
      <c r="B63" s="283" t="s">
        <v>474</v>
      </c>
    </row>
    <row r="64" spans="2:5" ht="13.5" customHeight="1" x14ac:dyDescent="0.25">
      <c r="B64" s="283" t="s">
        <v>475</v>
      </c>
    </row>
  </sheetData>
  <printOptions horizontalCentered="1"/>
  <pageMargins left="1.0236220472440944" right="0" top="0.6692913385826772" bottom="0" header="0" footer="0"/>
  <pageSetup paperSize="9" scale="7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79998168889431442"/>
  </sheetPr>
  <dimension ref="B1:AK63"/>
  <sheetViews>
    <sheetView zoomScale="80" zoomScaleNormal="80" workbookViewId="0">
      <selection activeCell="B1" sqref="B1"/>
    </sheetView>
  </sheetViews>
  <sheetFormatPr defaultRowHeight="15" x14ac:dyDescent="0.25"/>
  <cols>
    <col min="1" max="1" width="2.42578125" style="11" customWidth="1"/>
    <col min="2" max="2" width="24.140625" style="11" customWidth="1"/>
    <col min="3" max="3" width="14.42578125" style="11" customWidth="1"/>
    <col min="4" max="4" width="14.5703125" style="11" customWidth="1"/>
    <col min="5" max="5" width="15.28515625" style="11" customWidth="1"/>
    <col min="6" max="6" width="11.42578125" style="11" customWidth="1"/>
    <col min="7" max="7" width="3.85546875" style="11" hidden="1" customWidth="1"/>
    <col min="8" max="8" width="33.140625" style="11" hidden="1" customWidth="1"/>
    <col min="9" max="9" width="15.140625" style="11" hidden="1" customWidth="1"/>
    <col min="10" max="10" width="12.28515625" style="11" hidden="1" customWidth="1"/>
    <col min="11" max="11" width="12.140625" style="11" hidden="1" customWidth="1"/>
    <col min="12" max="12" width="11.28515625" style="11" hidden="1" customWidth="1"/>
    <col min="13" max="13" width="7.5703125" style="11" hidden="1" customWidth="1"/>
    <col min="14" max="14" width="3.5703125" style="140" hidden="1" customWidth="1"/>
    <col min="15" max="15" width="13.5703125" style="11" hidden="1" customWidth="1"/>
    <col min="16" max="16" width="13.42578125" style="11" hidden="1" customWidth="1"/>
    <col min="17" max="17" width="13.28515625" style="11" hidden="1" customWidth="1"/>
    <col min="18" max="18" width="2.5703125" style="11" hidden="1" customWidth="1"/>
    <col min="19" max="19" width="7" style="11" hidden="1" customWidth="1"/>
    <col min="20" max="41" width="0" style="11" hidden="1" customWidth="1"/>
    <col min="42" max="16384" width="9.140625" style="11"/>
  </cols>
  <sheetData>
    <row r="1" spans="2:25" ht="11.25" customHeight="1" x14ac:dyDescent="0.25"/>
    <row r="2" spans="2:25" x14ac:dyDescent="0.25">
      <c r="B2" s="11" t="s">
        <v>417</v>
      </c>
    </row>
    <row r="3" spans="2:25" x14ac:dyDescent="0.25">
      <c r="B3" s="11" t="s">
        <v>418</v>
      </c>
    </row>
    <row r="4" spans="2:25" ht="13.5" customHeight="1" thickBot="1" x14ac:dyDescent="0.3"/>
    <row r="5" spans="2:25" ht="22.5" customHeight="1" thickBot="1" x14ac:dyDescent="0.3">
      <c r="B5" s="546"/>
      <c r="C5" s="652"/>
      <c r="D5" s="653" t="s">
        <v>605</v>
      </c>
      <c r="E5" s="654"/>
    </row>
    <row r="6" spans="2:25" ht="21.75" customHeight="1" thickBot="1" x14ac:dyDescent="0.3">
      <c r="B6" s="556" t="s">
        <v>13</v>
      </c>
      <c r="C6" s="655"/>
      <c r="D6" s="1043" t="s">
        <v>50</v>
      </c>
      <c r="E6" s="1007"/>
    </row>
    <row r="7" spans="2:25" ht="34.5" customHeight="1" thickBot="1" x14ac:dyDescent="0.3">
      <c r="B7" s="656"/>
      <c r="C7" s="657" t="s">
        <v>47</v>
      </c>
      <c r="D7" s="658" t="s">
        <v>48</v>
      </c>
      <c r="E7" s="659" t="s">
        <v>49</v>
      </c>
    </row>
    <row r="8" spans="2:25" ht="23.25" customHeight="1" thickBot="1" x14ac:dyDescent="0.3">
      <c r="B8" s="126" t="s">
        <v>14</v>
      </c>
      <c r="C8" s="143">
        <f>SUM(C9:C33)</f>
        <v>43492</v>
      </c>
      <c r="D8" s="127">
        <f>SUM(D9:D33)</f>
        <v>15523</v>
      </c>
      <c r="E8" s="144">
        <f>SUM(E9:E33)</f>
        <v>6794</v>
      </c>
      <c r="F8" s="277"/>
    </row>
    <row r="9" spans="2:25" ht="14.25" customHeight="1" thickBot="1" x14ac:dyDescent="0.3">
      <c r="B9" s="62" t="s">
        <v>15</v>
      </c>
      <c r="C9" s="41">
        <v>414</v>
      </c>
      <c r="D9" s="37">
        <v>329</v>
      </c>
      <c r="E9" s="145">
        <v>128</v>
      </c>
      <c r="G9" s="660" t="s">
        <v>285</v>
      </c>
      <c r="H9" s="660" t="s">
        <v>328</v>
      </c>
      <c r="I9" s="660" t="s">
        <v>329</v>
      </c>
      <c r="J9" s="660" t="s">
        <v>330</v>
      </c>
      <c r="K9" s="660" t="s">
        <v>356</v>
      </c>
      <c r="L9" s="660" t="s">
        <v>357</v>
      </c>
    </row>
    <row r="10" spans="2:25" x14ac:dyDescent="0.25">
      <c r="B10" s="12" t="s">
        <v>16</v>
      </c>
      <c r="C10" s="39">
        <v>692</v>
      </c>
      <c r="D10" s="13">
        <v>620</v>
      </c>
      <c r="E10" s="15">
        <v>175</v>
      </c>
      <c r="G10" s="362" t="s">
        <v>353</v>
      </c>
      <c r="H10" s="362" t="s">
        <v>96</v>
      </c>
      <c r="I10" s="362" t="s">
        <v>96</v>
      </c>
      <c r="J10" s="362" t="s">
        <v>96</v>
      </c>
      <c r="K10" s="362" t="s">
        <v>96</v>
      </c>
      <c r="L10" s="362" t="s">
        <v>96</v>
      </c>
    </row>
    <row r="11" spans="2:25" ht="14.25" customHeight="1" x14ac:dyDescent="0.25">
      <c r="B11" s="12" t="s">
        <v>17</v>
      </c>
      <c r="C11" s="39">
        <v>3030</v>
      </c>
      <c r="D11" s="13">
        <v>619</v>
      </c>
      <c r="E11" s="15">
        <v>220</v>
      </c>
      <c r="G11" s="357" t="s">
        <v>354</v>
      </c>
      <c r="H11" s="14">
        <v>38322</v>
      </c>
      <c r="I11" s="14">
        <v>14842</v>
      </c>
      <c r="J11" s="14">
        <v>19411</v>
      </c>
      <c r="K11" s="14">
        <f t="shared" ref="K11:K34" si="0">SUM(H11-J11)</f>
        <v>18911</v>
      </c>
      <c r="L11" s="650"/>
      <c r="M11" s="277">
        <f t="shared" ref="M11:M32" si="1">SUM(I11)/H11*100</f>
        <v>38.729711392933567</v>
      </c>
      <c r="N11" s="804" t="str">
        <f t="shared" ref="N11:N34" si="2">IF(J11+K11=H11,"OK","BAD!!")</f>
        <v>OK</v>
      </c>
    </row>
    <row r="12" spans="2:25" ht="15.75" customHeight="1" x14ac:dyDescent="0.25">
      <c r="B12" s="12" t="s">
        <v>18</v>
      </c>
      <c r="C12" s="39">
        <v>3093</v>
      </c>
      <c r="D12" s="13">
        <v>1122</v>
      </c>
      <c r="E12" s="15">
        <v>393</v>
      </c>
      <c r="G12" s="357" t="s">
        <v>355</v>
      </c>
      <c r="H12" s="14">
        <v>31625</v>
      </c>
      <c r="I12" s="14">
        <v>14996</v>
      </c>
      <c r="J12" s="14">
        <v>16479</v>
      </c>
      <c r="K12" s="14">
        <f t="shared" si="0"/>
        <v>15146</v>
      </c>
      <c r="L12" s="650"/>
      <c r="M12" s="277">
        <f t="shared" si="1"/>
        <v>47.418181818181822</v>
      </c>
      <c r="N12" s="804" t="str">
        <f t="shared" si="2"/>
        <v>OK</v>
      </c>
    </row>
    <row r="13" spans="2:25" ht="14.25" customHeight="1" x14ac:dyDescent="0.25">
      <c r="B13" s="12" t="s">
        <v>19</v>
      </c>
      <c r="C13" s="39">
        <v>2546</v>
      </c>
      <c r="D13" s="13">
        <v>995</v>
      </c>
      <c r="E13" s="15">
        <v>330</v>
      </c>
      <c r="G13" s="357" t="s">
        <v>321</v>
      </c>
      <c r="H13" s="650">
        <v>25129</v>
      </c>
      <c r="I13" s="14">
        <v>8521</v>
      </c>
      <c r="J13" s="14">
        <v>12461</v>
      </c>
      <c r="K13" s="14">
        <f t="shared" si="0"/>
        <v>12668</v>
      </c>
      <c r="L13" s="650"/>
      <c r="M13" s="277">
        <f t="shared" si="1"/>
        <v>33.90902940825341</v>
      </c>
      <c r="N13" s="804" t="str">
        <f t="shared" si="2"/>
        <v>OK</v>
      </c>
    </row>
    <row r="14" spans="2:25" x14ac:dyDescent="0.25">
      <c r="B14" s="12" t="s">
        <v>20</v>
      </c>
      <c r="C14" s="39">
        <v>1103</v>
      </c>
      <c r="D14" s="13">
        <v>507</v>
      </c>
      <c r="E14" s="15">
        <v>145</v>
      </c>
      <c r="G14" s="357" t="s">
        <v>322</v>
      </c>
      <c r="H14" s="14">
        <v>28470</v>
      </c>
      <c r="I14" s="14">
        <v>12944</v>
      </c>
      <c r="J14" s="14">
        <v>12658</v>
      </c>
      <c r="K14" s="14">
        <f t="shared" si="0"/>
        <v>15812</v>
      </c>
      <c r="L14" s="650"/>
      <c r="M14" s="277">
        <f t="shared" si="1"/>
        <v>45.465402177730944</v>
      </c>
      <c r="N14" s="804" t="str">
        <f t="shared" si="2"/>
        <v>OK</v>
      </c>
    </row>
    <row r="15" spans="2:25" ht="15.75" customHeight="1" x14ac:dyDescent="0.25">
      <c r="B15" s="12" t="s">
        <v>21</v>
      </c>
      <c r="C15" s="39">
        <v>966</v>
      </c>
      <c r="D15" s="13">
        <v>282</v>
      </c>
      <c r="E15" s="15">
        <v>102</v>
      </c>
      <c r="G15" s="357" t="s">
        <v>323</v>
      </c>
      <c r="H15" s="14">
        <v>39334</v>
      </c>
      <c r="I15" s="14">
        <v>22556</v>
      </c>
      <c r="J15" s="14">
        <v>19490</v>
      </c>
      <c r="K15" s="14">
        <f t="shared" si="0"/>
        <v>19844</v>
      </c>
      <c r="L15" s="650"/>
      <c r="M15" s="277">
        <f t="shared" si="1"/>
        <v>57.3447907662582</v>
      </c>
      <c r="N15" s="804" t="str">
        <f t="shared" si="2"/>
        <v>OK</v>
      </c>
    </row>
    <row r="16" spans="2:25" x14ac:dyDescent="0.25">
      <c r="B16" s="12" t="s">
        <v>22</v>
      </c>
      <c r="C16" s="39">
        <v>476</v>
      </c>
      <c r="D16" s="13">
        <v>247</v>
      </c>
      <c r="E16" s="15">
        <v>90</v>
      </c>
      <c r="G16" s="357" t="s">
        <v>324</v>
      </c>
      <c r="H16" s="14">
        <v>40346</v>
      </c>
      <c r="I16" s="14">
        <v>20038</v>
      </c>
      <c r="J16" s="14">
        <v>21329</v>
      </c>
      <c r="K16" s="14">
        <f t="shared" si="0"/>
        <v>19017</v>
      </c>
      <c r="L16" s="650"/>
      <c r="M16" s="277">
        <f t="shared" si="1"/>
        <v>49.665394338967928</v>
      </c>
      <c r="N16" s="804" t="str">
        <f t="shared" si="2"/>
        <v>OK</v>
      </c>
      <c r="Y16" s="11" t="s">
        <v>593</v>
      </c>
    </row>
    <row r="17" spans="2:37" x14ac:dyDescent="0.25">
      <c r="B17" s="12" t="s">
        <v>23</v>
      </c>
      <c r="C17" s="39">
        <v>1330</v>
      </c>
      <c r="D17" s="13">
        <v>664</v>
      </c>
      <c r="E17" s="15">
        <v>259</v>
      </c>
      <c r="G17" s="357" t="s">
        <v>99</v>
      </c>
      <c r="H17" s="14">
        <v>41016</v>
      </c>
      <c r="I17" s="14">
        <v>18757</v>
      </c>
      <c r="J17" s="14">
        <v>21427</v>
      </c>
      <c r="K17" s="14">
        <f t="shared" si="0"/>
        <v>19589</v>
      </c>
      <c r="L17" s="650"/>
      <c r="M17" s="277">
        <f t="shared" si="1"/>
        <v>45.730934269553345</v>
      </c>
      <c r="N17" s="804" t="str">
        <f t="shared" si="2"/>
        <v>OK</v>
      </c>
      <c r="Y17" s="805"/>
      <c r="Z17" s="806" t="s">
        <v>453</v>
      </c>
      <c r="AA17" s="806" t="s">
        <v>582</v>
      </c>
      <c r="AB17" s="806" t="s">
        <v>583</v>
      </c>
      <c r="AC17" s="806" t="s">
        <v>584</v>
      </c>
      <c r="AD17" s="806" t="s">
        <v>585</v>
      </c>
      <c r="AE17" s="806" t="s">
        <v>586</v>
      </c>
      <c r="AF17" s="806" t="s">
        <v>587</v>
      </c>
      <c r="AG17" s="806" t="s">
        <v>588</v>
      </c>
      <c r="AH17" s="806" t="s">
        <v>589</v>
      </c>
      <c r="AI17" s="806" t="s">
        <v>590</v>
      </c>
      <c r="AJ17" s="806" t="s">
        <v>591</v>
      </c>
      <c r="AK17" s="806" t="s">
        <v>592</v>
      </c>
    </row>
    <row r="18" spans="2:37" x14ac:dyDescent="0.25">
      <c r="B18" s="12" t="s">
        <v>24</v>
      </c>
      <c r="C18" s="39">
        <v>935</v>
      </c>
      <c r="D18" s="13">
        <v>612</v>
      </c>
      <c r="E18" s="15">
        <v>258</v>
      </c>
      <c r="G18" s="357" t="s">
        <v>100</v>
      </c>
      <c r="H18" s="14">
        <v>48932</v>
      </c>
      <c r="I18" s="14">
        <v>20054</v>
      </c>
      <c r="J18" s="14">
        <v>25517</v>
      </c>
      <c r="K18" s="14">
        <f t="shared" si="0"/>
        <v>23415</v>
      </c>
      <c r="L18" s="650"/>
      <c r="M18" s="277">
        <f t="shared" si="1"/>
        <v>40.983405542385356</v>
      </c>
      <c r="N18" s="804" t="str">
        <f t="shared" si="2"/>
        <v>OK</v>
      </c>
      <c r="Y18" s="102">
        <v>2019</v>
      </c>
      <c r="Z18" s="538">
        <v>4330</v>
      </c>
      <c r="AA18" s="538">
        <v>5342</v>
      </c>
      <c r="AB18" s="538">
        <v>6145</v>
      </c>
      <c r="AC18" s="538">
        <v>5506</v>
      </c>
      <c r="AD18" s="538">
        <v>5431</v>
      </c>
      <c r="AE18" s="538">
        <v>4434</v>
      </c>
      <c r="AF18" s="538">
        <v>5081</v>
      </c>
      <c r="AG18" s="538">
        <v>4501</v>
      </c>
      <c r="AH18" s="538">
        <v>4619</v>
      </c>
      <c r="AI18" s="538">
        <v>3728</v>
      </c>
      <c r="AJ18" s="538">
        <v>2844</v>
      </c>
      <c r="AK18" s="538">
        <v>1830</v>
      </c>
    </row>
    <row r="19" spans="2:37" x14ac:dyDescent="0.25">
      <c r="B19" s="12" t="s">
        <v>25</v>
      </c>
      <c r="C19" s="39">
        <v>967</v>
      </c>
      <c r="D19" s="13">
        <v>540</v>
      </c>
      <c r="E19" s="15">
        <v>239</v>
      </c>
      <c r="G19" s="357" t="s">
        <v>101</v>
      </c>
      <c r="H19" s="14">
        <v>49327</v>
      </c>
      <c r="I19" s="14">
        <v>24494</v>
      </c>
      <c r="J19" s="14">
        <v>27392</v>
      </c>
      <c r="K19" s="14">
        <f t="shared" si="0"/>
        <v>21935</v>
      </c>
      <c r="L19" s="650"/>
      <c r="M19" s="277">
        <f t="shared" si="1"/>
        <v>49.6563748048736</v>
      </c>
      <c r="N19" s="804" t="str">
        <f t="shared" si="2"/>
        <v>OK</v>
      </c>
      <c r="Y19" s="102">
        <v>2020</v>
      </c>
      <c r="Z19" s="538">
        <v>3031</v>
      </c>
      <c r="AA19" s="538">
        <v>4002</v>
      </c>
      <c r="AB19" s="538">
        <v>2488</v>
      </c>
      <c r="AC19" s="538">
        <v>1373</v>
      </c>
      <c r="AD19" s="538">
        <v>2052</v>
      </c>
      <c r="AE19" s="538">
        <v>3030</v>
      </c>
      <c r="AF19" s="538">
        <v>4058</v>
      </c>
      <c r="AG19" s="538">
        <v>3887</v>
      </c>
      <c r="AH19" s="538">
        <v>4831</v>
      </c>
      <c r="AI19" s="538">
        <v>3463</v>
      </c>
      <c r="AJ19" s="538">
        <v>2646</v>
      </c>
      <c r="AK19" s="538">
        <v>2229</v>
      </c>
    </row>
    <row r="20" spans="2:37" x14ac:dyDescent="0.25">
      <c r="B20" s="12" t="s">
        <v>26</v>
      </c>
      <c r="C20" s="39">
        <v>3417</v>
      </c>
      <c r="D20" s="13">
        <v>847</v>
      </c>
      <c r="E20" s="15">
        <v>281</v>
      </c>
      <c r="G20" s="357" t="s">
        <v>102</v>
      </c>
      <c r="H20" s="14">
        <v>51046</v>
      </c>
      <c r="I20" s="14">
        <v>28458</v>
      </c>
      <c r="J20" s="14">
        <v>28169</v>
      </c>
      <c r="K20" s="14">
        <f t="shared" si="0"/>
        <v>22877</v>
      </c>
      <c r="L20" s="650"/>
      <c r="M20" s="277">
        <f t="shared" si="1"/>
        <v>55.749715942483249</v>
      </c>
      <c r="N20" s="804" t="str">
        <f t="shared" si="2"/>
        <v>OK</v>
      </c>
      <c r="Y20" s="102">
        <v>2021</v>
      </c>
      <c r="Z20" s="538">
        <v>2655</v>
      </c>
      <c r="AA20" s="538">
        <v>4168</v>
      </c>
      <c r="AB20" s="538">
        <v>4701</v>
      </c>
      <c r="AC20" s="538">
        <v>4313</v>
      </c>
      <c r="AD20" s="538">
        <v>4512</v>
      </c>
      <c r="AE20" s="538">
        <v>4578</v>
      </c>
      <c r="AF20" s="538">
        <v>4097</v>
      </c>
      <c r="AG20" s="538">
        <v>4808</v>
      </c>
      <c r="AH20" s="538">
        <v>5162</v>
      </c>
      <c r="AI20" s="538">
        <v>4631</v>
      </c>
      <c r="AJ20" s="538">
        <v>4026</v>
      </c>
      <c r="AK20" s="538">
        <v>3109</v>
      </c>
    </row>
    <row r="21" spans="2:37" x14ac:dyDescent="0.25">
      <c r="B21" s="12" t="s">
        <v>27</v>
      </c>
      <c r="C21" s="39">
        <v>1131</v>
      </c>
      <c r="D21" s="13">
        <v>795</v>
      </c>
      <c r="E21" s="15">
        <v>338</v>
      </c>
      <c r="G21" s="357" t="s">
        <v>103</v>
      </c>
      <c r="H21" s="14">
        <v>47263</v>
      </c>
      <c r="I21" s="14">
        <v>28957</v>
      </c>
      <c r="J21" s="14">
        <v>25139</v>
      </c>
      <c r="K21" s="14">
        <f t="shared" si="0"/>
        <v>22124</v>
      </c>
      <c r="L21" s="650"/>
      <c r="M21" s="277">
        <f t="shared" si="1"/>
        <v>61.267799335632525</v>
      </c>
      <c r="N21" s="804" t="str">
        <f t="shared" si="2"/>
        <v>OK</v>
      </c>
      <c r="Y21" s="102">
        <v>2022</v>
      </c>
      <c r="Z21" s="538">
        <v>3806</v>
      </c>
      <c r="AA21" s="538">
        <v>4187</v>
      </c>
      <c r="AB21" s="538">
        <v>6008</v>
      </c>
      <c r="AC21" s="538">
        <v>4707</v>
      </c>
      <c r="AD21" s="538">
        <v>4988</v>
      </c>
      <c r="AE21" s="538">
        <v>3968</v>
      </c>
      <c r="AF21" s="538">
        <v>3786</v>
      </c>
      <c r="AG21" s="538">
        <v>4748</v>
      </c>
      <c r="AH21" s="538">
        <v>4875</v>
      </c>
      <c r="AI21" s="538">
        <v>3959</v>
      </c>
      <c r="AJ21" s="538">
        <v>3247</v>
      </c>
      <c r="AK21" s="538">
        <v>2123</v>
      </c>
    </row>
    <row r="22" spans="2:37" x14ac:dyDescent="0.25">
      <c r="B22" s="18" t="s">
        <v>28</v>
      </c>
      <c r="C22" s="210">
        <v>425</v>
      </c>
      <c r="D22" s="115">
        <v>340</v>
      </c>
      <c r="E22" s="15">
        <v>202</v>
      </c>
      <c r="G22" s="357" t="s">
        <v>104</v>
      </c>
      <c r="H22" s="14">
        <v>57481</v>
      </c>
      <c r="I22" s="14">
        <v>35663</v>
      </c>
      <c r="J22" s="14">
        <v>30966</v>
      </c>
      <c r="K22" s="14">
        <f t="shared" si="0"/>
        <v>26515</v>
      </c>
      <c r="L22" s="650"/>
      <c r="M22" s="277">
        <f t="shared" si="1"/>
        <v>62.043109897183413</v>
      </c>
      <c r="N22" s="804" t="str">
        <f t="shared" si="2"/>
        <v>OK</v>
      </c>
      <c r="Y22" s="102">
        <v>2023</v>
      </c>
      <c r="Z22" s="538">
        <v>3246</v>
      </c>
      <c r="AA22" s="538">
        <v>4270</v>
      </c>
      <c r="AB22" s="538">
        <v>4132</v>
      </c>
      <c r="AC22" s="538">
        <v>3278</v>
      </c>
      <c r="AD22" s="538">
        <v>4660</v>
      </c>
      <c r="AE22" s="538">
        <v>4167</v>
      </c>
      <c r="AF22" s="538">
        <v>3534</v>
      </c>
      <c r="AG22" s="538">
        <v>3633</v>
      </c>
      <c r="AH22" s="538">
        <v>3474</v>
      </c>
      <c r="AI22" s="538">
        <v>3573</v>
      </c>
      <c r="AJ22" s="538">
        <v>3630</v>
      </c>
      <c r="AK22" s="538">
        <v>1895</v>
      </c>
    </row>
    <row r="23" spans="2:37" x14ac:dyDescent="0.25">
      <c r="B23" s="18" t="s">
        <v>29</v>
      </c>
      <c r="C23" s="210">
        <v>3069</v>
      </c>
      <c r="D23" s="115">
        <v>1300</v>
      </c>
      <c r="E23" s="15">
        <v>700</v>
      </c>
      <c r="G23" s="357" t="s">
        <v>105</v>
      </c>
      <c r="H23" s="650">
        <v>42554</v>
      </c>
      <c r="I23" s="14">
        <v>16768</v>
      </c>
      <c r="J23" s="14">
        <v>24104</v>
      </c>
      <c r="K23" s="14">
        <f t="shared" si="0"/>
        <v>18450</v>
      </c>
      <c r="L23" s="650"/>
      <c r="M23" s="277">
        <f t="shared" si="1"/>
        <v>39.404051323024866</v>
      </c>
      <c r="N23" s="804" t="str">
        <f t="shared" si="2"/>
        <v>OK</v>
      </c>
    </row>
    <row r="24" spans="2:37" x14ac:dyDescent="0.25">
      <c r="B24" s="18" t="s">
        <v>30</v>
      </c>
      <c r="C24" s="210">
        <v>1447</v>
      </c>
      <c r="D24" s="115">
        <v>643</v>
      </c>
      <c r="E24" s="15">
        <v>325</v>
      </c>
      <c r="G24" s="357" t="s">
        <v>106</v>
      </c>
      <c r="H24" s="14">
        <v>48689</v>
      </c>
      <c r="I24" s="14">
        <v>25146</v>
      </c>
      <c r="J24" s="14">
        <v>24066</v>
      </c>
      <c r="K24" s="14">
        <f t="shared" si="0"/>
        <v>24623</v>
      </c>
      <c r="L24" s="661"/>
      <c r="M24" s="277">
        <f t="shared" si="1"/>
        <v>51.646162377539071</v>
      </c>
      <c r="N24" s="804" t="str">
        <f t="shared" si="2"/>
        <v>OK</v>
      </c>
    </row>
    <row r="25" spans="2:37" x14ac:dyDescent="0.25">
      <c r="B25" s="18" t="s">
        <v>31</v>
      </c>
      <c r="C25" s="210">
        <v>1854</v>
      </c>
      <c r="D25" s="115">
        <v>452</v>
      </c>
      <c r="E25" s="15">
        <v>209</v>
      </c>
      <c r="G25" s="357" t="s">
        <v>107</v>
      </c>
      <c r="H25" s="14">
        <v>54304</v>
      </c>
      <c r="I25" s="14">
        <v>26050</v>
      </c>
      <c r="J25" s="14">
        <v>31113</v>
      </c>
      <c r="K25" s="14">
        <f t="shared" si="0"/>
        <v>23191</v>
      </c>
      <c r="L25" s="661"/>
      <c r="M25" s="277">
        <f t="shared" si="1"/>
        <v>47.970683559222152</v>
      </c>
      <c r="N25" s="804" t="str">
        <f t="shared" si="2"/>
        <v>OK</v>
      </c>
    </row>
    <row r="26" spans="2:37" x14ac:dyDescent="0.25">
      <c r="B26" s="18" t="s">
        <v>32</v>
      </c>
      <c r="C26" s="210">
        <v>1243</v>
      </c>
      <c r="D26" s="115">
        <v>520</v>
      </c>
      <c r="E26" s="15">
        <v>165</v>
      </c>
      <c r="G26" s="357" t="s">
        <v>108</v>
      </c>
      <c r="H26" s="14">
        <v>60555</v>
      </c>
      <c r="I26" s="14">
        <v>27292</v>
      </c>
      <c r="J26" s="14">
        <v>31924</v>
      </c>
      <c r="K26" s="14">
        <f t="shared" si="0"/>
        <v>28631</v>
      </c>
      <c r="L26" s="661"/>
      <c r="M26" s="277">
        <f t="shared" si="1"/>
        <v>45.069771282305346</v>
      </c>
      <c r="N26" s="804" t="str">
        <f t="shared" si="2"/>
        <v>OK</v>
      </c>
    </row>
    <row r="27" spans="2:37" x14ac:dyDescent="0.25">
      <c r="B27" s="18" t="s">
        <v>33</v>
      </c>
      <c r="C27" s="210">
        <v>1577</v>
      </c>
      <c r="D27" s="115">
        <v>497</v>
      </c>
      <c r="E27" s="15">
        <v>224</v>
      </c>
      <c r="G27" s="357" t="s">
        <v>109</v>
      </c>
      <c r="H27" s="14">
        <v>61276</v>
      </c>
      <c r="I27" s="14">
        <v>28848</v>
      </c>
      <c r="J27" s="14">
        <v>33364</v>
      </c>
      <c r="K27" s="14">
        <f t="shared" si="0"/>
        <v>27912</v>
      </c>
      <c r="L27" s="661"/>
      <c r="M27" s="277">
        <f t="shared" si="1"/>
        <v>47.078791043801814</v>
      </c>
      <c r="N27" s="804" t="str">
        <f t="shared" si="2"/>
        <v>OK</v>
      </c>
    </row>
    <row r="28" spans="2:37" x14ac:dyDescent="0.25">
      <c r="B28" s="18" t="s">
        <v>34</v>
      </c>
      <c r="C28" s="210">
        <v>1694</v>
      </c>
      <c r="D28" s="115">
        <v>1033</v>
      </c>
      <c r="E28" s="15">
        <v>379</v>
      </c>
      <c r="G28" s="357" t="s">
        <v>256</v>
      </c>
      <c r="H28" s="14">
        <v>72410</v>
      </c>
      <c r="I28" s="14">
        <v>31407</v>
      </c>
      <c r="J28" s="14">
        <v>38617</v>
      </c>
      <c r="K28" s="14">
        <f t="shared" si="0"/>
        <v>33793</v>
      </c>
      <c r="L28" s="661"/>
      <c r="M28" s="277">
        <f t="shared" si="1"/>
        <v>43.373843391796711</v>
      </c>
      <c r="N28" s="804" t="str">
        <f t="shared" si="2"/>
        <v>OK</v>
      </c>
    </row>
    <row r="29" spans="2:37" x14ac:dyDescent="0.25">
      <c r="B29" s="18" t="s">
        <v>35</v>
      </c>
      <c r="C29" s="210">
        <v>1259</v>
      </c>
      <c r="D29" s="115">
        <v>430</v>
      </c>
      <c r="E29" s="15">
        <v>257</v>
      </c>
      <c r="G29" s="662" t="s">
        <v>261</v>
      </c>
      <c r="H29" s="650">
        <v>75836</v>
      </c>
      <c r="I29" s="650">
        <v>30828</v>
      </c>
      <c r="J29" s="807">
        <v>41480</v>
      </c>
      <c r="K29" s="650">
        <f t="shared" si="0"/>
        <v>34356</v>
      </c>
      <c r="L29" s="661">
        <v>100</v>
      </c>
      <c r="M29" s="277">
        <f t="shared" si="1"/>
        <v>40.650878210876101</v>
      </c>
      <c r="N29" s="804" t="str">
        <f t="shared" si="2"/>
        <v>OK</v>
      </c>
    </row>
    <row r="30" spans="2:37" x14ac:dyDescent="0.25">
      <c r="B30" s="18" t="s">
        <v>36</v>
      </c>
      <c r="C30" s="210">
        <v>771</v>
      </c>
      <c r="D30" s="115">
        <v>330</v>
      </c>
      <c r="E30" s="15">
        <v>118</v>
      </c>
      <c r="G30" s="357" t="s">
        <v>294</v>
      </c>
      <c r="H30" s="14">
        <v>61438</v>
      </c>
      <c r="I30" s="14">
        <v>20784</v>
      </c>
      <c r="J30" s="14">
        <v>34404</v>
      </c>
      <c r="K30" s="14">
        <f t="shared" si="0"/>
        <v>27034</v>
      </c>
      <c r="L30" s="96">
        <f>SUM(J30-J29)/J29*100</f>
        <v>-17.058823529411764</v>
      </c>
      <c r="M30" s="277">
        <f t="shared" si="1"/>
        <v>33.829226211790747</v>
      </c>
      <c r="N30" s="804" t="str">
        <f t="shared" si="2"/>
        <v>OK</v>
      </c>
    </row>
    <row r="31" spans="2:37" x14ac:dyDescent="0.25">
      <c r="B31" s="18" t="s">
        <v>37</v>
      </c>
      <c r="C31" s="210">
        <v>1060</v>
      </c>
      <c r="D31" s="115">
        <v>512</v>
      </c>
      <c r="E31" s="15">
        <v>312</v>
      </c>
      <c r="G31" s="357" t="s">
        <v>325</v>
      </c>
      <c r="H31" s="14">
        <v>53791</v>
      </c>
      <c r="I31" s="14">
        <v>20491</v>
      </c>
      <c r="J31" s="14">
        <v>31188</v>
      </c>
      <c r="K31" s="14">
        <f t="shared" si="0"/>
        <v>22603</v>
      </c>
      <c r="L31" s="96">
        <f>SUM(J31-J29)/J29*100</f>
        <v>-24.811957569913211</v>
      </c>
      <c r="M31" s="277">
        <f t="shared" si="1"/>
        <v>38.093733152386086</v>
      </c>
      <c r="N31" s="804" t="str">
        <f t="shared" si="2"/>
        <v>OK</v>
      </c>
    </row>
    <row r="32" spans="2:37" x14ac:dyDescent="0.25">
      <c r="B32" s="18" t="s">
        <v>38</v>
      </c>
      <c r="C32" s="210">
        <v>8005</v>
      </c>
      <c r="D32" s="115">
        <v>915</v>
      </c>
      <c r="E32" s="15">
        <v>738</v>
      </c>
      <c r="G32" s="357" t="s">
        <v>326</v>
      </c>
      <c r="H32" s="650">
        <v>37090</v>
      </c>
      <c r="I32" s="14">
        <v>14301</v>
      </c>
      <c r="J32" s="14">
        <v>15976</v>
      </c>
      <c r="K32" s="14">
        <f t="shared" si="0"/>
        <v>21114</v>
      </c>
      <c r="L32" s="96">
        <f>SUM(J32-J29)/J29*100</f>
        <v>-61.485053037608481</v>
      </c>
      <c r="M32" s="277">
        <f t="shared" si="1"/>
        <v>38.557562685359933</v>
      </c>
      <c r="N32" s="804" t="str">
        <f t="shared" si="2"/>
        <v>OK</v>
      </c>
    </row>
    <row r="33" spans="2:14" ht="15.75" thickBot="1" x14ac:dyDescent="0.3">
      <c r="B33" s="19" t="s">
        <v>39</v>
      </c>
      <c r="C33" s="211">
        <v>988</v>
      </c>
      <c r="D33" s="118">
        <v>372</v>
      </c>
      <c r="E33" s="22">
        <v>207</v>
      </c>
      <c r="G33" s="357" t="s">
        <v>327</v>
      </c>
      <c r="H33" s="14">
        <v>50760</v>
      </c>
      <c r="I33" s="14">
        <v>17820</v>
      </c>
      <c r="J33" s="14">
        <v>24927</v>
      </c>
      <c r="K33" s="14">
        <f t="shared" si="0"/>
        <v>25833</v>
      </c>
      <c r="L33" s="96">
        <f>SUM(J33-J29)/J29*100</f>
        <v>-39.905978784956609</v>
      </c>
      <c r="M33" s="277">
        <f>SUM(I33)/H33*100</f>
        <v>35.106382978723403</v>
      </c>
      <c r="N33" s="804" t="str">
        <f t="shared" si="2"/>
        <v>OK</v>
      </c>
    </row>
    <row r="34" spans="2:14" hidden="1" x14ac:dyDescent="0.25">
      <c r="D34" s="783">
        <f>SUM(D8/C8*100)</f>
        <v>35.691621447622552</v>
      </c>
      <c r="E34" s="783">
        <f>SUM(E8/C8*100)</f>
        <v>15.621263680676906</v>
      </c>
      <c r="G34" s="357" t="s">
        <v>575</v>
      </c>
      <c r="H34" s="14">
        <v>50402</v>
      </c>
      <c r="I34" s="14">
        <v>19293</v>
      </c>
      <c r="J34" s="14">
        <v>27664</v>
      </c>
      <c r="K34" s="14">
        <f t="shared" si="0"/>
        <v>22738</v>
      </c>
      <c r="L34" s="96">
        <f>SUM(J34-J29)/J29*100</f>
        <v>-33.307618129218902</v>
      </c>
      <c r="M34" s="277">
        <f>SUM(I34)/H34*100</f>
        <v>38.278242926867982</v>
      </c>
      <c r="N34" s="804" t="str">
        <f t="shared" si="2"/>
        <v>OK</v>
      </c>
    </row>
    <row r="35" spans="2:14" hidden="1" x14ac:dyDescent="0.25">
      <c r="D35" s="783">
        <f>SUM(I31/H31)*100</f>
        <v>38.093733152386086</v>
      </c>
      <c r="G35" s="357">
        <v>23</v>
      </c>
      <c r="H35" s="14">
        <v>43492</v>
      </c>
      <c r="I35" s="14">
        <v>15523</v>
      </c>
      <c r="J35" s="14">
        <v>23753</v>
      </c>
      <c r="K35" s="14">
        <f t="shared" ref="K35" si="3">SUM(H35-J35)</f>
        <v>19739</v>
      </c>
      <c r="L35" s="96">
        <f>SUM(J35-J29)/J29*100</f>
        <v>-42.736258437801347</v>
      </c>
      <c r="M35" s="277">
        <f>SUM(I35)/H35*100</f>
        <v>35.691621447622552</v>
      </c>
      <c r="N35" s="804" t="str">
        <f>IF(J35+K35=H35,"OK","BAD!!")</f>
        <v>OK</v>
      </c>
    </row>
    <row r="36" spans="2:14" x14ac:dyDescent="0.25">
      <c r="M36" s="783">
        <f>SUM(M35)-M34</f>
        <v>-2.5866214792454301</v>
      </c>
      <c r="N36" s="783"/>
    </row>
    <row r="37" spans="2:14" ht="30.75" thickBot="1" x14ac:dyDescent="0.3">
      <c r="G37" s="660" t="s">
        <v>285</v>
      </c>
      <c r="H37" s="660" t="s">
        <v>331</v>
      </c>
      <c r="I37" s="660" t="s">
        <v>332</v>
      </c>
      <c r="J37" s="660" t="s">
        <v>470</v>
      </c>
      <c r="K37" s="660" t="s">
        <v>471</v>
      </c>
      <c r="M37" s="784">
        <f>SUM(H32-H29)</f>
        <v>-38746</v>
      </c>
      <c r="N37" s="785"/>
    </row>
    <row r="38" spans="2:14" x14ac:dyDescent="0.25">
      <c r="G38" s="362" t="s">
        <v>353</v>
      </c>
      <c r="H38" s="362" t="s">
        <v>96</v>
      </c>
      <c r="I38" s="362" t="s">
        <v>96</v>
      </c>
      <c r="J38" s="363" t="s">
        <v>96</v>
      </c>
      <c r="K38" s="363" t="s">
        <v>96</v>
      </c>
      <c r="M38" s="785">
        <f>SUM(H34)-H35</f>
        <v>6910</v>
      </c>
      <c r="N38" s="785"/>
    </row>
    <row r="39" spans="2:14" x14ac:dyDescent="0.25">
      <c r="G39" s="357" t="s">
        <v>354</v>
      </c>
      <c r="H39" s="14" t="s">
        <v>394</v>
      </c>
      <c r="I39" s="14" t="s">
        <v>394</v>
      </c>
      <c r="J39" s="96" t="e">
        <f t="shared" ref="J39:J63" si="4">SUM(H39/J11*100)</f>
        <v>#VALUE!</v>
      </c>
      <c r="K39" s="96" t="e">
        <f t="shared" ref="K39:K63" si="5">SUM(I39/K11*100)</f>
        <v>#VALUE!</v>
      </c>
      <c r="M39" s="783">
        <f>SUM(M38)/H33*100</f>
        <v>13.613081166272655</v>
      </c>
      <c r="N39" s="783"/>
    </row>
    <row r="40" spans="2:14" x14ac:dyDescent="0.25">
      <c r="G40" s="357" t="s">
        <v>355</v>
      </c>
      <c r="H40" s="14" t="s">
        <v>394</v>
      </c>
      <c r="I40" s="14" t="s">
        <v>394</v>
      </c>
      <c r="J40" s="96" t="e">
        <f t="shared" si="4"/>
        <v>#VALUE!</v>
      </c>
      <c r="K40" s="96" t="e">
        <f t="shared" si="5"/>
        <v>#VALUE!</v>
      </c>
    </row>
    <row r="41" spans="2:14" x14ac:dyDescent="0.25">
      <c r="G41" s="357" t="s">
        <v>321</v>
      </c>
      <c r="H41" s="14">
        <v>4362</v>
      </c>
      <c r="I41" s="14">
        <f t="shared" ref="I41:I58" si="6">SUM(I13-H41)</f>
        <v>4159</v>
      </c>
      <c r="J41" s="96">
        <f t="shared" si="4"/>
        <v>35.005216274777304</v>
      </c>
      <c r="K41" s="96">
        <f t="shared" si="5"/>
        <v>32.830754657404484</v>
      </c>
      <c r="L41" s="319">
        <f>SUM(H41:I41)</f>
        <v>8521</v>
      </c>
    </row>
    <row r="42" spans="2:14" x14ac:dyDescent="0.25">
      <c r="E42" s="281"/>
      <c r="G42" s="357" t="s">
        <v>322</v>
      </c>
      <c r="H42" s="14">
        <v>4639</v>
      </c>
      <c r="I42" s="14">
        <f t="shared" si="6"/>
        <v>8305</v>
      </c>
      <c r="J42" s="96">
        <f t="shared" si="4"/>
        <v>36.6487596776742</v>
      </c>
      <c r="K42" s="96">
        <f t="shared" si="5"/>
        <v>52.523399949405515</v>
      </c>
      <c r="L42" s="319">
        <f>SUM(H42:I42)</f>
        <v>12944</v>
      </c>
    </row>
    <row r="43" spans="2:14" x14ac:dyDescent="0.25">
      <c r="G43" s="357" t="s">
        <v>323</v>
      </c>
      <c r="H43" s="14">
        <v>11201</v>
      </c>
      <c r="I43" s="14">
        <f t="shared" si="6"/>
        <v>11355</v>
      </c>
      <c r="J43" s="96">
        <f t="shared" si="4"/>
        <v>57.470497691123654</v>
      </c>
      <c r="K43" s="96">
        <f t="shared" si="5"/>
        <v>57.221326345494859</v>
      </c>
      <c r="L43" s="319">
        <f>SUM(H43:I43)</f>
        <v>22556</v>
      </c>
    </row>
    <row r="44" spans="2:14" x14ac:dyDescent="0.25">
      <c r="G44" s="357" t="s">
        <v>324</v>
      </c>
      <c r="H44" s="14">
        <v>10767</v>
      </c>
      <c r="I44" s="14">
        <f t="shared" si="6"/>
        <v>9271</v>
      </c>
      <c r="J44" s="96">
        <f t="shared" si="4"/>
        <v>50.480566365042904</v>
      </c>
      <c r="K44" s="96">
        <f t="shared" si="5"/>
        <v>48.751117421254669</v>
      </c>
      <c r="L44" s="319">
        <f>SUM(H44:I44)</f>
        <v>20038</v>
      </c>
    </row>
    <row r="45" spans="2:14" x14ac:dyDescent="0.25">
      <c r="G45" s="357" t="s">
        <v>99</v>
      </c>
      <c r="H45" s="14">
        <v>10813</v>
      </c>
      <c r="I45" s="14">
        <f t="shared" si="6"/>
        <v>7944</v>
      </c>
      <c r="J45" s="96">
        <f t="shared" si="4"/>
        <v>50.46436738694171</v>
      </c>
      <c r="K45" s="96">
        <f t="shared" si="5"/>
        <v>40.55337179029047</v>
      </c>
      <c r="L45" s="140">
        <f t="shared" ref="L45:L56" si="7">SUM(H45:I45)</f>
        <v>18757</v>
      </c>
    </row>
    <row r="46" spans="2:14" x14ac:dyDescent="0.25">
      <c r="G46" s="357" t="s">
        <v>100</v>
      </c>
      <c r="H46" s="14">
        <v>9779</v>
      </c>
      <c r="I46" s="14">
        <f t="shared" si="6"/>
        <v>10275</v>
      </c>
      <c r="J46" s="96">
        <f t="shared" si="4"/>
        <v>38.323470627424854</v>
      </c>
      <c r="K46" s="96">
        <f t="shared" si="5"/>
        <v>43.882126841768098</v>
      </c>
      <c r="L46" s="140">
        <f t="shared" si="7"/>
        <v>20054</v>
      </c>
    </row>
    <row r="47" spans="2:14" x14ac:dyDescent="0.25">
      <c r="G47" s="357" t="s">
        <v>101</v>
      </c>
      <c r="H47" s="14">
        <v>14414</v>
      </c>
      <c r="I47" s="14">
        <f t="shared" si="6"/>
        <v>10080</v>
      </c>
      <c r="J47" s="96">
        <f t="shared" si="4"/>
        <v>52.621203271028037</v>
      </c>
      <c r="K47" s="96">
        <f t="shared" si="5"/>
        <v>45.953954866651472</v>
      </c>
      <c r="L47" s="140">
        <f t="shared" si="7"/>
        <v>24494</v>
      </c>
    </row>
    <row r="48" spans="2:14" x14ac:dyDescent="0.25">
      <c r="G48" s="357" t="s">
        <v>102</v>
      </c>
      <c r="H48" s="14">
        <v>15639</v>
      </c>
      <c r="I48" s="14">
        <f t="shared" si="6"/>
        <v>12819</v>
      </c>
      <c r="J48" s="96">
        <f t="shared" si="4"/>
        <v>55.518477759238884</v>
      </c>
      <c r="K48" s="96">
        <f t="shared" si="5"/>
        <v>56.034445075840367</v>
      </c>
      <c r="L48" s="140">
        <f t="shared" si="7"/>
        <v>28458</v>
      </c>
    </row>
    <row r="49" spans="7:12" x14ac:dyDescent="0.25">
      <c r="G49" s="357" t="s">
        <v>103</v>
      </c>
      <c r="H49" s="14">
        <v>16435</v>
      </c>
      <c r="I49" s="14">
        <f t="shared" si="6"/>
        <v>12522</v>
      </c>
      <c r="J49" s="96">
        <f t="shared" si="4"/>
        <v>65.376506623175146</v>
      </c>
      <c r="K49" s="96">
        <f t="shared" si="5"/>
        <v>56.599168323992046</v>
      </c>
      <c r="L49" s="140">
        <f t="shared" si="7"/>
        <v>28957</v>
      </c>
    </row>
    <row r="50" spans="7:12" x14ac:dyDescent="0.25">
      <c r="G50" s="357" t="s">
        <v>104</v>
      </c>
      <c r="H50" s="14">
        <v>21368</v>
      </c>
      <c r="I50" s="14">
        <f t="shared" si="6"/>
        <v>14295</v>
      </c>
      <c r="J50" s="96">
        <f t="shared" si="4"/>
        <v>69.004714848543571</v>
      </c>
      <c r="K50" s="96">
        <f t="shared" si="5"/>
        <v>53.912879502168586</v>
      </c>
      <c r="L50" s="140">
        <f t="shared" si="7"/>
        <v>35663</v>
      </c>
    </row>
    <row r="51" spans="7:12" x14ac:dyDescent="0.25">
      <c r="G51" s="357" t="s">
        <v>105</v>
      </c>
      <c r="H51" s="14">
        <v>10464</v>
      </c>
      <c r="I51" s="14">
        <f t="shared" si="6"/>
        <v>6304</v>
      </c>
      <c r="J51" s="96">
        <f t="shared" si="4"/>
        <v>43.411881845336872</v>
      </c>
      <c r="K51" s="96">
        <f t="shared" si="5"/>
        <v>34.168021680216803</v>
      </c>
      <c r="L51" s="140">
        <f t="shared" si="7"/>
        <v>16768</v>
      </c>
    </row>
    <row r="52" spans="7:12" x14ac:dyDescent="0.25">
      <c r="G52" s="357" t="s">
        <v>106</v>
      </c>
      <c r="H52" s="14">
        <v>12684</v>
      </c>
      <c r="I52" s="14">
        <f t="shared" si="6"/>
        <v>12462</v>
      </c>
      <c r="J52" s="96">
        <f t="shared" si="4"/>
        <v>52.705061082024429</v>
      </c>
      <c r="K52" s="96">
        <f t="shared" si="5"/>
        <v>50.611217154692767</v>
      </c>
      <c r="L52" s="140">
        <f t="shared" si="7"/>
        <v>25146</v>
      </c>
    </row>
    <row r="53" spans="7:12" x14ac:dyDescent="0.25">
      <c r="G53" s="357" t="s">
        <v>107</v>
      </c>
      <c r="H53" s="14">
        <v>17521</v>
      </c>
      <c r="I53" s="14">
        <f t="shared" si="6"/>
        <v>8529</v>
      </c>
      <c r="J53" s="96">
        <f t="shared" si="4"/>
        <v>56.314080930800628</v>
      </c>
      <c r="K53" s="96">
        <f t="shared" si="5"/>
        <v>36.777198050968046</v>
      </c>
      <c r="L53" s="140">
        <f t="shared" si="7"/>
        <v>26050</v>
      </c>
    </row>
    <row r="54" spans="7:12" x14ac:dyDescent="0.25">
      <c r="G54" s="357" t="s">
        <v>108</v>
      </c>
      <c r="H54" s="14">
        <v>16121</v>
      </c>
      <c r="I54" s="14">
        <f t="shared" si="6"/>
        <v>11171</v>
      </c>
      <c r="J54" s="96">
        <f t="shared" si="4"/>
        <v>50.498057887482773</v>
      </c>
      <c r="K54" s="96">
        <f t="shared" si="5"/>
        <v>39.017149243826623</v>
      </c>
      <c r="L54" s="140">
        <f t="shared" si="7"/>
        <v>27292</v>
      </c>
    </row>
    <row r="55" spans="7:12" x14ac:dyDescent="0.25">
      <c r="G55" s="357" t="s">
        <v>109</v>
      </c>
      <c r="H55" s="14">
        <v>16952</v>
      </c>
      <c r="I55" s="14">
        <f t="shared" si="6"/>
        <v>11896</v>
      </c>
      <c r="J55" s="96">
        <f t="shared" si="4"/>
        <v>50.809255484953844</v>
      </c>
      <c r="K55" s="96">
        <f t="shared" si="5"/>
        <v>42.619661794210373</v>
      </c>
      <c r="L55" s="140">
        <f t="shared" si="7"/>
        <v>28848</v>
      </c>
    </row>
    <row r="56" spans="7:12" x14ac:dyDescent="0.25">
      <c r="G56" s="357" t="s">
        <v>256</v>
      </c>
      <c r="H56" s="14">
        <v>19558</v>
      </c>
      <c r="I56" s="14">
        <f t="shared" si="6"/>
        <v>11849</v>
      </c>
      <c r="J56" s="96">
        <f t="shared" si="4"/>
        <v>50.646088510241604</v>
      </c>
      <c r="K56" s="96">
        <f t="shared" si="5"/>
        <v>35.063474684106176</v>
      </c>
      <c r="L56" s="140">
        <f t="shared" si="7"/>
        <v>31407</v>
      </c>
    </row>
    <row r="57" spans="7:12" x14ac:dyDescent="0.25">
      <c r="G57" s="662" t="s">
        <v>261</v>
      </c>
      <c r="H57" s="14">
        <v>17945</v>
      </c>
      <c r="I57" s="14">
        <f t="shared" si="6"/>
        <v>12883</v>
      </c>
      <c r="J57" s="96">
        <f t="shared" si="4"/>
        <v>43.261812921890069</v>
      </c>
      <c r="K57" s="96">
        <f t="shared" si="5"/>
        <v>37.498544650133894</v>
      </c>
      <c r="L57" s="319">
        <f t="shared" ref="L57:L62" si="8">SUM(H57:I57)</f>
        <v>30828</v>
      </c>
    </row>
    <row r="58" spans="7:12" x14ac:dyDescent="0.25">
      <c r="G58" s="357" t="s">
        <v>294</v>
      </c>
      <c r="H58" s="14">
        <v>12024</v>
      </c>
      <c r="I58" s="14">
        <f t="shared" si="6"/>
        <v>8760</v>
      </c>
      <c r="J58" s="96">
        <f t="shared" si="4"/>
        <v>34.949424485524936</v>
      </c>
      <c r="K58" s="96">
        <f t="shared" si="5"/>
        <v>32.403639860915881</v>
      </c>
      <c r="L58" s="319">
        <f t="shared" si="8"/>
        <v>20784</v>
      </c>
    </row>
    <row r="59" spans="7:12" x14ac:dyDescent="0.25">
      <c r="G59" s="357" t="s">
        <v>325</v>
      </c>
      <c r="H59" s="14">
        <v>12447</v>
      </c>
      <c r="I59" s="14">
        <v>8044</v>
      </c>
      <c r="J59" s="96">
        <f t="shared" si="4"/>
        <v>39.909580607926124</v>
      </c>
      <c r="K59" s="96">
        <f t="shared" si="5"/>
        <v>35.588196257134008</v>
      </c>
      <c r="L59" s="319">
        <f t="shared" si="8"/>
        <v>20491</v>
      </c>
    </row>
    <row r="60" spans="7:12" x14ac:dyDescent="0.25">
      <c r="G60" s="357" t="s">
        <v>326</v>
      </c>
      <c r="H60" s="14">
        <v>6536</v>
      </c>
      <c r="I60" s="14">
        <v>7765</v>
      </c>
      <c r="J60" s="96">
        <f t="shared" si="4"/>
        <v>40.911367050575862</v>
      </c>
      <c r="K60" s="96">
        <f t="shared" si="5"/>
        <v>36.776546367339208</v>
      </c>
      <c r="L60" s="319">
        <f t="shared" si="8"/>
        <v>14301</v>
      </c>
    </row>
    <row r="61" spans="7:12" x14ac:dyDescent="0.25">
      <c r="G61" s="357" t="s">
        <v>327</v>
      </c>
      <c r="H61" s="14">
        <v>9903</v>
      </c>
      <c r="I61" s="14">
        <v>7917</v>
      </c>
      <c r="J61" s="96">
        <f t="shared" si="4"/>
        <v>39.728005776868457</v>
      </c>
      <c r="K61" s="96">
        <f t="shared" si="5"/>
        <v>30.646847056091048</v>
      </c>
      <c r="L61" s="319">
        <f t="shared" si="8"/>
        <v>17820</v>
      </c>
    </row>
    <row r="62" spans="7:12" x14ac:dyDescent="0.25">
      <c r="G62" s="357" t="s">
        <v>575</v>
      </c>
      <c r="H62" s="14">
        <v>11166</v>
      </c>
      <c r="I62" s="14">
        <v>8127</v>
      </c>
      <c r="J62" s="96">
        <f t="shared" si="4"/>
        <v>40.362926547137072</v>
      </c>
      <c r="K62" s="96">
        <f t="shared" si="5"/>
        <v>35.741929809130092</v>
      </c>
      <c r="L62" s="319">
        <f t="shared" si="8"/>
        <v>19293</v>
      </c>
    </row>
    <row r="63" spans="7:12" x14ac:dyDescent="0.25">
      <c r="G63" s="357">
        <v>23</v>
      </c>
      <c r="H63" s="14">
        <v>10020</v>
      </c>
      <c r="I63" s="14">
        <v>5503</v>
      </c>
      <c r="J63" s="96">
        <f t="shared" si="4"/>
        <v>42.184145160611294</v>
      </c>
      <c r="K63" s="96">
        <f t="shared" si="5"/>
        <v>27.878818582501648</v>
      </c>
      <c r="L63" s="319">
        <f t="shared" ref="L63" si="9">SUM(H63:I63)</f>
        <v>15523</v>
      </c>
    </row>
  </sheetData>
  <mergeCells count="1">
    <mergeCell ref="D6:E6"/>
  </mergeCells>
  <printOptions horizontalCentered="1"/>
  <pageMargins left="0.31496062992125984" right="0.31496062992125984" top="1.7322834645669292" bottom="0.3149606299212598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O34"/>
  <sheetViews>
    <sheetView zoomScale="80" zoomScaleNormal="8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3.28515625" style="11" customWidth="1"/>
    <col min="3" max="3" width="9.85546875" style="11" customWidth="1"/>
    <col min="4" max="4" width="11" style="11" customWidth="1"/>
    <col min="5" max="5" width="14.42578125" style="11" customWidth="1"/>
    <col min="6" max="6" width="11.42578125" style="11" customWidth="1"/>
    <col min="7" max="7" width="11" style="11" customWidth="1"/>
    <col min="8" max="8" width="15" style="11" customWidth="1"/>
    <col min="9" max="9" width="2.5703125" style="11" hidden="1" customWidth="1"/>
    <col min="10" max="11" width="14.42578125" style="11" hidden="1" customWidth="1"/>
    <col min="12" max="12" width="11.28515625" style="11" hidden="1" customWidth="1"/>
    <col min="13" max="13" width="13" style="11" hidden="1" customWidth="1"/>
    <col min="14" max="16384" width="9.140625" style="11"/>
  </cols>
  <sheetData>
    <row r="1" spans="2:15" ht="12.75" customHeight="1" x14ac:dyDescent="0.25"/>
    <row r="2" spans="2:15" x14ac:dyDescent="0.25">
      <c r="B2" s="11" t="s">
        <v>235</v>
      </c>
    </row>
    <row r="3" spans="2:15" x14ac:dyDescent="0.25">
      <c r="B3" s="11" t="s">
        <v>250</v>
      </c>
    </row>
    <row r="4" spans="2:15" ht="15" customHeight="1" thickBot="1" x14ac:dyDescent="0.3"/>
    <row r="5" spans="2:15" ht="33.75" customHeight="1" x14ac:dyDescent="0.25">
      <c r="B5" s="955" t="s">
        <v>116</v>
      </c>
      <c r="C5" s="957" t="s">
        <v>563</v>
      </c>
      <c r="D5" s="958"/>
      <c r="E5" s="959"/>
      <c r="F5" s="957" t="s">
        <v>564</v>
      </c>
      <c r="G5" s="958"/>
      <c r="H5" s="959"/>
    </row>
    <row r="6" spans="2:15" ht="33.75" customHeight="1" thickBot="1" x14ac:dyDescent="0.3">
      <c r="B6" s="956"/>
      <c r="C6" s="548" t="s">
        <v>562</v>
      </c>
      <c r="D6" s="549" t="s">
        <v>600</v>
      </c>
      <c r="E6" s="550" t="s">
        <v>119</v>
      </c>
      <c r="F6" s="551" t="s">
        <v>562</v>
      </c>
      <c r="G6" s="552" t="s">
        <v>600</v>
      </c>
      <c r="H6" s="550" t="s">
        <v>118</v>
      </c>
      <c r="J6" s="544" t="s">
        <v>432</v>
      </c>
      <c r="K6" s="902" t="s">
        <v>432</v>
      </c>
      <c r="L6" s="544" t="s">
        <v>634</v>
      </c>
      <c r="M6" s="544" t="s">
        <v>635</v>
      </c>
    </row>
    <row r="7" spans="2:15" ht="30" customHeight="1" thickBot="1" x14ac:dyDescent="0.3">
      <c r="B7" s="207" t="s">
        <v>14</v>
      </c>
      <c r="C7" s="53">
        <f>SUM(C8:C32)</f>
        <v>69046</v>
      </c>
      <c r="D7" s="168">
        <f>SUM(D8:D32)</f>
        <v>67653</v>
      </c>
      <c r="E7" s="420">
        <f>SUM(D7-C7)</f>
        <v>-1393</v>
      </c>
      <c r="F7" s="500">
        <v>8.8000000000000007</v>
      </c>
      <c r="G7" s="501">
        <v>8.6</v>
      </c>
      <c r="H7" s="167">
        <f>SUM(G7-F7)</f>
        <v>-0.20000000000000107</v>
      </c>
      <c r="I7" s="140"/>
      <c r="J7" s="446" t="s">
        <v>96</v>
      </c>
      <c r="K7" s="446" t="s">
        <v>96</v>
      </c>
      <c r="L7" s="446" t="s">
        <v>96</v>
      </c>
      <c r="M7" s="446" t="s">
        <v>96</v>
      </c>
      <c r="O7" s="140"/>
    </row>
    <row r="8" spans="2:15" ht="16.5" customHeight="1" x14ac:dyDescent="0.25">
      <c r="B8" s="62" t="s">
        <v>15</v>
      </c>
      <c r="C8" s="37">
        <v>1112</v>
      </c>
      <c r="D8" s="112">
        <v>1085</v>
      </c>
      <c r="E8" s="145">
        <f>SUM(D8-C8)</f>
        <v>-27</v>
      </c>
      <c r="F8" s="498">
        <v>15.7</v>
      </c>
      <c r="G8" s="499">
        <v>15.4</v>
      </c>
      <c r="H8" s="256">
        <f>SUM(G8-F8)</f>
        <v>-0.29999999999999893</v>
      </c>
      <c r="I8" s="140"/>
      <c r="J8" s="180">
        <f>RANK(E8,E8:E32,0)</f>
        <v>10</v>
      </c>
      <c r="K8" s="180">
        <f>RANK(E8,E8:E32,1)</f>
        <v>16</v>
      </c>
      <c r="L8" s="180">
        <f>RANK(H8,H8:H32,1)</f>
        <v>12</v>
      </c>
      <c r="M8" s="180">
        <f>RANK(G8,G8:G32,0)</f>
        <v>6</v>
      </c>
      <c r="O8" s="140"/>
    </row>
    <row r="9" spans="2:15" ht="21" customHeight="1" x14ac:dyDescent="0.25">
      <c r="B9" s="12" t="s">
        <v>16</v>
      </c>
      <c r="C9" s="13">
        <v>4038</v>
      </c>
      <c r="D9" s="94">
        <v>3848</v>
      </c>
      <c r="E9" s="15">
        <f t="shared" ref="E9:E32" si="0">SUM(D9-C9)</f>
        <v>-190</v>
      </c>
      <c r="F9" s="333">
        <v>21.5</v>
      </c>
      <c r="G9" s="16">
        <v>20.8</v>
      </c>
      <c r="H9" s="17">
        <f t="shared" ref="H9:H32" si="1">SUM(G9-F9)</f>
        <v>-0.69999999999999929</v>
      </c>
      <c r="I9" s="140"/>
      <c r="J9" s="9">
        <f>RANK(E9,E8:E32,0)</f>
        <v>20</v>
      </c>
      <c r="K9" s="9">
        <f>RANK(E9,E8:E32,1)</f>
        <v>6</v>
      </c>
      <c r="L9" s="9">
        <f>RANK(H9,H8:H32,1)</f>
        <v>3</v>
      </c>
      <c r="M9" s="9">
        <f>RANK(G9,G8:G32,0)</f>
        <v>1</v>
      </c>
      <c r="O9" s="140"/>
    </row>
    <row r="10" spans="2:15" ht="18" customHeight="1" x14ac:dyDescent="0.25">
      <c r="B10" s="12" t="s">
        <v>17</v>
      </c>
      <c r="C10" s="13">
        <v>2435</v>
      </c>
      <c r="D10" s="94">
        <v>2433</v>
      </c>
      <c r="E10" s="15">
        <f t="shared" si="0"/>
        <v>-2</v>
      </c>
      <c r="F10" s="333">
        <v>4.7</v>
      </c>
      <c r="G10" s="16">
        <v>4.7</v>
      </c>
      <c r="H10" s="17">
        <f t="shared" si="1"/>
        <v>0</v>
      </c>
      <c r="I10" s="140"/>
      <c r="J10" s="9">
        <f>RANK(E10,E8:E32,0)</f>
        <v>9</v>
      </c>
      <c r="K10" s="9">
        <f>RANK(E10,E8:E32,1)</f>
        <v>17</v>
      </c>
      <c r="L10" s="9">
        <f>RANK(H10,H8:H32,1)</f>
        <v>17</v>
      </c>
      <c r="M10" s="9">
        <f>RANK(G10,G8:G32,0)</f>
        <v>23</v>
      </c>
      <c r="O10" s="140"/>
    </row>
    <row r="11" spans="2:15" ht="15.75" customHeight="1" x14ac:dyDescent="0.25">
      <c r="B11" s="12" t="s">
        <v>18</v>
      </c>
      <c r="C11" s="13">
        <v>4674</v>
      </c>
      <c r="D11" s="94">
        <v>4299</v>
      </c>
      <c r="E11" s="15">
        <f t="shared" si="0"/>
        <v>-375</v>
      </c>
      <c r="F11" s="333">
        <v>11.3</v>
      </c>
      <c r="G11" s="16">
        <v>10.6</v>
      </c>
      <c r="H11" s="17">
        <f t="shared" si="1"/>
        <v>-0.70000000000000107</v>
      </c>
      <c r="I11" s="140"/>
      <c r="J11" s="9">
        <f>RANK(E11,E8:E32,0)</f>
        <v>24</v>
      </c>
      <c r="K11" s="9">
        <f>RANK(E11,E8:E32,1)</f>
        <v>2</v>
      </c>
      <c r="L11" s="9">
        <f>RANK(H11,H8:H32,1)</f>
        <v>2</v>
      </c>
      <c r="M11" s="9">
        <f>RANK(G11,G8:G32,0)</f>
        <v>10</v>
      </c>
      <c r="O11" s="140"/>
    </row>
    <row r="12" spans="2:15" ht="16.5" customHeight="1" x14ac:dyDescent="0.25">
      <c r="B12" s="12" t="s">
        <v>19</v>
      </c>
      <c r="C12" s="13">
        <v>4926</v>
      </c>
      <c r="D12" s="94">
        <v>5107</v>
      </c>
      <c r="E12" s="15">
        <f t="shared" si="0"/>
        <v>181</v>
      </c>
      <c r="F12" s="333">
        <v>12.7</v>
      </c>
      <c r="G12" s="16">
        <v>13.2</v>
      </c>
      <c r="H12" s="17">
        <f t="shared" si="1"/>
        <v>0.5</v>
      </c>
      <c r="I12" s="140"/>
      <c r="J12" s="9">
        <f>RANK(E12,E8:E32,0)</f>
        <v>3</v>
      </c>
      <c r="K12" s="9">
        <f>RANK(E12,E8:E32,1)</f>
        <v>23</v>
      </c>
      <c r="L12" s="9">
        <f>RANK(H12,H8:H32,1)</f>
        <v>23</v>
      </c>
      <c r="M12" s="9">
        <f>RANK(G12,G8:G32,0)</f>
        <v>9</v>
      </c>
      <c r="O12" s="140"/>
    </row>
    <row r="13" spans="2:15" ht="15.75" customHeight="1" x14ac:dyDescent="0.25">
      <c r="B13" s="12" t="s">
        <v>20</v>
      </c>
      <c r="C13" s="13">
        <v>1577</v>
      </c>
      <c r="D13" s="94">
        <v>1494</v>
      </c>
      <c r="E13" s="15">
        <f t="shared" si="0"/>
        <v>-83</v>
      </c>
      <c r="F13" s="333">
        <v>7.9</v>
      </c>
      <c r="G13" s="16">
        <v>7.6</v>
      </c>
      <c r="H13" s="17">
        <f t="shared" si="1"/>
        <v>-0.30000000000000071</v>
      </c>
      <c r="I13" s="140"/>
      <c r="J13" s="9">
        <f>RANK(E13,E8:E32,0)</f>
        <v>15</v>
      </c>
      <c r="K13" s="9">
        <f>RANK(E13,E8:E32,1)</f>
        <v>11</v>
      </c>
      <c r="L13" s="9">
        <f>RANK(H13,H8:H32,1)</f>
        <v>9</v>
      </c>
      <c r="M13" s="9">
        <f>RANK(G13,G8:G32,0)</f>
        <v>17</v>
      </c>
      <c r="O13" s="140"/>
    </row>
    <row r="14" spans="2:15" x14ac:dyDescent="0.25">
      <c r="B14" s="12" t="s">
        <v>21</v>
      </c>
      <c r="C14" s="13">
        <v>2018</v>
      </c>
      <c r="D14" s="94">
        <v>2221</v>
      </c>
      <c r="E14" s="15">
        <f t="shared" si="0"/>
        <v>203</v>
      </c>
      <c r="F14" s="333">
        <v>7.5</v>
      </c>
      <c r="G14" s="16">
        <v>8.3000000000000007</v>
      </c>
      <c r="H14" s="17">
        <f>SUM(G14-F14)</f>
        <v>0.80000000000000071</v>
      </c>
      <c r="I14" s="140"/>
      <c r="J14" s="9">
        <f>RANK(E14,E8:E32,0)</f>
        <v>2</v>
      </c>
      <c r="K14" s="9">
        <f>RANK(E14,E8:E32,1)</f>
        <v>24</v>
      </c>
      <c r="L14" s="9">
        <f>RANK(H14,H8:H32,1)</f>
        <v>25</v>
      </c>
      <c r="M14" s="9">
        <f>RANK(G14,G8:G32,0)</f>
        <v>15</v>
      </c>
      <c r="O14" s="140"/>
    </row>
    <row r="15" spans="2:15" x14ac:dyDescent="0.25">
      <c r="B15" s="12" t="s">
        <v>22</v>
      </c>
      <c r="C15" s="13">
        <v>1747</v>
      </c>
      <c r="D15" s="94">
        <v>1716</v>
      </c>
      <c r="E15" s="15">
        <f t="shared" si="0"/>
        <v>-31</v>
      </c>
      <c r="F15" s="333">
        <v>19</v>
      </c>
      <c r="G15" s="16">
        <v>18.8</v>
      </c>
      <c r="H15" s="17">
        <f t="shared" si="1"/>
        <v>-0.19999999999999929</v>
      </c>
      <c r="I15" s="140"/>
      <c r="J15" s="9">
        <f>RANK(E15,E8:E32,0)</f>
        <v>11</v>
      </c>
      <c r="K15" s="9">
        <f>RANK(E15,E8:E32,1)</f>
        <v>15</v>
      </c>
      <c r="L15" s="9">
        <f>RANK(H15,H8:H32,1)</f>
        <v>15</v>
      </c>
      <c r="M15" s="9">
        <f>RANK(G15,G8:G32,0)</f>
        <v>2</v>
      </c>
      <c r="O15" s="140"/>
    </row>
    <row r="16" spans="2:15" ht="16.5" customHeight="1" x14ac:dyDescent="0.25">
      <c r="B16" s="12" t="s">
        <v>23</v>
      </c>
      <c r="C16" s="13">
        <v>3198</v>
      </c>
      <c r="D16" s="94">
        <v>3105</v>
      </c>
      <c r="E16" s="15">
        <f>SUM(D16-C16)</f>
        <v>-93</v>
      </c>
      <c r="F16" s="333">
        <v>14.8</v>
      </c>
      <c r="G16" s="16">
        <v>14.5</v>
      </c>
      <c r="H16" s="17">
        <f t="shared" si="1"/>
        <v>-0.30000000000000071</v>
      </c>
      <c r="I16" s="140"/>
      <c r="J16" s="9">
        <f>RANK(E16,E8:E32,0)</f>
        <v>16</v>
      </c>
      <c r="K16" s="9">
        <f>RANK(E16,E8:E32,1)</f>
        <v>10</v>
      </c>
      <c r="L16" s="9">
        <f>RANK(H16,H8:H32,1)</f>
        <v>9</v>
      </c>
      <c r="M16" s="9">
        <f>RANK(G16,G8:G32,0)</f>
        <v>7</v>
      </c>
      <c r="O16" s="140"/>
    </row>
    <row r="17" spans="2:15" x14ac:dyDescent="0.25">
      <c r="B17" s="12" t="s">
        <v>24</v>
      </c>
      <c r="C17" s="13">
        <v>1831</v>
      </c>
      <c r="D17" s="94">
        <v>1867</v>
      </c>
      <c r="E17" s="15">
        <f>SUM(D17-C17)</f>
        <v>36</v>
      </c>
      <c r="F17" s="333">
        <v>10.4</v>
      </c>
      <c r="G17" s="16">
        <v>10.6</v>
      </c>
      <c r="H17" s="17">
        <f t="shared" si="1"/>
        <v>0.19999999999999929</v>
      </c>
      <c r="I17" s="140"/>
      <c r="J17" s="9">
        <f>RANK(E17,E8:E32,0)</f>
        <v>7</v>
      </c>
      <c r="K17" s="9">
        <f>RANK(E17,E8:E32,1)</f>
        <v>19</v>
      </c>
      <c r="L17" s="9">
        <f>RANK(H17,H8:H32,1)</f>
        <v>19</v>
      </c>
      <c r="M17" s="9">
        <f>RANK(G17,G8:G32,0)</f>
        <v>10</v>
      </c>
      <c r="O17" s="140"/>
    </row>
    <row r="18" spans="2:15" x14ac:dyDescent="0.25">
      <c r="B18" s="12" t="s">
        <v>25</v>
      </c>
      <c r="C18" s="13">
        <v>2629</v>
      </c>
      <c r="D18" s="94">
        <v>2547</v>
      </c>
      <c r="E18" s="15">
        <f t="shared" si="0"/>
        <v>-82</v>
      </c>
      <c r="F18" s="333">
        <v>9.8000000000000007</v>
      </c>
      <c r="G18" s="16">
        <v>9.6</v>
      </c>
      <c r="H18" s="17">
        <f t="shared" si="1"/>
        <v>-0.20000000000000107</v>
      </c>
      <c r="I18" s="140"/>
      <c r="J18" s="9">
        <f>RANK(E18,E8:E32,0)</f>
        <v>14</v>
      </c>
      <c r="K18" s="9">
        <f>RANK(E18,E8:E32,1)</f>
        <v>12</v>
      </c>
      <c r="L18" s="9">
        <f>RANK(H18,H8:H32,1)</f>
        <v>14</v>
      </c>
      <c r="M18" s="9">
        <f>RANK(G18,G8:G32,0)</f>
        <v>14</v>
      </c>
      <c r="O18" s="140"/>
    </row>
    <row r="19" spans="2:15" x14ac:dyDescent="0.25">
      <c r="B19" s="12" t="s">
        <v>26</v>
      </c>
      <c r="C19" s="13">
        <v>2517</v>
      </c>
      <c r="D19" s="94">
        <v>3017</v>
      </c>
      <c r="E19" s="15">
        <f t="shared" si="0"/>
        <v>500</v>
      </c>
      <c r="F19" s="333">
        <v>4.4000000000000004</v>
      </c>
      <c r="G19" s="16">
        <v>5.2</v>
      </c>
      <c r="H19" s="17">
        <f t="shared" si="1"/>
        <v>0.79999999999999982</v>
      </c>
      <c r="I19" s="140"/>
      <c r="J19" s="9">
        <f>RANK(E19,E8:E32,0)</f>
        <v>1</v>
      </c>
      <c r="K19" s="9">
        <f>RANK(E19,E8:E32,1)</f>
        <v>25</v>
      </c>
      <c r="L19" s="9">
        <f>RANK(H19,H8:H32,1)</f>
        <v>24</v>
      </c>
      <c r="M19" s="9">
        <f>RANK(G19,G8:G32,0)</f>
        <v>21</v>
      </c>
      <c r="O19" s="140"/>
    </row>
    <row r="20" spans="2:15" x14ac:dyDescent="0.25">
      <c r="B20" s="12" t="s">
        <v>27</v>
      </c>
      <c r="C20" s="13">
        <v>3116</v>
      </c>
      <c r="D20" s="94">
        <v>3043</v>
      </c>
      <c r="E20" s="15">
        <f t="shared" si="0"/>
        <v>-73</v>
      </c>
      <c r="F20" s="333">
        <v>16.600000000000001</v>
      </c>
      <c r="G20" s="16">
        <v>16.399999999999999</v>
      </c>
      <c r="H20" s="17">
        <f>SUM(G20-F20)</f>
        <v>-0.20000000000000284</v>
      </c>
      <c r="I20" s="140"/>
      <c r="J20" s="9">
        <f>RANK(E20,E8:E32,0)</f>
        <v>13</v>
      </c>
      <c r="K20" s="9">
        <f>RANK(E20,E8:E32,1)</f>
        <v>13</v>
      </c>
      <c r="L20" s="9">
        <f>RANK(H20,H8:H32,1)</f>
        <v>13</v>
      </c>
      <c r="M20" s="9">
        <f>RANK(G20,G8:G32,0)</f>
        <v>4</v>
      </c>
      <c r="O20" s="140"/>
    </row>
    <row r="21" spans="2:15" x14ac:dyDescent="0.25">
      <c r="B21" s="18" t="s">
        <v>28</v>
      </c>
      <c r="C21" s="13">
        <v>3084</v>
      </c>
      <c r="D21" s="94">
        <v>2963</v>
      </c>
      <c r="E21" s="15">
        <f t="shared" si="0"/>
        <v>-121</v>
      </c>
      <c r="F21" s="333">
        <v>16</v>
      </c>
      <c r="G21" s="16">
        <v>15.5</v>
      </c>
      <c r="H21" s="17">
        <f t="shared" si="1"/>
        <v>-0.5</v>
      </c>
      <c r="I21" s="140"/>
      <c r="J21" s="9">
        <f>RANK(E21,E8:E32,0)</f>
        <v>17</v>
      </c>
      <c r="K21" s="9">
        <f>RANK(E21,E8:E32,1)</f>
        <v>9</v>
      </c>
      <c r="L21" s="9">
        <f>RANK(H21,H8:H32,1)</f>
        <v>6</v>
      </c>
      <c r="M21" s="9">
        <f>RANK(G21,G8:G32,0)</f>
        <v>5</v>
      </c>
      <c r="O21" s="140"/>
    </row>
    <row r="22" spans="2:15" x14ac:dyDescent="0.25">
      <c r="B22" s="18" t="s">
        <v>29</v>
      </c>
      <c r="C22" s="13">
        <v>3654</v>
      </c>
      <c r="D22" s="94">
        <v>3397</v>
      </c>
      <c r="E22" s="15">
        <f t="shared" si="0"/>
        <v>-257</v>
      </c>
      <c r="F22" s="333">
        <v>14.4</v>
      </c>
      <c r="G22" s="16">
        <v>13.6</v>
      </c>
      <c r="H22" s="17">
        <f t="shared" si="1"/>
        <v>-0.80000000000000071</v>
      </c>
      <c r="I22" s="140"/>
      <c r="J22" s="9">
        <f>RANK(E22,E8:E32,0)</f>
        <v>22</v>
      </c>
      <c r="K22" s="9">
        <f>RANK(E22,E8:E32,1)</f>
        <v>4</v>
      </c>
      <c r="L22" s="9">
        <f>RANK(H22,H8:H32,1)</f>
        <v>1</v>
      </c>
      <c r="M22" s="9">
        <f>RANK(G22,G8:G32,0)</f>
        <v>8</v>
      </c>
      <c r="O22" s="140"/>
    </row>
    <row r="23" spans="2:15" x14ac:dyDescent="0.25">
      <c r="B23" s="18" t="s">
        <v>30</v>
      </c>
      <c r="C23" s="13">
        <v>2769</v>
      </c>
      <c r="D23" s="94">
        <v>2551</v>
      </c>
      <c r="E23" s="15">
        <f t="shared" si="0"/>
        <v>-218</v>
      </c>
      <c r="F23" s="333">
        <v>11.1</v>
      </c>
      <c r="G23" s="16">
        <v>10.4</v>
      </c>
      <c r="H23" s="17">
        <f t="shared" si="1"/>
        <v>-0.69999999999999929</v>
      </c>
      <c r="I23" s="140"/>
      <c r="J23" s="9">
        <f>RANK(E23,E8:E32,0)</f>
        <v>21</v>
      </c>
      <c r="K23" s="9">
        <f>RANK(E23,E8:E32,1)</f>
        <v>5</v>
      </c>
      <c r="L23" s="9">
        <f>RANK(H23,H8:H32,1)</f>
        <v>3</v>
      </c>
      <c r="M23" s="9">
        <f>RANK(G23,G8:G32,0)</f>
        <v>12</v>
      </c>
      <c r="O23" s="140"/>
    </row>
    <row r="24" spans="2:15" x14ac:dyDescent="0.25">
      <c r="B24" s="18" t="s">
        <v>31</v>
      </c>
      <c r="C24" s="13">
        <v>4962</v>
      </c>
      <c r="D24" s="94">
        <v>4670</v>
      </c>
      <c r="E24" s="15">
        <f t="shared" si="0"/>
        <v>-292</v>
      </c>
      <c r="F24" s="333">
        <v>8</v>
      </c>
      <c r="G24" s="16">
        <v>7.6</v>
      </c>
      <c r="H24" s="17">
        <f t="shared" si="1"/>
        <v>-0.40000000000000036</v>
      </c>
      <c r="I24" s="140"/>
      <c r="J24" s="9">
        <f>RANK(E24,E8:E32,0)</f>
        <v>23</v>
      </c>
      <c r="K24" s="9">
        <f>RANK(E24,E8:E32,1)</f>
        <v>3</v>
      </c>
      <c r="L24" s="9">
        <f>RANK(H24,H8:H32,1)</f>
        <v>8</v>
      </c>
      <c r="M24" s="9">
        <f>RANK(G24,G8:G32,0)</f>
        <v>17</v>
      </c>
      <c r="O24" s="140"/>
    </row>
    <row r="25" spans="2:15" x14ac:dyDescent="0.25">
      <c r="B25" s="18" t="s">
        <v>32</v>
      </c>
      <c r="C25" s="13">
        <v>2644</v>
      </c>
      <c r="D25" s="94">
        <v>2737</v>
      </c>
      <c r="E25" s="15">
        <f t="shared" si="0"/>
        <v>93</v>
      </c>
      <c r="F25" s="333">
        <v>7.8</v>
      </c>
      <c r="G25" s="16">
        <v>8.1</v>
      </c>
      <c r="H25" s="17">
        <f t="shared" si="1"/>
        <v>0.29999999999999982</v>
      </c>
      <c r="I25" s="140"/>
      <c r="J25" s="9">
        <f>RANK(E25,E8:E32,0)</f>
        <v>5</v>
      </c>
      <c r="K25" s="9">
        <f>RANK(E25,E8:E32,1)</f>
        <v>21</v>
      </c>
      <c r="L25" s="9">
        <f>RANK(H25,H8:H32,1)</f>
        <v>21</v>
      </c>
      <c r="M25" s="9">
        <f>RANK(G25,G8:G32,0)</f>
        <v>16</v>
      </c>
      <c r="O25" s="140"/>
    </row>
    <row r="26" spans="2:15" x14ac:dyDescent="0.25">
      <c r="B26" s="18" t="s">
        <v>33</v>
      </c>
      <c r="C26" s="13">
        <v>1841</v>
      </c>
      <c r="D26" s="94">
        <v>1943</v>
      </c>
      <c r="E26" s="15">
        <f t="shared" si="0"/>
        <v>102</v>
      </c>
      <c r="F26" s="333">
        <v>4.5</v>
      </c>
      <c r="G26" s="16">
        <v>4.8</v>
      </c>
      <c r="H26" s="17">
        <f t="shared" si="1"/>
        <v>0.29999999999999982</v>
      </c>
      <c r="I26" s="140"/>
      <c r="J26" s="9">
        <f>RANK(E26,E8:E32,0)</f>
        <v>4</v>
      </c>
      <c r="K26" s="9">
        <f>RANK(E26,E8:E32,1)</f>
        <v>22</v>
      </c>
      <c r="L26" s="9">
        <f>RANK(H26,H8:H32,1)</f>
        <v>21</v>
      </c>
      <c r="M26" s="9">
        <f>RANK(G26,G8:G32,0)</f>
        <v>22</v>
      </c>
      <c r="O26" s="140"/>
    </row>
    <row r="27" spans="2:15" x14ac:dyDescent="0.25">
      <c r="B27" s="18" t="s">
        <v>34</v>
      </c>
      <c r="C27" s="13">
        <v>3266</v>
      </c>
      <c r="D27" s="94">
        <v>3125</v>
      </c>
      <c r="E27" s="15">
        <f t="shared" si="0"/>
        <v>-141</v>
      </c>
      <c r="F27" s="333">
        <v>17.7</v>
      </c>
      <c r="G27" s="16">
        <v>17.100000000000001</v>
      </c>
      <c r="H27" s="17">
        <f t="shared" si="1"/>
        <v>-0.59999999999999787</v>
      </c>
      <c r="I27" s="140"/>
      <c r="J27" s="9">
        <f>RANK(E27,E8:E32,0)</f>
        <v>18</v>
      </c>
      <c r="K27" s="9">
        <f>RANK(E27,E8:E32,1)</f>
        <v>7</v>
      </c>
      <c r="L27" s="9">
        <f>RANK(H27,H8:H32,1)</f>
        <v>5</v>
      </c>
      <c r="M27" s="9">
        <f>RANK(G27,G8:G32,0)</f>
        <v>3</v>
      </c>
      <c r="O27" s="140"/>
    </row>
    <row r="28" spans="2:15" x14ac:dyDescent="0.25">
      <c r="B28" s="18" t="s">
        <v>35</v>
      </c>
      <c r="C28" s="13">
        <v>1284</v>
      </c>
      <c r="D28" s="94">
        <v>1251</v>
      </c>
      <c r="E28" s="15">
        <f t="shared" si="0"/>
        <v>-33</v>
      </c>
      <c r="F28" s="333">
        <v>7.5</v>
      </c>
      <c r="G28" s="16">
        <v>7.4</v>
      </c>
      <c r="H28" s="17">
        <f t="shared" si="1"/>
        <v>-9.9999999999999645E-2</v>
      </c>
      <c r="I28" s="140"/>
      <c r="J28" s="9">
        <f>RANK(E28,E8:E32,0)</f>
        <v>12</v>
      </c>
      <c r="K28" s="9">
        <f>RANK(E28,E8:E32,1)</f>
        <v>14</v>
      </c>
      <c r="L28" s="9">
        <f>RANK(H28,H8:H32,1)</f>
        <v>16</v>
      </c>
      <c r="M28" s="9">
        <f>RANK(G28,G8:G32,0)</f>
        <v>19</v>
      </c>
      <c r="O28" s="140"/>
    </row>
    <row r="29" spans="2:15" x14ac:dyDescent="0.25">
      <c r="B29" s="18" t="s">
        <v>347</v>
      </c>
      <c r="C29" s="13">
        <v>720</v>
      </c>
      <c r="D29" s="94">
        <v>790</v>
      </c>
      <c r="E29" s="15">
        <f t="shared" si="0"/>
        <v>70</v>
      </c>
      <c r="F29" s="333">
        <v>2.7</v>
      </c>
      <c r="G29" s="16">
        <v>2.9</v>
      </c>
      <c r="H29" s="17">
        <f t="shared" si="1"/>
        <v>0.19999999999999973</v>
      </c>
      <c r="I29" s="140"/>
      <c r="J29" s="9">
        <f>RANK(E29,E8:E32,0)</f>
        <v>6</v>
      </c>
      <c r="K29" s="9">
        <f>RANK(E29,E8:E32,1)</f>
        <v>20</v>
      </c>
      <c r="L29" s="9">
        <f>RANK(H29,H8:H32,1)</f>
        <v>20</v>
      </c>
      <c r="M29" s="9">
        <f>RANK(G29,G8:G32,0)</f>
        <v>25</v>
      </c>
      <c r="O29" s="140"/>
    </row>
    <row r="30" spans="2:15" x14ac:dyDescent="0.25">
      <c r="B30" s="18" t="s">
        <v>348</v>
      </c>
      <c r="C30" s="13">
        <v>2487</v>
      </c>
      <c r="D30" s="94">
        <v>2346</v>
      </c>
      <c r="E30" s="15">
        <f t="shared" si="0"/>
        <v>-141</v>
      </c>
      <c r="F30" s="333">
        <v>10.5</v>
      </c>
      <c r="G30" s="16">
        <v>10</v>
      </c>
      <c r="H30" s="17">
        <f t="shared" si="1"/>
        <v>-0.5</v>
      </c>
      <c r="I30" s="140"/>
      <c r="J30" s="9">
        <f>RANK(E30,E8:E32,0)</f>
        <v>18</v>
      </c>
      <c r="K30" s="9">
        <f>RANK(E30,E8:E32,1)</f>
        <v>7</v>
      </c>
      <c r="L30" s="9">
        <f>RANK(H30,H8:H32,1)</f>
        <v>6</v>
      </c>
      <c r="M30" s="9">
        <f>RANK(G30,G8:G32,0)</f>
        <v>13</v>
      </c>
      <c r="O30" s="140"/>
    </row>
    <row r="31" spans="2:15" x14ac:dyDescent="0.25">
      <c r="B31" s="18" t="s">
        <v>349</v>
      </c>
      <c r="C31" s="13">
        <v>5452</v>
      </c>
      <c r="D31" s="94">
        <v>5033</v>
      </c>
      <c r="E31" s="15">
        <f t="shared" si="0"/>
        <v>-419</v>
      </c>
      <c r="F31" s="333">
        <v>4.4000000000000004</v>
      </c>
      <c r="G31" s="16">
        <v>4.0999999999999996</v>
      </c>
      <c r="H31" s="17">
        <f t="shared" si="1"/>
        <v>-0.30000000000000071</v>
      </c>
      <c r="I31" s="140"/>
      <c r="J31" s="9">
        <f>RANK(E31,E8:E32,0)</f>
        <v>25</v>
      </c>
      <c r="K31" s="9">
        <f>RANK(E31,E8:E32,1)</f>
        <v>1</v>
      </c>
      <c r="L31" s="9">
        <f>RANK(H31,H8:H32,1)</f>
        <v>9</v>
      </c>
      <c r="M31" s="9">
        <f>RANK(G31,G8:G32,0)</f>
        <v>24</v>
      </c>
      <c r="O31" s="140"/>
    </row>
    <row r="32" spans="2:15" ht="15.75" thickBot="1" x14ac:dyDescent="0.3">
      <c r="B32" s="19" t="s">
        <v>350</v>
      </c>
      <c r="C32" s="20">
        <v>1065</v>
      </c>
      <c r="D32" s="95">
        <v>1065</v>
      </c>
      <c r="E32" s="22">
        <f t="shared" si="0"/>
        <v>0</v>
      </c>
      <c r="F32" s="334">
        <v>6.9</v>
      </c>
      <c r="G32" s="23">
        <v>7</v>
      </c>
      <c r="H32" s="923">
        <f t="shared" si="1"/>
        <v>9.9999999999999645E-2</v>
      </c>
      <c r="I32" s="140"/>
      <c r="J32" s="5">
        <f>RANK(E32,E8:E32,0)</f>
        <v>8</v>
      </c>
      <c r="K32" s="5">
        <f>RANK(E32,E8:E32,1)</f>
        <v>18</v>
      </c>
      <c r="L32" s="5">
        <f>RANK(H32,H8:H32,1)</f>
        <v>18</v>
      </c>
      <c r="M32" s="5">
        <f>RANK(G32,G8:G32,0)</f>
        <v>20</v>
      </c>
      <c r="O32" s="140"/>
    </row>
    <row r="33" spans="2:3" x14ac:dyDescent="0.25">
      <c r="B33" s="283" t="s">
        <v>565</v>
      </c>
      <c r="C33" s="319"/>
    </row>
    <row r="34" spans="2:3" x14ac:dyDescent="0.25">
      <c r="B34" s="283" t="s">
        <v>647</v>
      </c>
    </row>
  </sheetData>
  <mergeCells count="3">
    <mergeCell ref="B5:B6"/>
    <mergeCell ref="C5:E5"/>
    <mergeCell ref="F5:H5"/>
  </mergeCells>
  <printOptions horizontalCentered="1"/>
  <pageMargins left="0" right="0" top="0.78740157480314965" bottom="0.39370078740157483" header="0" footer="0"/>
  <pageSetup paperSize="9" scale="91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79998168889431442"/>
    <pageSetUpPr fitToPage="1"/>
  </sheetPr>
  <dimension ref="B1:M35"/>
  <sheetViews>
    <sheetView zoomScale="80" zoomScaleNormal="80" workbookViewId="0">
      <selection activeCell="B1" sqref="B1"/>
    </sheetView>
  </sheetViews>
  <sheetFormatPr defaultRowHeight="15" x14ac:dyDescent="0.25"/>
  <cols>
    <col min="1" max="1" width="1.7109375" style="85" customWidth="1"/>
    <col min="2" max="2" width="23.28515625" style="85" customWidth="1"/>
    <col min="3" max="3" width="11.28515625" style="85" customWidth="1"/>
    <col min="4" max="4" width="11.42578125" style="85" customWidth="1"/>
    <col min="5" max="5" width="11.28515625" style="85" customWidth="1"/>
    <col min="6" max="6" width="2.42578125" style="85" customWidth="1"/>
    <col min="7" max="7" width="23.28515625" style="85" customWidth="1"/>
    <col min="8" max="8" width="12.140625" style="85" customWidth="1"/>
    <col min="9" max="9" width="13.28515625" style="85" customWidth="1"/>
    <col min="10" max="10" width="11.140625" style="85" customWidth="1"/>
    <col min="11" max="11" width="8.140625" style="85" hidden="1" customWidth="1"/>
    <col min="12" max="12" width="11.28515625" style="85" customWidth="1"/>
    <col min="13" max="16384" width="9.140625" style="85"/>
  </cols>
  <sheetData>
    <row r="1" spans="2:13" ht="9.75" customHeight="1" x14ac:dyDescent="0.25"/>
    <row r="2" spans="2:13" x14ac:dyDescent="0.25">
      <c r="B2" s="11" t="s">
        <v>419</v>
      </c>
      <c r="C2" s="11"/>
      <c r="D2" s="11"/>
      <c r="E2" s="11"/>
    </row>
    <row r="3" spans="2:13" x14ac:dyDescent="0.25">
      <c r="B3" s="11" t="s">
        <v>420</v>
      </c>
      <c r="C3" s="11"/>
      <c r="D3" s="11"/>
      <c r="E3" s="11"/>
    </row>
    <row r="4" spans="2:13" x14ac:dyDescent="0.25">
      <c r="B4" s="11" t="s">
        <v>421</v>
      </c>
      <c r="C4" s="11"/>
      <c r="D4" s="11"/>
      <c r="E4" s="11"/>
    </row>
    <row r="5" spans="2:13" ht="13.5" customHeight="1" thickBot="1" x14ac:dyDescent="0.3">
      <c r="B5" s="11"/>
      <c r="C5" s="11"/>
      <c r="D5" s="11"/>
      <c r="E5" s="11"/>
    </row>
    <row r="6" spans="2:13" ht="15.75" thickBot="1" x14ac:dyDescent="0.3">
      <c r="B6" s="546"/>
      <c r="C6" s="652"/>
      <c r="D6" s="653" t="s">
        <v>605</v>
      </c>
      <c r="E6" s="654"/>
      <c r="G6" s="793"/>
      <c r="H6" s="794"/>
      <c r="I6" s="795" t="s">
        <v>571</v>
      </c>
      <c r="J6" s="796"/>
    </row>
    <row r="7" spans="2:13" ht="15.75" thickBot="1" x14ac:dyDescent="0.3">
      <c r="B7" s="556" t="s">
        <v>13</v>
      </c>
      <c r="C7" s="655"/>
      <c r="D7" s="1043" t="s">
        <v>289</v>
      </c>
      <c r="E7" s="1007"/>
      <c r="G7" s="797" t="s">
        <v>13</v>
      </c>
      <c r="H7" s="798"/>
      <c r="I7" s="1068" t="s">
        <v>289</v>
      </c>
      <c r="J7" s="1069"/>
    </row>
    <row r="8" spans="2:13" ht="84.75" customHeight="1" thickBot="1" x14ac:dyDescent="0.3">
      <c r="B8" s="656"/>
      <c r="C8" s="657" t="s">
        <v>47</v>
      </c>
      <c r="D8" s="658" t="s">
        <v>290</v>
      </c>
      <c r="E8" s="659" t="s">
        <v>291</v>
      </c>
      <c r="G8" s="799"/>
      <c r="H8" s="800" t="s">
        <v>47</v>
      </c>
      <c r="I8" s="801" t="s">
        <v>290</v>
      </c>
      <c r="J8" s="802" t="s">
        <v>291</v>
      </c>
    </row>
    <row r="9" spans="2:13" ht="15.75" thickBot="1" x14ac:dyDescent="0.3">
      <c r="B9" s="309" t="s">
        <v>14</v>
      </c>
      <c r="C9" s="310">
        <f>SUM(C10:C34)</f>
        <v>43492</v>
      </c>
      <c r="D9" s="311">
        <f>SUM(D10:D34)</f>
        <v>36406</v>
      </c>
      <c r="E9" s="312">
        <f>SUM(E10:E34)</f>
        <v>7086</v>
      </c>
      <c r="G9" s="309" t="s">
        <v>14</v>
      </c>
      <c r="H9" s="310">
        <f>SUM(H10:H34)</f>
        <v>50402</v>
      </c>
      <c r="I9" s="311">
        <f>SUM(I10:I34)</f>
        <v>40764</v>
      </c>
      <c r="J9" s="312">
        <f>SUM(J10:J34)</f>
        <v>9638</v>
      </c>
      <c r="K9" s="356">
        <f>SUM(C9-H9)</f>
        <v>-6910</v>
      </c>
      <c r="L9" s="280"/>
      <c r="M9" s="280"/>
    </row>
    <row r="10" spans="2:13" x14ac:dyDescent="0.25">
      <c r="B10" s="62" t="s">
        <v>15</v>
      </c>
      <c r="C10" s="41">
        <v>414</v>
      </c>
      <c r="D10" s="37">
        <v>238</v>
      </c>
      <c r="E10" s="145">
        <v>176</v>
      </c>
      <c r="G10" s="62" t="s">
        <v>15</v>
      </c>
      <c r="H10" s="41">
        <v>474</v>
      </c>
      <c r="I10" s="37">
        <v>273</v>
      </c>
      <c r="J10" s="145">
        <v>201</v>
      </c>
      <c r="K10" s="356">
        <f>SUM(D9-I9)</f>
        <v>-4358</v>
      </c>
    </row>
    <row r="11" spans="2:13" x14ac:dyDescent="0.25">
      <c r="B11" s="12" t="s">
        <v>16</v>
      </c>
      <c r="C11" s="39">
        <v>692</v>
      </c>
      <c r="D11" s="13">
        <v>453</v>
      </c>
      <c r="E11" s="15">
        <v>239</v>
      </c>
      <c r="G11" s="12" t="s">
        <v>16</v>
      </c>
      <c r="H11" s="39">
        <v>867</v>
      </c>
      <c r="I11" s="13">
        <v>516</v>
      </c>
      <c r="J11" s="15">
        <v>351</v>
      </c>
      <c r="K11" s="356">
        <f>SUM(E9-J9)</f>
        <v>-2552</v>
      </c>
    </row>
    <row r="12" spans="2:13" x14ac:dyDescent="0.25">
      <c r="B12" s="12" t="s">
        <v>17</v>
      </c>
      <c r="C12" s="39">
        <v>3030</v>
      </c>
      <c r="D12" s="13">
        <v>2789</v>
      </c>
      <c r="E12" s="15">
        <v>241</v>
      </c>
      <c r="G12" s="12" t="s">
        <v>17</v>
      </c>
      <c r="H12" s="39">
        <v>4069</v>
      </c>
      <c r="I12" s="13">
        <v>3780</v>
      </c>
      <c r="J12" s="15">
        <v>289</v>
      </c>
    </row>
    <row r="13" spans="2:13" x14ac:dyDescent="0.25">
      <c r="B13" s="12" t="s">
        <v>18</v>
      </c>
      <c r="C13" s="39">
        <v>3093</v>
      </c>
      <c r="D13" s="13">
        <v>2624</v>
      </c>
      <c r="E13" s="15">
        <v>469</v>
      </c>
      <c r="G13" s="12" t="s">
        <v>18</v>
      </c>
      <c r="H13" s="39">
        <v>2643</v>
      </c>
      <c r="I13" s="13">
        <v>2121</v>
      </c>
      <c r="J13" s="15">
        <v>522</v>
      </c>
    </row>
    <row r="14" spans="2:13" x14ac:dyDescent="0.25">
      <c r="B14" s="12" t="s">
        <v>19</v>
      </c>
      <c r="C14" s="39">
        <v>2546</v>
      </c>
      <c r="D14" s="13">
        <v>2149</v>
      </c>
      <c r="E14" s="15">
        <v>397</v>
      </c>
      <c r="G14" s="12" t="s">
        <v>19</v>
      </c>
      <c r="H14" s="39">
        <v>2543</v>
      </c>
      <c r="I14" s="13">
        <v>2040</v>
      </c>
      <c r="J14" s="15">
        <v>503</v>
      </c>
    </row>
    <row r="15" spans="2:13" x14ac:dyDescent="0.25">
      <c r="B15" s="12" t="s">
        <v>20</v>
      </c>
      <c r="C15" s="39">
        <v>1103</v>
      </c>
      <c r="D15" s="13">
        <v>858</v>
      </c>
      <c r="E15" s="15">
        <v>245</v>
      </c>
      <c r="G15" s="12" t="s">
        <v>20</v>
      </c>
      <c r="H15" s="39">
        <v>1435</v>
      </c>
      <c r="I15" s="13">
        <v>1022</v>
      </c>
      <c r="J15" s="15">
        <v>413</v>
      </c>
    </row>
    <row r="16" spans="2:13" x14ac:dyDescent="0.25">
      <c r="B16" s="12" t="s">
        <v>21</v>
      </c>
      <c r="C16" s="39">
        <v>966</v>
      </c>
      <c r="D16" s="13">
        <v>868</v>
      </c>
      <c r="E16" s="15">
        <v>98</v>
      </c>
      <c r="G16" s="12" t="s">
        <v>21</v>
      </c>
      <c r="H16" s="39">
        <v>804</v>
      </c>
      <c r="I16" s="13">
        <v>634</v>
      </c>
      <c r="J16" s="15">
        <v>170</v>
      </c>
    </row>
    <row r="17" spans="2:10" x14ac:dyDescent="0.25">
      <c r="B17" s="12" t="s">
        <v>22</v>
      </c>
      <c r="C17" s="39">
        <v>476</v>
      </c>
      <c r="D17" s="13">
        <v>378</v>
      </c>
      <c r="E17" s="15">
        <v>98</v>
      </c>
      <c r="G17" s="12" t="s">
        <v>22</v>
      </c>
      <c r="H17" s="39">
        <v>582</v>
      </c>
      <c r="I17" s="13">
        <v>468</v>
      </c>
      <c r="J17" s="15">
        <v>114</v>
      </c>
    </row>
    <row r="18" spans="2:10" x14ac:dyDescent="0.25">
      <c r="B18" s="12" t="s">
        <v>23</v>
      </c>
      <c r="C18" s="39">
        <v>1330</v>
      </c>
      <c r="D18" s="13">
        <v>859</v>
      </c>
      <c r="E18" s="15">
        <v>471</v>
      </c>
      <c r="G18" s="12" t="s">
        <v>23</v>
      </c>
      <c r="H18" s="39">
        <v>1668</v>
      </c>
      <c r="I18" s="13">
        <v>1107</v>
      </c>
      <c r="J18" s="15">
        <v>561</v>
      </c>
    </row>
    <row r="19" spans="2:10" x14ac:dyDescent="0.25">
      <c r="B19" s="12" t="s">
        <v>24</v>
      </c>
      <c r="C19" s="39">
        <v>935</v>
      </c>
      <c r="D19" s="13">
        <v>542</v>
      </c>
      <c r="E19" s="15">
        <v>393</v>
      </c>
      <c r="G19" s="12" t="s">
        <v>24</v>
      </c>
      <c r="H19" s="39">
        <v>948</v>
      </c>
      <c r="I19" s="13">
        <v>543</v>
      </c>
      <c r="J19" s="15">
        <v>405</v>
      </c>
    </row>
    <row r="20" spans="2:10" x14ac:dyDescent="0.25">
      <c r="B20" s="12" t="s">
        <v>25</v>
      </c>
      <c r="C20" s="39">
        <v>967</v>
      </c>
      <c r="D20" s="13">
        <v>683</v>
      </c>
      <c r="E20" s="15">
        <v>284</v>
      </c>
      <c r="G20" s="12" t="s">
        <v>25</v>
      </c>
      <c r="H20" s="39">
        <v>1377</v>
      </c>
      <c r="I20" s="13">
        <v>936</v>
      </c>
      <c r="J20" s="15">
        <v>441</v>
      </c>
    </row>
    <row r="21" spans="2:10" x14ac:dyDescent="0.25">
      <c r="B21" s="12" t="s">
        <v>26</v>
      </c>
      <c r="C21" s="39">
        <v>3417</v>
      </c>
      <c r="D21" s="13">
        <v>3048</v>
      </c>
      <c r="E21" s="15">
        <v>369</v>
      </c>
      <c r="G21" s="12" t="s">
        <v>26</v>
      </c>
      <c r="H21" s="39">
        <v>5430</v>
      </c>
      <c r="I21" s="13">
        <v>4556</v>
      </c>
      <c r="J21" s="15">
        <v>874</v>
      </c>
    </row>
    <row r="22" spans="2:10" x14ac:dyDescent="0.25">
      <c r="B22" s="12" t="s">
        <v>27</v>
      </c>
      <c r="C22" s="39">
        <v>1131</v>
      </c>
      <c r="D22" s="13">
        <v>795</v>
      </c>
      <c r="E22" s="15">
        <v>336</v>
      </c>
      <c r="G22" s="12" t="s">
        <v>27</v>
      </c>
      <c r="H22" s="39">
        <v>1253</v>
      </c>
      <c r="I22" s="13">
        <v>818</v>
      </c>
      <c r="J22" s="15">
        <v>435</v>
      </c>
    </row>
    <row r="23" spans="2:10" x14ac:dyDescent="0.25">
      <c r="B23" s="18" t="s">
        <v>28</v>
      </c>
      <c r="C23" s="210">
        <v>425</v>
      </c>
      <c r="D23" s="115">
        <v>328</v>
      </c>
      <c r="E23" s="15">
        <v>97</v>
      </c>
      <c r="G23" s="18" t="s">
        <v>28</v>
      </c>
      <c r="H23" s="210">
        <v>546</v>
      </c>
      <c r="I23" s="115">
        <v>441</v>
      </c>
      <c r="J23" s="15">
        <v>105</v>
      </c>
    </row>
    <row r="24" spans="2:10" x14ac:dyDescent="0.25">
      <c r="B24" s="18" t="s">
        <v>29</v>
      </c>
      <c r="C24" s="210">
        <v>3069</v>
      </c>
      <c r="D24" s="115">
        <v>2470</v>
      </c>
      <c r="E24" s="15">
        <v>599</v>
      </c>
      <c r="G24" s="18" t="s">
        <v>29</v>
      </c>
      <c r="H24" s="210">
        <v>2682</v>
      </c>
      <c r="I24" s="115">
        <v>1930</v>
      </c>
      <c r="J24" s="15">
        <v>752</v>
      </c>
    </row>
    <row r="25" spans="2:10" x14ac:dyDescent="0.25">
      <c r="B25" s="18" t="s">
        <v>30</v>
      </c>
      <c r="C25" s="210">
        <v>1447</v>
      </c>
      <c r="D25" s="115">
        <v>1212</v>
      </c>
      <c r="E25" s="15">
        <v>235</v>
      </c>
      <c r="G25" s="18" t="s">
        <v>30</v>
      </c>
      <c r="H25" s="210">
        <v>1896</v>
      </c>
      <c r="I25" s="115">
        <v>1506</v>
      </c>
      <c r="J25" s="15">
        <v>390</v>
      </c>
    </row>
    <row r="26" spans="2:10" x14ac:dyDescent="0.25">
      <c r="B26" s="18" t="s">
        <v>31</v>
      </c>
      <c r="C26" s="210">
        <v>1854</v>
      </c>
      <c r="D26" s="115">
        <v>1692</v>
      </c>
      <c r="E26" s="15">
        <v>162</v>
      </c>
      <c r="G26" s="18" t="s">
        <v>31</v>
      </c>
      <c r="H26" s="210">
        <v>2217</v>
      </c>
      <c r="I26" s="115">
        <v>1979</v>
      </c>
      <c r="J26" s="15">
        <v>238</v>
      </c>
    </row>
    <row r="27" spans="2:10" x14ac:dyDescent="0.25">
      <c r="B27" s="18" t="s">
        <v>32</v>
      </c>
      <c r="C27" s="210">
        <v>1243</v>
      </c>
      <c r="D27" s="115">
        <v>1040</v>
      </c>
      <c r="E27" s="15">
        <v>203</v>
      </c>
      <c r="G27" s="18" t="s">
        <v>32</v>
      </c>
      <c r="H27" s="210">
        <v>1160</v>
      </c>
      <c r="I27" s="115">
        <v>936</v>
      </c>
      <c r="J27" s="15">
        <v>224</v>
      </c>
    </row>
    <row r="28" spans="2:10" x14ac:dyDescent="0.25">
      <c r="B28" s="18" t="s">
        <v>33</v>
      </c>
      <c r="C28" s="210">
        <v>1577</v>
      </c>
      <c r="D28" s="115">
        <v>1335</v>
      </c>
      <c r="E28" s="15">
        <v>242</v>
      </c>
      <c r="G28" s="18" t="s">
        <v>33</v>
      </c>
      <c r="H28" s="210">
        <v>2178</v>
      </c>
      <c r="I28" s="115">
        <v>1762</v>
      </c>
      <c r="J28" s="15">
        <v>416</v>
      </c>
    </row>
    <row r="29" spans="2:10" x14ac:dyDescent="0.25">
      <c r="B29" s="18" t="s">
        <v>34</v>
      </c>
      <c r="C29" s="210">
        <v>1694</v>
      </c>
      <c r="D29" s="115">
        <v>1092</v>
      </c>
      <c r="E29" s="15">
        <v>602</v>
      </c>
      <c r="G29" s="18" t="s">
        <v>34</v>
      </c>
      <c r="H29" s="210">
        <v>1809</v>
      </c>
      <c r="I29" s="115">
        <v>1140</v>
      </c>
      <c r="J29" s="15">
        <v>669</v>
      </c>
    </row>
    <row r="30" spans="2:10" x14ac:dyDescent="0.25">
      <c r="B30" s="18" t="s">
        <v>35</v>
      </c>
      <c r="C30" s="210">
        <v>1259</v>
      </c>
      <c r="D30" s="115">
        <v>1122</v>
      </c>
      <c r="E30" s="15">
        <v>137</v>
      </c>
      <c r="G30" s="18" t="s">
        <v>35</v>
      </c>
      <c r="H30" s="210">
        <v>1639</v>
      </c>
      <c r="I30" s="115">
        <v>1463</v>
      </c>
      <c r="J30" s="15">
        <v>176</v>
      </c>
    </row>
    <row r="31" spans="2:10" x14ac:dyDescent="0.25">
      <c r="B31" s="18" t="s">
        <v>36</v>
      </c>
      <c r="C31" s="210">
        <v>771</v>
      </c>
      <c r="D31" s="115">
        <v>588</v>
      </c>
      <c r="E31" s="15">
        <v>183</v>
      </c>
      <c r="G31" s="18" t="s">
        <v>36</v>
      </c>
      <c r="H31" s="210">
        <v>944</v>
      </c>
      <c r="I31" s="115">
        <v>736</v>
      </c>
      <c r="J31" s="15">
        <v>208</v>
      </c>
    </row>
    <row r="32" spans="2:10" x14ac:dyDescent="0.25">
      <c r="B32" s="18" t="s">
        <v>37</v>
      </c>
      <c r="C32" s="210">
        <v>1060</v>
      </c>
      <c r="D32" s="115">
        <v>842</v>
      </c>
      <c r="E32" s="15">
        <v>218</v>
      </c>
      <c r="G32" s="18" t="s">
        <v>37</v>
      </c>
      <c r="H32" s="210">
        <v>1172</v>
      </c>
      <c r="I32" s="115">
        <v>899</v>
      </c>
      <c r="J32" s="15">
        <v>273</v>
      </c>
    </row>
    <row r="33" spans="2:10" x14ac:dyDescent="0.25">
      <c r="B33" s="18" t="s">
        <v>38</v>
      </c>
      <c r="C33" s="210">
        <v>8005</v>
      </c>
      <c r="D33" s="115">
        <v>7622</v>
      </c>
      <c r="E33" s="15">
        <v>383</v>
      </c>
      <c r="G33" s="18" t="s">
        <v>38</v>
      </c>
      <c r="H33" s="210">
        <v>8449</v>
      </c>
      <c r="I33" s="115">
        <v>7849</v>
      </c>
      <c r="J33" s="15">
        <v>600</v>
      </c>
    </row>
    <row r="34" spans="2:10" ht="15.75" thickBot="1" x14ac:dyDescent="0.3">
      <c r="B34" s="19" t="s">
        <v>39</v>
      </c>
      <c r="C34" s="211">
        <v>988</v>
      </c>
      <c r="D34" s="118">
        <v>779</v>
      </c>
      <c r="E34" s="22">
        <v>209</v>
      </c>
      <c r="G34" s="19" t="s">
        <v>39</v>
      </c>
      <c r="H34" s="211">
        <v>1617</v>
      </c>
      <c r="I34" s="118">
        <v>1309</v>
      </c>
      <c r="J34" s="22">
        <v>308</v>
      </c>
    </row>
    <row r="35" spans="2:10" hidden="1" x14ac:dyDescent="0.25">
      <c r="B35" s="11"/>
      <c r="C35" s="356">
        <f>SUM(D9:E9)</f>
        <v>43492</v>
      </c>
      <c r="D35" s="11"/>
      <c r="E35" s="11"/>
      <c r="H35" s="356">
        <f>SUM(I9:J9)</f>
        <v>50402</v>
      </c>
    </row>
  </sheetData>
  <mergeCells count="2">
    <mergeCell ref="D7:E7"/>
    <mergeCell ref="I7:J7"/>
  </mergeCells>
  <printOptions horizontalCentered="1"/>
  <pageMargins left="0.6692913385826772" right="0.6692913385826772" top="0.6692913385826772" bottom="0" header="0" footer="0"/>
  <pageSetup paperSize="9" scale="93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79998168889431442"/>
    <pageSetUpPr fitToPage="1"/>
  </sheetPr>
  <dimension ref="B1:AW36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85" customWidth="1"/>
    <col min="2" max="2" width="22" style="85" customWidth="1"/>
    <col min="3" max="3" width="9.28515625" style="85" customWidth="1"/>
    <col min="4" max="4" width="13.85546875" style="85" customWidth="1"/>
    <col min="5" max="5" width="11.140625" style="85" customWidth="1"/>
    <col min="6" max="6" width="11.42578125" style="85" customWidth="1"/>
    <col min="7" max="7" width="1.85546875" style="443" customWidth="1"/>
    <col min="8" max="8" width="11.28515625" style="85" customWidth="1"/>
    <col min="9" max="9" width="13.7109375" style="85" customWidth="1"/>
    <col min="10" max="10" width="12.140625" style="85" customWidth="1"/>
    <col min="11" max="11" width="13.140625" style="85" customWidth="1"/>
    <col min="12" max="12" width="2.28515625" style="443" customWidth="1"/>
    <col min="13" max="13" width="10" style="85" customWidth="1"/>
    <col min="14" max="14" width="14" style="85" customWidth="1"/>
    <col min="15" max="15" width="11.5703125" style="85" customWidth="1"/>
    <col min="16" max="16" width="13.42578125" style="85" customWidth="1"/>
    <col min="17" max="17" width="2.140625" style="443" customWidth="1"/>
    <col min="18" max="18" width="8.85546875" style="85" customWidth="1"/>
    <col min="19" max="19" width="14" style="85" customWidth="1"/>
    <col min="20" max="20" width="12" style="85" customWidth="1"/>
    <col min="21" max="21" width="14.28515625" style="85" customWidth="1"/>
    <col min="22" max="22" width="2.7109375" style="85" customWidth="1"/>
    <col min="23" max="23" width="10.7109375" style="85" hidden="1" customWidth="1"/>
    <col min="24" max="24" width="9.42578125" style="85" hidden="1" customWidth="1"/>
    <col min="25" max="34" width="0" style="85" hidden="1" customWidth="1"/>
    <col min="35" max="35" width="10.42578125" style="85" hidden="1" customWidth="1"/>
    <col min="36" max="36" width="2.85546875" style="443" hidden="1" customWidth="1"/>
    <col min="37" max="37" width="10.5703125" style="85" hidden="1" customWidth="1"/>
    <col min="38" max="49" width="0" style="85" hidden="1" customWidth="1"/>
    <col min="50" max="16384" width="9.140625" style="85"/>
  </cols>
  <sheetData>
    <row r="1" spans="2:49" ht="13.5" customHeight="1" x14ac:dyDescent="0.25"/>
    <row r="2" spans="2:49" x14ac:dyDescent="0.25">
      <c r="B2" s="11" t="s">
        <v>422</v>
      </c>
      <c r="C2" s="11"/>
      <c r="D2" s="11"/>
      <c r="E2" s="11"/>
      <c r="F2" s="11"/>
      <c r="G2" s="272"/>
      <c r="H2" s="11"/>
      <c r="I2" s="11"/>
      <c r="J2" s="11"/>
      <c r="K2" s="11"/>
      <c r="L2" s="272"/>
      <c r="M2" s="11"/>
      <c r="N2" s="11"/>
      <c r="O2" s="11"/>
      <c r="P2" s="11"/>
      <c r="Q2" s="272"/>
      <c r="R2" s="11"/>
      <c r="S2" s="11"/>
      <c r="T2" s="11"/>
      <c r="U2" s="11"/>
    </row>
    <row r="3" spans="2:49" x14ac:dyDescent="0.25">
      <c r="B3" s="11" t="s">
        <v>239</v>
      </c>
      <c r="C3" s="11"/>
      <c r="D3" s="11"/>
      <c r="E3" s="11"/>
      <c r="F3" s="11"/>
      <c r="G3" s="272"/>
      <c r="H3" s="11"/>
      <c r="I3" s="11"/>
      <c r="J3" s="11"/>
      <c r="K3" s="11"/>
      <c r="L3" s="272"/>
      <c r="M3" s="11"/>
      <c r="N3" s="11"/>
      <c r="O3" s="11"/>
      <c r="P3" s="11"/>
      <c r="Q3" s="272"/>
      <c r="R3" s="11"/>
      <c r="S3" s="11"/>
      <c r="T3" s="11"/>
      <c r="U3" s="11"/>
    </row>
    <row r="4" spans="2:49" ht="12.75" customHeight="1" thickBot="1" x14ac:dyDescent="0.3">
      <c r="B4" s="11"/>
      <c r="C4" s="1070"/>
      <c r="D4" s="1070"/>
      <c r="E4" s="1070"/>
      <c r="F4" s="1070"/>
      <c r="G4" s="1071"/>
      <c r="H4" s="1071"/>
      <c r="I4" s="1071"/>
      <c r="J4" s="1071"/>
      <c r="K4" s="193"/>
      <c r="L4" s="467"/>
      <c r="M4" s="11"/>
      <c r="N4" s="11"/>
      <c r="O4" s="11"/>
      <c r="P4" s="11"/>
      <c r="Q4" s="272"/>
      <c r="R4" s="11"/>
      <c r="S4" s="11"/>
      <c r="T4" s="11"/>
      <c r="U4" s="11"/>
    </row>
    <row r="5" spans="2:49" x14ac:dyDescent="0.25">
      <c r="B5" s="1072" t="s">
        <v>116</v>
      </c>
      <c r="C5" s="1075">
        <v>2022</v>
      </c>
      <c r="D5" s="1076"/>
      <c r="E5" s="1076"/>
      <c r="F5" s="1077"/>
      <c r="G5" s="350"/>
      <c r="H5" s="957">
        <v>2023</v>
      </c>
      <c r="I5" s="958"/>
      <c r="J5" s="958"/>
      <c r="K5" s="959"/>
      <c r="L5" s="350"/>
      <c r="M5" s="957" t="s">
        <v>117</v>
      </c>
      <c r="N5" s="958"/>
      <c r="O5" s="958"/>
      <c r="P5" s="959"/>
      <c r="Q5" s="350"/>
      <c r="R5" s="957" t="s">
        <v>472</v>
      </c>
      <c r="S5" s="958"/>
      <c r="T5" s="958"/>
      <c r="U5" s="959"/>
    </row>
    <row r="6" spans="2:49" x14ac:dyDescent="0.25">
      <c r="B6" s="1073"/>
      <c r="C6" s="1080" t="s">
        <v>4</v>
      </c>
      <c r="D6" s="1082" t="s">
        <v>50</v>
      </c>
      <c r="E6" s="1082"/>
      <c r="F6" s="1083" t="s">
        <v>165</v>
      </c>
      <c r="G6" s="444"/>
      <c r="H6" s="952" t="s">
        <v>4</v>
      </c>
      <c r="I6" s="1050" t="s">
        <v>50</v>
      </c>
      <c r="J6" s="1078"/>
      <c r="K6" s="972" t="s">
        <v>165</v>
      </c>
      <c r="L6" s="444"/>
      <c r="M6" s="1085" t="s">
        <v>164</v>
      </c>
      <c r="N6" s="1049" t="s">
        <v>50</v>
      </c>
      <c r="O6" s="1049"/>
      <c r="P6" s="954" t="s">
        <v>165</v>
      </c>
      <c r="Q6" s="444"/>
      <c r="R6" s="1085" t="s">
        <v>164</v>
      </c>
      <c r="S6" s="1049" t="s">
        <v>50</v>
      </c>
      <c r="T6" s="1049"/>
      <c r="U6" s="954" t="s">
        <v>165</v>
      </c>
    </row>
    <row r="7" spans="2:49" ht="75.75" customHeight="1" thickBot="1" x14ac:dyDescent="0.3">
      <c r="B7" s="1074"/>
      <c r="C7" s="1081"/>
      <c r="D7" s="803" t="s">
        <v>48</v>
      </c>
      <c r="E7" s="803" t="s">
        <v>49</v>
      </c>
      <c r="F7" s="1084"/>
      <c r="G7" s="444"/>
      <c r="H7" s="947"/>
      <c r="I7" s="573" t="s">
        <v>48</v>
      </c>
      <c r="J7" s="573" t="s">
        <v>49</v>
      </c>
      <c r="K7" s="1079"/>
      <c r="L7" s="444"/>
      <c r="M7" s="1038"/>
      <c r="N7" s="544" t="s">
        <v>48</v>
      </c>
      <c r="O7" s="544" t="s">
        <v>49</v>
      </c>
      <c r="P7" s="1040"/>
      <c r="Q7" s="444"/>
      <c r="R7" s="1038"/>
      <c r="S7" s="544" t="s">
        <v>48</v>
      </c>
      <c r="T7" s="544" t="s">
        <v>49</v>
      </c>
      <c r="U7" s="1040"/>
      <c r="W7" s="102" t="s">
        <v>615</v>
      </c>
      <c r="X7" s="102">
        <v>1</v>
      </c>
      <c r="Y7" s="102">
        <v>2</v>
      </c>
      <c r="Z7" s="102">
        <v>3</v>
      </c>
      <c r="AA7" s="102">
        <v>4</v>
      </c>
      <c r="AB7" s="102">
        <v>5</v>
      </c>
      <c r="AC7" s="102">
        <v>6</v>
      </c>
      <c r="AD7" s="102">
        <v>7</v>
      </c>
      <c r="AE7" s="102">
        <v>8</v>
      </c>
      <c r="AF7" s="102">
        <v>9</v>
      </c>
      <c r="AG7" s="102">
        <v>10</v>
      </c>
      <c r="AH7" s="102">
        <v>11</v>
      </c>
      <c r="AI7" s="102">
        <v>12</v>
      </c>
      <c r="AJ7" s="350"/>
      <c r="AK7" s="102" t="s">
        <v>574</v>
      </c>
      <c r="AL7" s="102">
        <v>1</v>
      </c>
      <c r="AM7" s="102">
        <v>2</v>
      </c>
      <c r="AN7" s="102">
        <v>3</v>
      </c>
      <c r="AO7" s="102">
        <v>4</v>
      </c>
      <c r="AP7" s="102">
        <v>5</v>
      </c>
      <c r="AQ7" s="102">
        <v>6</v>
      </c>
      <c r="AR7" s="102">
        <v>7</v>
      </c>
      <c r="AS7" s="102">
        <v>8</v>
      </c>
      <c r="AT7" s="102">
        <v>9</v>
      </c>
      <c r="AU7" s="102">
        <v>10</v>
      </c>
      <c r="AV7" s="102">
        <v>11</v>
      </c>
      <c r="AW7" s="102">
        <v>12</v>
      </c>
    </row>
    <row r="8" spans="2:49" ht="27" customHeight="1" thickBot="1" x14ac:dyDescent="0.3">
      <c r="B8" s="169" t="s">
        <v>14</v>
      </c>
      <c r="C8" s="26">
        <f>SUM(C9:C33)</f>
        <v>50402</v>
      </c>
      <c r="D8" s="27">
        <f>SUM(D9:D33)</f>
        <v>19293</v>
      </c>
      <c r="E8" s="27">
        <f>SUM(E9:E33)</f>
        <v>7195</v>
      </c>
      <c r="F8" s="28">
        <f>SUM(AK8/C8)</f>
        <v>17.04192293956589</v>
      </c>
      <c r="G8" s="468"/>
      <c r="H8" s="219">
        <f>SUM(H9:H33)</f>
        <v>43492</v>
      </c>
      <c r="I8" s="220">
        <f t="shared" ref="I8" si="0">SUM(I9:I33)</f>
        <v>15523</v>
      </c>
      <c r="J8" s="220">
        <f>SUM(J9:J33)</f>
        <v>6794</v>
      </c>
      <c r="K8" s="470">
        <f>SUM(W8)/H8</f>
        <v>18.632346178607559</v>
      </c>
      <c r="L8" s="468"/>
      <c r="M8" s="26">
        <f>SUM(M9:M33)</f>
        <v>-6910</v>
      </c>
      <c r="N8" s="27">
        <f>SUM(N9:N33)</f>
        <v>-3770</v>
      </c>
      <c r="O8" s="27">
        <f>SUM(O9:O33)</f>
        <v>-401</v>
      </c>
      <c r="P8" s="28">
        <f t="shared" ref="P8:P33" si="1">K8-F8</f>
        <v>1.5904232390416695</v>
      </c>
      <c r="Q8" s="468"/>
      <c r="R8" s="221">
        <f>SUM(M8)/C8*100</f>
        <v>-13.709773421689617</v>
      </c>
      <c r="S8" s="222">
        <f>SUM(N8)/D8*100</f>
        <v>-19.540766080962008</v>
      </c>
      <c r="T8" s="222">
        <f>SUM(O8)/E8*100</f>
        <v>-5.5733148019457959</v>
      </c>
      <c r="U8" s="223">
        <f>P8/F8*100</f>
        <v>9.3324165628587359</v>
      </c>
      <c r="W8" s="14">
        <f>SUM(X8:AI8)</f>
        <v>810358</v>
      </c>
      <c r="X8" s="102">
        <f>SUM(X9:X33)</f>
        <v>72274</v>
      </c>
      <c r="Y8" s="102">
        <f t="shared" ref="Y8:AH8" si="2">SUM(Y9:Y33)</f>
        <v>72068</v>
      </c>
      <c r="Z8" s="102">
        <f t="shared" si="2"/>
        <v>70333</v>
      </c>
      <c r="AA8" s="102">
        <f t="shared" si="2"/>
        <v>68791</v>
      </c>
      <c r="AB8" s="102">
        <f t="shared" si="2"/>
        <v>67198</v>
      </c>
      <c r="AC8" s="102">
        <f t="shared" si="2"/>
        <v>65064</v>
      </c>
      <c r="AD8" s="102">
        <f t="shared" si="2"/>
        <v>65444</v>
      </c>
      <c r="AE8" s="102">
        <f t="shared" si="2"/>
        <v>65861</v>
      </c>
      <c r="AF8" s="102">
        <f t="shared" si="2"/>
        <v>64746</v>
      </c>
      <c r="AG8" s="102">
        <f t="shared" si="2"/>
        <v>64968</v>
      </c>
      <c r="AH8" s="102">
        <f t="shared" si="2"/>
        <v>65958</v>
      </c>
      <c r="AI8" s="14">
        <f>SUM(AI9:AI33)</f>
        <v>67653</v>
      </c>
      <c r="AJ8" s="351"/>
      <c r="AK8" s="14">
        <f>SUM(AL8:AW8)</f>
        <v>858947</v>
      </c>
      <c r="AL8" s="102">
        <f>SUM(AL9:AL33)</f>
        <v>79529</v>
      </c>
      <c r="AM8" s="102">
        <f t="shared" ref="AM8:AV8" si="3">SUM(AM9:AM33)</f>
        <v>78858</v>
      </c>
      <c r="AN8" s="102">
        <f t="shared" si="3"/>
        <v>76716</v>
      </c>
      <c r="AO8" s="102">
        <f t="shared" si="3"/>
        <v>74030</v>
      </c>
      <c r="AP8" s="102">
        <f t="shared" si="3"/>
        <v>71339</v>
      </c>
      <c r="AQ8" s="102">
        <f t="shared" si="3"/>
        <v>69016</v>
      </c>
      <c r="AR8" s="102">
        <f t="shared" si="3"/>
        <v>68719</v>
      </c>
      <c r="AS8" s="102">
        <f t="shared" si="3"/>
        <v>68484</v>
      </c>
      <c r="AT8" s="102">
        <f t="shared" si="3"/>
        <v>67769</v>
      </c>
      <c r="AU8" s="102">
        <f t="shared" si="3"/>
        <v>67410</v>
      </c>
      <c r="AV8" s="102">
        <f t="shared" si="3"/>
        <v>68031</v>
      </c>
      <c r="AW8" s="14">
        <f>SUM(AW9:AW33)</f>
        <v>69046</v>
      </c>
    </row>
    <row r="9" spans="2:49" x14ac:dyDescent="0.25">
      <c r="B9" s="247" t="s">
        <v>15</v>
      </c>
      <c r="C9" s="44">
        <v>474</v>
      </c>
      <c r="D9" s="122">
        <v>329</v>
      </c>
      <c r="E9" s="122">
        <v>109</v>
      </c>
      <c r="F9" s="471">
        <f>SUM(AK9/C9)</f>
        <v>27.679324894514767</v>
      </c>
      <c r="G9" s="351"/>
      <c r="H9" s="44">
        <v>414</v>
      </c>
      <c r="I9" s="122">
        <v>329</v>
      </c>
      <c r="J9" s="122">
        <v>128</v>
      </c>
      <c r="K9" s="471">
        <f t="shared" ref="K9:K33" si="4">SUM(W9)/H9</f>
        <v>30.586956521739129</v>
      </c>
      <c r="L9" s="351"/>
      <c r="M9" s="44">
        <f>SUM(H9)-C9</f>
        <v>-60</v>
      </c>
      <c r="N9" s="122">
        <f t="shared" ref="N9:N33" si="5">SUM(I9)-D9</f>
        <v>0</v>
      </c>
      <c r="O9" s="122">
        <f t="shared" ref="O9:O33" si="6">SUM(J9)-E9</f>
        <v>19</v>
      </c>
      <c r="P9" s="471">
        <f>K9-F9</f>
        <v>2.9076316272243616</v>
      </c>
      <c r="Q9" s="351"/>
      <c r="R9" s="217">
        <f>SUM(M9)/C9*100</f>
        <v>-12.658227848101266</v>
      </c>
      <c r="S9" s="218">
        <f>SUM(N9)/D9*100</f>
        <v>0</v>
      </c>
      <c r="T9" s="218">
        <f t="shared" ref="T9:T33" si="7">SUM(O9)/E9*100</f>
        <v>17.431192660550458</v>
      </c>
      <c r="U9" s="45">
        <f>P9/F9*100</f>
        <v>10.504705726405088</v>
      </c>
      <c r="W9" s="14">
        <f>SUM(X9:AI9)</f>
        <v>12663</v>
      </c>
      <c r="X9" s="790">
        <v>1175</v>
      </c>
      <c r="Y9" s="790">
        <v>1168</v>
      </c>
      <c r="Z9" s="790">
        <v>1142</v>
      </c>
      <c r="AA9" s="790">
        <v>1091</v>
      </c>
      <c r="AB9" s="790">
        <v>1059</v>
      </c>
      <c r="AC9" s="790">
        <v>984</v>
      </c>
      <c r="AD9" s="790">
        <v>997</v>
      </c>
      <c r="AE9" s="790">
        <v>973</v>
      </c>
      <c r="AF9" s="790">
        <v>967</v>
      </c>
      <c r="AG9" s="790">
        <v>987</v>
      </c>
      <c r="AH9" s="790">
        <v>1035</v>
      </c>
      <c r="AI9" s="791">
        <v>1085</v>
      </c>
      <c r="AJ9" s="351"/>
      <c r="AK9" s="14">
        <f>SUM(AL9:AW9)</f>
        <v>13120</v>
      </c>
      <c r="AL9" s="790">
        <v>1225</v>
      </c>
      <c r="AM9" s="790">
        <v>1190</v>
      </c>
      <c r="AN9" s="790">
        <v>1180</v>
      </c>
      <c r="AO9" s="790">
        <v>1138</v>
      </c>
      <c r="AP9" s="790">
        <v>1063</v>
      </c>
      <c r="AQ9" s="790">
        <v>1033</v>
      </c>
      <c r="AR9" s="790">
        <v>1019</v>
      </c>
      <c r="AS9" s="790">
        <v>1037</v>
      </c>
      <c r="AT9" s="790">
        <v>1030</v>
      </c>
      <c r="AU9" s="790">
        <v>1023</v>
      </c>
      <c r="AV9" s="790">
        <v>1070</v>
      </c>
      <c r="AW9" s="791">
        <v>1112</v>
      </c>
    </row>
    <row r="10" spans="2:49" x14ac:dyDescent="0.25">
      <c r="B10" s="176" t="s">
        <v>16</v>
      </c>
      <c r="C10" s="13">
        <v>867</v>
      </c>
      <c r="D10" s="14">
        <v>775</v>
      </c>
      <c r="E10" s="14">
        <v>229</v>
      </c>
      <c r="F10" s="15">
        <f t="shared" ref="F10:F33" si="8">SUM(AK10/C10)</f>
        <v>56.02537485582468</v>
      </c>
      <c r="G10" s="351"/>
      <c r="H10" s="13">
        <v>692</v>
      </c>
      <c r="I10" s="14">
        <v>620</v>
      </c>
      <c r="J10" s="14">
        <v>175</v>
      </c>
      <c r="K10" s="15">
        <f>SUM(W10)/H10</f>
        <v>65.592485549132945</v>
      </c>
      <c r="L10" s="351"/>
      <c r="M10" s="13">
        <f>SUM(H10)-C10</f>
        <v>-175</v>
      </c>
      <c r="N10" s="14">
        <f t="shared" si="5"/>
        <v>-155</v>
      </c>
      <c r="O10" s="14">
        <f t="shared" si="6"/>
        <v>-54</v>
      </c>
      <c r="P10" s="145">
        <f t="shared" si="1"/>
        <v>9.5671106933082655</v>
      </c>
      <c r="Q10" s="351"/>
      <c r="R10" s="182">
        <f t="shared" ref="R10:R33" si="9">SUM(M10)/C10*100</f>
        <v>-20.184544405997691</v>
      </c>
      <c r="S10" s="96">
        <f t="shared" ref="S10:S33" si="10">SUM(N10)/D10*100</f>
        <v>-20</v>
      </c>
      <c r="T10" s="96">
        <f t="shared" si="7"/>
        <v>-23.580786026200872</v>
      </c>
      <c r="U10" s="38">
        <f t="shared" ref="U10:U33" si="11">P10/F10*100</f>
        <v>17.076388543455895</v>
      </c>
      <c r="W10" s="14">
        <f>SUM(X10:AI10)</f>
        <v>45390</v>
      </c>
      <c r="X10" s="790">
        <v>4136</v>
      </c>
      <c r="Y10" s="790">
        <v>4127</v>
      </c>
      <c r="Z10" s="790">
        <v>3977</v>
      </c>
      <c r="AA10" s="790">
        <v>3809</v>
      </c>
      <c r="AB10" s="790">
        <v>3667</v>
      </c>
      <c r="AC10" s="790">
        <v>3561</v>
      </c>
      <c r="AD10" s="790">
        <v>3608</v>
      </c>
      <c r="AE10" s="790">
        <v>3667</v>
      </c>
      <c r="AF10" s="790">
        <v>3609</v>
      </c>
      <c r="AG10" s="790">
        <v>3645</v>
      </c>
      <c r="AH10" s="790">
        <v>3736</v>
      </c>
      <c r="AI10" s="791">
        <v>3848</v>
      </c>
      <c r="AJ10" s="351"/>
      <c r="AK10" s="14">
        <f t="shared" ref="AK10:AK33" si="12">SUM(AL10:AW10)</f>
        <v>48574</v>
      </c>
      <c r="AL10" s="790">
        <v>4413</v>
      </c>
      <c r="AM10" s="790">
        <v>4329</v>
      </c>
      <c r="AN10" s="790">
        <v>4175</v>
      </c>
      <c r="AO10" s="790">
        <v>4075</v>
      </c>
      <c r="AP10" s="790">
        <v>3995</v>
      </c>
      <c r="AQ10" s="790">
        <v>3904</v>
      </c>
      <c r="AR10" s="790">
        <v>3927</v>
      </c>
      <c r="AS10" s="790">
        <v>3930</v>
      </c>
      <c r="AT10" s="790">
        <v>3916</v>
      </c>
      <c r="AU10" s="790">
        <v>3900</v>
      </c>
      <c r="AV10" s="790">
        <v>3972</v>
      </c>
      <c r="AW10" s="791">
        <v>4038</v>
      </c>
    </row>
    <row r="11" spans="2:49" x14ac:dyDescent="0.25">
      <c r="B11" s="176" t="s">
        <v>17</v>
      </c>
      <c r="C11" s="13">
        <v>4069</v>
      </c>
      <c r="D11" s="14">
        <v>737</v>
      </c>
      <c r="E11" s="14">
        <v>282</v>
      </c>
      <c r="F11" s="15">
        <f>SUM(AK11/C11)</f>
        <v>7.3900221184566233</v>
      </c>
      <c r="G11" s="351"/>
      <c r="H11" s="13">
        <v>3030</v>
      </c>
      <c r="I11" s="14">
        <v>619</v>
      </c>
      <c r="J11" s="14">
        <v>220</v>
      </c>
      <c r="K11" s="15">
        <f t="shared" si="4"/>
        <v>9.6917491749174918</v>
      </c>
      <c r="L11" s="351"/>
      <c r="M11" s="13">
        <f>SUM(H11)-C11</f>
        <v>-1039</v>
      </c>
      <c r="N11" s="14">
        <f t="shared" si="5"/>
        <v>-118</v>
      </c>
      <c r="O11" s="14">
        <f t="shared" si="6"/>
        <v>-62</v>
      </c>
      <c r="P11" s="145">
        <f t="shared" si="1"/>
        <v>2.3017270564608685</v>
      </c>
      <c r="Q11" s="351"/>
      <c r="R11" s="182">
        <f t="shared" si="9"/>
        <v>-25.53452936839518</v>
      </c>
      <c r="S11" s="96">
        <f t="shared" si="10"/>
        <v>-16.010854816824967</v>
      </c>
      <c r="T11" s="96">
        <f t="shared" si="7"/>
        <v>-21.98581560283688</v>
      </c>
      <c r="U11" s="38">
        <f t="shared" si="11"/>
        <v>31.146416337676335</v>
      </c>
      <c r="W11" s="14">
        <f>SUM(X11:AI11)</f>
        <v>29366</v>
      </c>
      <c r="X11" s="790">
        <v>2606</v>
      </c>
      <c r="Y11" s="790">
        <v>2632</v>
      </c>
      <c r="Z11" s="790">
        <v>2536</v>
      </c>
      <c r="AA11" s="790">
        <v>2452</v>
      </c>
      <c r="AB11" s="790">
        <v>2434</v>
      </c>
      <c r="AC11" s="790">
        <v>2393</v>
      </c>
      <c r="AD11" s="790">
        <v>2386</v>
      </c>
      <c r="AE11" s="790">
        <v>2398</v>
      </c>
      <c r="AF11" s="790">
        <v>2328</v>
      </c>
      <c r="AG11" s="790">
        <v>2368</v>
      </c>
      <c r="AH11" s="790">
        <v>2400</v>
      </c>
      <c r="AI11" s="791">
        <v>2433</v>
      </c>
      <c r="AJ11" s="351"/>
      <c r="AK11" s="14">
        <f t="shared" si="12"/>
        <v>30070</v>
      </c>
      <c r="AL11" s="790">
        <v>2795</v>
      </c>
      <c r="AM11" s="790">
        <v>2782</v>
      </c>
      <c r="AN11" s="790">
        <v>2666</v>
      </c>
      <c r="AO11" s="790">
        <v>2583</v>
      </c>
      <c r="AP11" s="790">
        <v>2465</v>
      </c>
      <c r="AQ11" s="790">
        <v>2394</v>
      </c>
      <c r="AR11" s="790">
        <v>2426</v>
      </c>
      <c r="AS11" s="790">
        <v>2386</v>
      </c>
      <c r="AT11" s="790">
        <v>2356</v>
      </c>
      <c r="AU11" s="790">
        <v>2371</v>
      </c>
      <c r="AV11" s="790">
        <v>2411</v>
      </c>
      <c r="AW11" s="791">
        <v>2435</v>
      </c>
    </row>
    <row r="12" spans="2:49" x14ac:dyDescent="0.25">
      <c r="B12" s="176" t="s">
        <v>18</v>
      </c>
      <c r="C12" s="13">
        <v>2643</v>
      </c>
      <c r="D12" s="14">
        <v>1430</v>
      </c>
      <c r="E12" s="14">
        <v>418</v>
      </c>
      <c r="F12" s="15">
        <f t="shared" si="8"/>
        <v>22.2107453651154</v>
      </c>
      <c r="G12" s="351"/>
      <c r="H12" s="13">
        <v>3093</v>
      </c>
      <c r="I12" s="14">
        <v>1122</v>
      </c>
      <c r="J12" s="14">
        <v>393</v>
      </c>
      <c r="K12" s="15">
        <f t="shared" si="4"/>
        <v>17.08955706433883</v>
      </c>
      <c r="L12" s="351"/>
      <c r="M12" s="13">
        <f t="shared" ref="M12:M33" si="13">SUM(H12)-C12</f>
        <v>450</v>
      </c>
      <c r="N12" s="14">
        <f t="shared" si="5"/>
        <v>-308</v>
      </c>
      <c r="O12" s="14">
        <f t="shared" si="6"/>
        <v>-25</v>
      </c>
      <c r="P12" s="145">
        <f t="shared" si="1"/>
        <v>-5.1211883007765699</v>
      </c>
      <c r="Q12" s="351"/>
      <c r="R12" s="182">
        <f t="shared" si="9"/>
        <v>17.026106696935301</v>
      </c>
      <c r="S12" s="96">
        <f t="shared" si="10"/>
        <v>-21.53846153846154</v>
      </c>
      <c r="T12" s="96">
        <f t="shared" si="7"/>
        <v>-5.9808612440191391</v>
      </c>
      <c r="U12" s="38">
        <f t="shared" si="11"/>
        <v>-23.057255470678626</v>
      </c>
      <c r="W12" s="14">
        <f t="shared" ref="W12:W33" si="14">SUM(X12:AI12)</f>
        <v>52858</v>
      </c>
      <c r="X12" s="790">
        <v>4850</v>
      </c>
      <c r="Y12" s="790">
        <v>4843</v>
      </c>
      <c r="Z12" s="790">
        <v>4626</v>
      </c>
      <c r="AA12" s="790">
        <v>4555</v>
      </c>
      <c r="AB12" s="790">
        <v>4474</v>
      </c>
      <c r="AC12" s="790">
        <v>4248</v>
      </c>
      <c r="AD12" s="790">
        <v>4222</v>
      </c>
      <c r="AE12" s="790">
        <v>4215</v>
      </c>
      <c r="AF12" s="790">
        <v>4202</v>
      </c>
      <c r="AG12" s="790">
        <v>4157</v>
      </c>
      <c r="AH12" s="790">
        <v>4167</v>
      </c>
      <c r="AI12" s="791">
        <v>4299</v>
      </c>
      <c r="AJ12" s="351"/>
      <c r="AK12" s="14">
        <f t="shared" si="12"/>
        <v>58703</v>
      </c>
      <c r="AL12" s="790">
        <v>5559</v>
      </c>
      <c r="AM12" s="790">
        <v>5513</v>
      </c>
      <c r="AN12" s="790">
        <v>5247</v>
      </c>
      <c r="AO12" s="790">
        <v>5026</v>
      </c>
      <c r="AP12" s="790">
        <v>4844</v>
      </c>
      <c r="AQ12" s="790">
        <v>4646</v>
      </c>
      <c r="AR12" s="790">
        <v>4643</v>
      </c>
      <c r="AS12" s="790">
        <v>4631</v>
      </c>
      <c r="AT12" s="790">
        <v>4644</v>
      </c>
      <c r="AU12" s="790">
        <v>4635</v>
      </c>
      <c r="AV12" s="790">
        <v>4641</v>
      </c>
      <c r="AW12" s="791">
        <v>4674</v>
      </c>
    </row>
    <row r="13" spans="2:49" x14ac:dyDescent="0.25">
      <c r="B13" s="176" t="s">
        <v>19</v>
      </c>
      <c r="C13" s="13">
        <v>2543</v>
      </c>
      <c r="D13" s="14">
        <v>1202</v>
      </c>
      <c r="E13" s="14">
        <v>379</v>
      </c>
      <c r="F13" s="15">
        <f t="shared" si="8"/>
        <v>23.563507668108532</v>
      </c>
      <c r="G13" s="351"/>
      <c r="H13" s="13">
        <v>2546</v>
      </c>
      <c r="I13" s="14">
        <v>995</v>
      </c>
      <c r="J13" s="14">
        <v>330</v>
      </c>
      <c r="K13" s="15">
        <f t="shared" si="4"/>
        <v>23.142576590730556</v>
      </c>
      <c r="L13" s="351"/>
      <c r="M13" s="13">
        <f t="shared" si="13"/>
        <v>3</v>
      </c>
      <c r="N13" s="14">
        <f t="shared" si="5"/>
        <v>-207</v>
      </c>
      <c r="O13" s="14">
        <f t="shared" si="6"/>
        <v>-49</v>
      </c>
      <c r="P13" s="145">
        <f t="shared" si="1"/>
        <v>-0.42093107737797553</v>
      </c>
      <c r="Q13" s="351"/>
      <c r="R13" s="182">
        <f t="shared" si="9"/>
        <v>0.11797090051120723</v>
      </c>
      <c r="S13" s="96">
        <f t="shared" si="10"/>
        <v>-17.221297836938437</v>
      </c>
      <c r="T13" s="96">
        <f t="shared" si="7"/>
        <v>-12.928759894459102</v>
      </c>
      <c r="U13" s="38">
        <f t="shared" si="11"/>
        <v>-1.7863684953309165</v>
      </c>
      <c r="W13" s="14">
        <f>SUM(X13:AI13)</f>
        <v>58921</v>
      </c>
      <c r="X13" s="790">
        <v>5153</v>
      </c>
      <c r="Y13" s="790">
        <v>5156</v>
      </c>
      <c r="Z13" s="790">
        <v>5052</v>
      </c>
      <c r="AA13" s="790">
        <v>4936</v>
      </c>
      <c r="AB13" s="790">
        <v>4794</v>
      </c>
      <c r="AC13" s="790">
        <v>4686</v>
      </c>
      <c r="AD13" s="790">
        <v>4709</v>
      </c>
      <c r="AE13" s="790">
        <v>4772</v>
      </c>
      <c r="AF13" s="790">
        <v>4758</v>
      </c>
      <c r="AG13" s="790">
        <v>4830</v>
      </c>
      <c r="AH13" s="790">
        <v>4968</v>
      </c>
      <c r="AI13" s="791">
        <v>5107</v>
      </c>
      <c r="AJ13" s="351"/>
      <c r="AK13" s="14">
        <f t="shared" si="12"/>
        <v>59922</v>
      </c>
      <c r="AL13" s="790">
        <v>5537</v>
      </c>
      <c r="AM13" s="790">
        <v>5495</v>
      </c>
      <c r="AN13" s="790">
        <v>5349</v>
      </c>
      <c r="AO13" s="790">
        <v>5153</v>
      </c>
      <c r="AP13" s="790">
        <v>4908</v>
      </c>
      <c r="AQ13" s="790">
        <v>4770</v>
      </c>
      <c r="AR13" s="790">
        <v>4746</v>
      </c>
      <c r="AS13" s="790">
        <v>4681</v>
      </c>
      <c r="AT13" s="790">
        <v>4728</v>
      </c>
      <c r="AU13" s="790">
        <v>4770</v>
      </c>
      <c r="AV13" s="790">
        <v>4859</v>
      </c>
      <c r="AW13" s="791">
        <v>4926</v>
      </c>
    </row>
    <row r="14" spans="2:49" x14ac:dyDescent="0.25">
      <c r="B14" s="176" t="s">
        <v>20</v>
      </c>
      <c r="C14" s="13">
        <v>1435</v>
      </c>
      <c r="D14" s="14">
        <v>608</v>
      </c>
      <c r="E14" s="14">
        <v>144</v>
      </c>
      <c r="F14" s="15">
        <f t="shared" si="8"/>
        <v>13.948432055749128</v>
      </c>
      <c r="G14" s="351"/>
      <c r="H14" s="13">
        <v>1103</v>
      </c>
      <c r="I14" s="14">
        <v>507</v>
      </c>
      <c r="J14" s="14">
        <v>145</v>
      </c>
      <c r="K14" s="15">
        <f t="shared" si="4"/>
        <v>16.990027198549409</v>
      </c>
      <c r="L14" s="351"/>
      <c r="M14" s="13">
        <f t="shared" si="13"/>
        <v>-332</v>
      </c>
      <c r="N14" s="14">
        <f t="shared" si="5"/>
        <v>-101</v>
      </c>
      <c r="O14" s="14">
        <f t="shared" si="6"/>
        <v>1</v>
      </c>
      <c r="P14" s="145">
        <f t="shared" si="1"/>
        <v>3.041595142800281</v>
      </c>
      <c r="Q14" s="351"/>
      <c r="R14" s="182">
        <f t="shared" si="9"/>
        <v>-23.135888501742162</v>
      </c>
      <c r="S14" s="96">
        <f t="shared" si="10"/>
        <v>-16.611842105263158</v>
      </c>
      <c r="T14" s="96">
        <f t="shared" si="7"/>
        <v>0.69444444444444442</v>
      </c>
      <c r="U14" s="38">
        <f t="shared" si="11"/>
        <v>21.806000349312569</v>
      </c>
      <c r="W14" s="14">
        <f t="shared" si="14"/>
        <v>18740</v>
      </c>
      <c r="X14" s="790">
        <v>1678</v>
      </c>
      <c r="Y14" s="790">
        <v>1710</v>
      </c>
      <c r="Z14" s="790">
        <v>1672</v>
      </c>
      <c r="AA14" s="790">
        <v>1617</v>
      </c>
      <c r="AB14" s="790">
        <v>1581</v>
      </c>
      <c r="AC14" s="790">
        <v>1519</v>
      </c>
      <c r="AD14" s="790">
        <v>1528</v>
      </c>
      <c r="AE14" s="790">
        <v>1511</v>
      </c>
      <c r="AF14" s="790">
        <v>1488</v>
      </c>
      <c r="AG14" s="790">
        <v>1464</v>
      </c>
      <c r="AH14" s="790">
        <v>1478</v>
      </c>
      <c r="AI14" s="791">
        <v>1494</v>
      </c>
      <c r="AJ14" s="351"/>
      <c r="AK14" s="14">
        <f t="shared" si="12"/>
        <v>20016</v>
      </c>
      <c r="AL14" s="790">
        <v>1807</v>
      </c>
      <c r="AM14" s="790">
        <v>1845</v>
      </c>
      <c r="AN14" s="790">
        <v>1827</v>
      </c>
      <c r="AO14" s="790">
        <v>1751</v>
      </c>
      <c r="AP14" s="790">
        <v>1657</v>
      </c>
      <c r="AQ14" s="790">
        <v>1621</v>
      </c>
      <c r="AR14" s="790">
        <v>1636</v>
      </c>
      <c r="AS14" s="790">
        <v>1617</v>
      </c>
      <c r="AT14" s="790">
        <v>1589</v>
      </c>
      <c r="AU14" s="790">
        <v>1526</v>
      </c>
      <c r="AV14" s="790">
        <v>1563</v>
      </c>
      <c r="AW14" s="791">
        <v>1577</v>
      </c>
    </row>
    <row r="15" spans="2:49" x14ac:dyDescent="0.25">
      <c r="B15" s="176" t="s">
        <v>21</v>
      </c>
      <c r="C15" s="13">
        <v>804</v>
      </c>
      <c r="D15" s="14">
        <v>353</v>
      </c>
      <c r="E15" s="14">
        <v>85</v>
      </c>
      <c r="F15" s="15">
        <f>SUM(AK15/C15)</f>
        <v>29.093283582089551</v>
      </c>
      <c r="G15" s="351"/>
      <c r="H15" s="13">
        <v>966</v>
      </c>
      <c r="I15" s="14">
        <v>282</v>
      </c>
      <c r="J15" s="14">
        <v>102</v>
      </c>
      <c r="K15" s="15">
        <f>SUM(W15)/H15</f>
        <v>26.684265010351968</v>
      </c>
      <c r="L15" s="351"/>
      <c r="M15" s="13">
        <f t="shared" si="13"/>
        <v>162</v>
      </c>
      <c r="N15" s="14">
        <f t="shared" si="5"/>
        <v>-71</v>
      </c>
      <c r="O15" s="14">
        <f t="shared" si="6"/>
        <v>17</v>
      </c>
      <c r="P15" s="145">
        <f t="shared" si="1"/>
        <v>-2.4090185717375832</v>
      </c>
      <c r="Q15" s="351"/>
      <c r="R15" s="182">
        <f t="shared" si="9"/>
        <v>20.149253731343283</v>
      </c>
      <c r="S15" s="96">
        <f t="shared" si="10"/>
        <v>-20.113314447592067</v>
      </c>
      <c r="T15" s="96">
        <f t="shared" si="7"/>
        <v>20</v>
      </c>
      <c r="U15" s="38">
        <f>P15/F15*100</f>
        <v>-8.2803254742294783</v>
      </c>
      <c r="W15" s="14">
        <f t="shared" si="14"/>
        <v>25777</v>
      </c>
      <c r="X15" s="790">
        <v>2175</v>
      </c>
      <c r="Y15" s="790">
        <v>2228</v>
      </c>
      <c r="Z15" s="790">
        <v>2239</v>
      </c>
      <c r="AA15" s="790">
        <v>2194</v>
      </c>
      <c r="AB15" s="790">
        <v>2125</v>
      </c>
      <c r="AC15" s="790">
        <v>2076</v>
      </c>
      <c r="AD15" s="790">
        <v>2095</v>
      </c>
      <c r="AE15" s="790">
        <v>2126</v>
      </c>
      <c r="AF15" s="790">
        <v>2081</v>
      </c>
      <c r="AG15" s="790">
        <v>2081</v>
      </c>
      <c r="AH15" s="790">
        <v>2136</v>
      </c>
      <c r="AI15" s="791">
        <v>2221</v>
      </c>
      <c r="AJ15" s="351"/>
      <c r="AK15" s="14">
        <f>SUM(AL15:AW15)</f>
        <v>23391</v>
      </c>
      <c r="AL15" s="790">
        <v>2120</v>
      </c>
      <c r="AM15" s="790">
        <v>2129</v>
      </c>
      <c r="AN15" s="790">
        <v>2077</v>
      </c>
      <c r="AO15" s="790">
        <v>1983</v>
      </c>
      <c r="AP15" s="790">
        <v>1917</v>
      </c>
      <c r="AQ15" s="790">
        <v>1824</v>
      </c>
      <c r="AR15" s="790">
        <v>1859</v>
      </c>
      <c r="AS15" s="790">
        <v>1857</v>
      </c>
      <c r="AT15" s="790">
        <v>1836</v>
      </c>
      <c r="AU15" s="790">
        <v>1838</v>
      </c>
      <c r="AV15" s="790">
        <v>1933</v>
      </c>
      <c r="AW15" s="791">
        <v>2018</v>
      </c>
    </row>
    <row r="16" spans="2:49" x14ac:dyDescent="0.25">
      <c r="B16" s="176" t="s">
        <v>22</v>
      </c>
      <c r="C16" s="13">
        <v>582</v>
      </c>
      <c r="D16" s="14">
        <v>222</v>
      </c>
      <c r="E16" s="14">
        <v>82</v>
      </c>
      <c r="F16" s="15">
        <f t="shared" si="8"/>
        <v>34.352233676975942</v>
      </c>
      <c r="G16" s="351"/>
      <c r="H16" s="13">
        <v>476</v>
      </c>
      <c r="I16" s="14">
        <v>247</v>
      </c>
      <c r="J16" s="14">
        <v>90</v>
      </c>
      <c r="K16" s="15">
        <f>SUM(W16)/H16</f>
        <v>41.852941176470587</v>
      </c>
      <c r="L16" s="351"/>
      <c r="M16" s="13">
        <f>SUM(H16)-C16</f>
        <v>-106</v>
      </c>
      <c r="N16" s="14">
        <f t="shared" si="5"/>
        <v>25</v>
      </c>
      <c r="O16" s="14">
        <f t="shared" si="6"/>
        <v>8</v>
      </c>
      <c r="P16" s="145">
        <f>K16-F16</f>
        <v>7.500707499494645</v>
      </c>
      <c r="Q16" s="351"/>
      <c r="R16" s="182">
        <f t="shared" si="9"/>
        <v>-18.213058419243985</v>
      </c>
      <c r="S16" s="96">
        <f t="shared" si="10"/>
        <v>11.261261261261261</v>
      </c>
      <c r="T16" s="96">
        <f t="shared" si="7"/>
        <v>9.7560975609756095</v>
      </c>
      <c r="U16" s="38">
        <f>P16/F16*100</f>
        <v>21.834700968868521</v>
      </c>
      <c r="W16" s="14">
        <f>SUM(X16:AI16)</f>
        <v>19922</v>
      </c>
      <c r="X16" s="790">
        <v>1805</v>
      </c>
      <c r="Y16" s="790">
        <v>1813</v>
      </c>
      <c r="Z16" s="790">
        <v>1804</v>
      </c>
      <c r="AA16" s="790">
        <v>1756</v>
      </c>
      <c r="AB16" s="790">
        <v>1648</v>
      </c>
      <c r="AC16" s="790">
        <v>1571</v>
      </c>
      <c r="AD16" s="790">
        <v>1510</v>
      </c>
      <c r="AE16" s="790">
        <v>1541</v>
      </c>
      <c r="AF16" s="790">
        <v>1530</v>
      </c>
      <c r="AG16" s="790">
        <v>1561</v>
      </c>
      <c r="AH16" s="790">
        <v>1667</v>
      </c>
      <c r="AI16" s="791">
        <v>1716</v>
      </c>
      <c r="AJ16" s="351"/>
      <c r="AK16" s="14">
        <f>SUM(AL16:AW16)</f>
        <v>19993</v>
      </c>
      <c r="AL16" s="790">
        <v>1816</v>
      </c>
      <c r="AM16" s="790">
        <v>1773</v>
      </c>
      <c r="AN16" s="790">
        <v>1761</v>
      </c>
      <c r="AO16" s="790">
        <v>1725</v>
      </c>
      <c r="AP16" s="790">
        <v>1609</v>
      </c>
      <c r="AQ16" s="790">
        <v>1560</v>
      </c>
      <c r="AR16" s="790">
        <v>1559</v>
      </c>
      <c r="AS16" s="790">
        <v>1560</v>
      </c>
      <c r="AT16" s="790">
        <v>1567</v>
      </c>
      <c r="AU16" s="790">
        <v>1625</v>
      </c>
      <c r="AV16" s="790">
        <v>1691</v>
      </c>
      <c r="AW16" s="791">
        <v>1747</v>
      </c>
    </row>
    <row r="17" spans="2:49" x14ac:dyDescent="0.25">
      <c r="B17" s="176" t="s">
        <v>23</v>
      </c>
      <c r="C17" s="13">
        <v>1668</v>
      </c>
      <c r="D17" s="14">
        <v>631</v>
      </c>
      <c r="E17" s="14">
        <v>192</v>
      </c>
      <c r="F17" s="15">
        <f t="shared" si="8"/>
        <v>24.112709832134293</v>
      </c>
      <c r="G17" s="351"/>
      <c r="H17" s="13">
        <v>1330</v>
      </c>
      <c r="I17" s="14">
        <v>664</v>
      </c>
      <c r="J17" s="14">
        <v>259</v>
      </c>
      <c r="K17" s="15">
        <f t="shared" si="4"/>
        <v>27.54436090225564</v>
      </c>
      <c r="L17" s="351"/>
      <c r="M17" s="13">
        <f t="shared" si="13"/>
        <v>-338</v>
      </c>
      <c r="N17" s="14">
        <f t="shared" si="5"/>
        <v>33</v>
      </c>
      <c r="O17" s="14">
        <f t="shared" si="6"/>
        <v>67</v>
      </c>
      <c r="P17" s="145">
        <f t="shared" si="1"/>
        <v>3.4316510701213474</v>
      </c>
      <c r="Q17" s="351"/>
      <c r="R17" s="182">
        <f t="shared" si="9"/>
        <v>-20.26378896882494</v>
      </c>
      <c r="S17" s="96">
        <f t="shared" si="10"/>
        <v>5.2297939778129949</v>
      </c>
      <c r="T17" s="96">
        <f t="shared" si="7"/>
        <v>34.895833333333329</v>
      </c>
      <c r="U17" s="38">
        <f t="shared" si="11"/>
        <v>14.231710554357054</v>
      </c>
      <c r="W17" s="14">
        <f>SUM(X17:AI17)</f>
        <v>36634</v>
      </c>
      <c r="X17" s="790">
        <v>3295</v>
      </c>
      <c r="Y17" s="790">
        <v>3283</v>
      </c>
      <c r="Z17" s="790">
        <v>3199</v>
      </c>
      <c r="AA17" s="790">
        <v>3181</v>
      </c>
      <c r="AB17" s="790">
        <v>3058</v>
      </c>
      <c r="AC17" s="790">
        <v>2898</v>
      </c>
      <c r="AD17" s="790">
        <v>2933</v>
      </c>
      <c r="AE17" s="790">
        <v>2897</v>
      </c>
      <c r="AF17" s="790">
        <v>2889</v>
      </c>
      <c r="AG17" s="790">
        <v>2921</v>
      </c>
      <c r="AH17" s="790">
        <v>2975</v>
      </c>
      <c r="AI17" s="791">
        <v>3105</v>
      </c>
      <c r="AJ17" s="351"/>
      <c r="AK17" s="14">
        <f t="shared" si="12"/>
        <v>40220</v>
      </c>
      <c r="AL17" s="790">
        <v>3754</v>
      </c>
      <c r="AM17" s="790">
        <v>3708</v>
      </c>
      <c r="AN17" s="790">
        <v>3578</v>
      </c>
      <c r="AO17" s="790">
        <v>3473</v>
      </c>
      <c r="AP17" s="790">
        <v>3391</v>
      </c>
      <c r="AQ17" s="790">
        <v>3283</v>
      </c>
      <c r="AR17" s="790">
        <v>3195</v>
      </c>
      <c r="AS17" s="790">
        <v>3221</v>
      </c>
      <c r="AT17" s="790">
        <v>3171</v>
      </c>
      <c r="AU17" s="790">
        <v>3124</v>
      </c>
      <c r="AV17" s="790">
        <v>3124</v>
      </c>
      <c r="AW17" s="791">
        <v>3198</v>
      </c>
    </row>
    <row r="18" spans="2:49" x14ac:dyDescent="0.25">
      <c r="B18" s="176" t="s">
        <v>24</v>
      </c>
      <c r="C18" s="13">
        <v>948</v>
      </c>
      <c r="D18" s="14">
        <v>607</v>
      </c>
      <c r="E18" s="14">
        <v>223</v>
      </c>
      <c r="F18" s="15">
        <f t="shared" si="8"/>
        <v>22.990506329113924</v>
      </c>
      <c r="G18" s="351"/>
      <c r="H18" s="13">
        <v>935</v>
      </c>
      <c r="I18" s="14">
        <v>612</v>
      </c>
      <c r="J18" s="14">
        <v>258</v>
      </c>
      <c r="K18" s="15">
        <f t="shared" si="4"/>
        <v>22.502673796791445</v>
      </c>
      <c r="L18" s="351"/>
      <c r="M18" s="13">
        <f t="shared" si="13"/>
        <v>-13</v>
      </c>
      <c r="N18" s="14">
        <f t="shared" si="5"/>
        <v>5</v>
      </c>
      <c r="O18" s="14">
        <f t="shared" si="6"/>
        <v>35</v>
      </c>
      <c r="P18" s="145">
        <f t="shared" si="1"/>
        <v>-0.48783253232247858</v>
      </c>
      <c r="Q18" s="351"/>
      <c r="R18" s="182">
        <f t="shared" si="9"/>
        <v>-1.3713080168776373</v>
      </c>
      <c r="S18" s="96">
        <f t="shared" si="10"/>
        <v>0.82372322899505768</v>
      </c>
      <c r="T18" s="96">
        <f t="shared" si="7"/>
        <v>15.695067264573993</v>
      </c>
      <c r="U18" s="38">
        <f t="shared" si="11"/>
        <v>-2.121886857727505</v>
      </c>
      <c r="W18" s="14">
        <f t="shared" si="14"/>
        <v>21040</v>
      </c>
      <c r="X18" s="790">
        <v>1987</v>
      </c>
      <c r="Y18" s="790">
        <v>1954</v>
      </c>
      <c r="Z18" s="790">
        <v>1882</v>
      </c>
      <c r="AA18" s="790">
        <v>1771</v>
      </c>
      <c r="AB18" s="790">
        <v>1651</v>
      </c>
      <c r="AC18" s="790">
        <v>1573</v>
      </c>
      <c r="AD18" s="790">
        <v>1616</v>
      </c>
      <c r="AE18" s="790">
        <v>1692</v>
      </c>
      <c r="AF18" s="790">
        <v>1624</v>
      </c>
      <c r="AG18" s="790">
        <v>1663</v>
      </c>
      <c r="AH18" s="790">
        <v>1760</v>
      </c>
      <c r="AI18" s="791">
        <v>1867</v>
      </c>
      <c r="AJ18" s="351"/>
      <c r="AK18" s="14">
        <f t="shared" si="12"/>
        <v>21795</v>
      </c>
      <c r="AL18" s="790">
        <v>2142</v>
      </c>
      <c r="AM18" s="790">
        <v>2087</v>
      </c>
      <c r="AN18" s="790">
        <v>1990</v>
      </c>
      <c r="AO18" s="790">
        <v>1886</v>
      </c>
      <c r="AP18" s="790">
        <v>1767</v>
      </c>
      <c r="AQ18" s="790">
        <v>1669</v>
      </c>
      <c r="AR18" s="790">
        <v>1613</v>
      </c>
      <c r="AS18" s="790">
        <v>1617</v>
      </c>
      <c r="AT18" s="790">
        <v>1665</v>
      </c>
      <c r="AU18" s="790">
        <v>1731</v>
      </c>
      <c r="AV18" s="790">
        <v>1797</v>
      </c>
      <c r="AW18" s="791">
        <v>1831</v>
      </c>
    </row>
    <row r="19" spans="2:49" x14ac:dyDescent="0.25">
      <c r="B19" s="176" t="s">
        <v>25</v>
      </c>
      <c r="C19" s="13">
        <v>1377</v>
      </c>
      <c r="D19" s="14">
        <v>761</v>
      </c>
      <c r="E19" s="14">
        <v>310</v>
      </c>
      <c r="F19" s="15">
        <f t="shared" si="8"/>
        <v>25.397240377632535</v>
      </c>
      <c r="G19" s="351"/>
      <c r="H19" s="13">
        <v>967</v>
      </c>
      <c r="I19" s="14">
        <v>540</v>
      </c>
      <c r="J19" s="14">
        <v>239</v>
      </c>
      <c r="K19" s="15">
        <f t="shared" si="4"/>
        <v>31.718717683557394</v>
      </c>
      <c r="L19" s="351"/>
      <c r="M19" s="13">
        <f t="shared" si="13"/>
        <v>-410</v>
      </c>
      <c r="N19" s="14">
        <f t="shared" si="5"/>
        <v>-221</v>
      </c>
      <c r="O19" s="14">
        <f t="shared" si="6"/>
        <v>-71</v>
      </c>
      <c r="P19" s="145">
        <f t="shared" si="1"/>
        <v>6.3214773059248586</v>
      </c>
      <c r="Q19" s="351"/>
      <c r="R19" s="182">
        <f t="shared" si="9"/>
        <v>-29.774872912127815</v>
      </c>
      <c r="S19" s="96">
        <f t="shared" si="10"/>
        <v>-29.040735873850199</v>
      </c>
      <c r="T19" s="96">
        <f t="shared" si="7"/>
        <v>-22.903225806451612</v>
      </c>
      <c r="U19" s="38">
        <f t="shared" si="11"/>
        <v>24.890410186030341</v>
      </c>
      <c r="W19" s="14">
        <f t="shared" si="14"/>
        <v>30672</v>
      </c>
      <c r="X19" s="790">
        <v>2809</v>
      </c>
      <c r="Y19" s="790">
        <v>2797</v>
      </c>
      <c r="Z19" s="790">
        <v>2671</v>
      </c>
      <c r="AA19" s="790">
        <v>2601</v>
      </c>
      <c r="AB19" s="790">
        <v>2549</v>
      </c>
      <c r="AC19" s="790">
        <v>2476</v>
      </c>
      <c r="AD19" s="790">
        <v>2519</v>
      </c>
      <c r="AE19" s="790">
        <v>2520</v>
      </c>
      <c r="AF19" s="790">
        <v>2406</v>
      </c>
      <c r="AG19" s="790">
        <v>2364</v>
      </c>
      <c r="AH19" s="790">
        <v>2413</v>
      </c>
      <c r="AI19" s="791">
        <v>2547</v>
      </c>
      <c r="AJ19" s="351"/>
      <c r="AK19" s="14">
        <f t="shared" si="12"/>
        <v>34972</v>
      </c>
      <c r="AL19" s="790">
        <v>3400</v>
      </c>
      <c r="AM19" s="790">
        <v>3383</v>
      </c>
      <c r="AN19" s="790">
        <v>3304</v>
      </c>
      <c r="AO19" s="790">
        <v>3143</v>
      </c>
      <c r="AP19" s="790">
        <v>2990</v>
      </c>
      <c r="AQ19" s="790">
        <v>2858</v>
      </c>
      <c r="AR19" s="790">
        <v>2782</v>
      </c>
      <c r="AS19" s="790">
        <v>2721</v>
      </c>
      <c r="AT19" s="790">
        <v>2603</v>
      </c>
      <c r="AU19" s="790">
        <v>2576</v>
      </c>
      <c r="AV19" s="790">
        <v>2583</v>
      </c>
      <c r="AW19" s="791">
        <v>2629</v>
      </c>
    </row>
    <row r="20" spans="2:49" x14ac:dyDescent="0.25">
      <c r="B20" s="176" t="s">
        <v>26</v>
      </c>
      <c r="C20" s="13">
        <v>5430</v>
      </c>
      <c r="D20" s="14">
        <v>1626</v>
      </c>
      <c r="E20" s="14">
        <v>341</v>
      </c>
      <c r="F20" s="15">
        <f>SUM(AK20/C20)</f>
        <v>5.9134438305709027</v>
      </c>
      <c r="G20" s="351"/>
      <c r="H20" s="13">
        <v>3417</v>
      </c>
      <c r="I20" s="14">
        <v>847</v>
      </c>
      <c r="J20" s="14">
        <v>281</v>
      </c>
      <c r="K20" s="15">
        <f>SUM(W20)/H20</f>
        <v>9.9610769681006737</v>
      </c>
      <c r="L20" s="351"/>
      <c r="M20" s="13">
        <f t="shared" si="13"/>
        <v>-2013</v>
      </c>
      <c r="N20" s="14">
        <f t="shared" si="5"/>
        <v>-779</v>
      </c>
      <c r="O20" s="14">
        <f t="shared" si="6"/>
        <v>-60</v>
      </c>
      <c r="P20" s="145">
        <f t="shared" si="1"/>
        <v>4.0476331375297709</v>
      </c>
      <c r="Q20" s="351"/>
      <c r="R20" s="182">
        <f t="shared" si="9"/>
        <v>-37.071823204419893</v>
      </c>
      <c r="S20" s="96">
        <f t="shared" si="10"/>
        <v>-47.908979089790897</v>
      </c>
      <c r="T20" s="96">
        <f t="shared" si="7"/>
        <v>-17.595307917888565</v>
      </c>
      <c r="U20" s="38">
        <f t="shared" si="11"/>
        <v>68.447984854520882</v>
      </c>
      <c r="W20" s="14">
        <f t="shared" si="14"/>
        <v>34037</v>
      </c>
      <c r="X20" s="790">
        <v>2696</v>
      </c>
      <c r="Y20" s="790">
        <v>2769</v>
      </c>
      <c r="Z20" s="790">
        <v>2700</v>
      </c>
      <c r="AA20" s="790">
        <v>2740</v>
      </c>
      <c r="AB20" s="790">
        <v>2793</v>
      </c>
      <c r="AC20" s="790">
        <v>2784</v>
      </c>
      <c r="AD20" s="790">
        <v>2837</v>
      </c>
      <c r="AE20" s="790">
        <v>2918</v>
      </c>
      <c r="AF20" s="790">
        <v>2920</v>
      </c>
      <c r="AG20" s="790">
        <v>2921</v>
      </c>
      <c r="AH20" s="790">
        <v>2942</v>
      </c>
      <c r="AI20" s="791">
        <v>3017</v>
      </c>
      <c r="AJ20" s="351"/>
      <c r="AK20" s="14">
        <f t="shared" si="12"/>
        <v>32110</v>
      </c>
      <c r="AL20" s="790">
        <v>3000</v>
      </c>
      <c r="AM20" s="790">
        <v>2886</v>
      </c>
      <c r="AN20" s="790">
        <v>2831</v>
      </c>
      <c r="AO20" s="790">
        <v>2693</v>
      </c>
      <c r="AP20" s="790">
        <v>2613</v>
      </c>
      <c r="AQ20" s="790">
        <v>2520</v>
      </c>
      <c r="AR20" s="790">
        <v>2646</v>
      </c>
      <c r="AS20" s="790">
        <v>2648</v>
      </c>
      <c r="AT20" s="790">
        <v>2655</v>
      </c>
      <c r="AU20" s="790">
        <v>2559</v>
      </c>
      <c r="AV20" s="790">
        <v>2542</v>
      </c>
      <c r="AW20" s="791">
        <v>2517</v>
      </c>
    </row>
    <row r="21" spans="2:49" x14ac:dyDescent="0.25">
      <c r="B21" s="176" t="s">
        <v>27</v>
      </c>
      <c r="C21" s="13">
        <v>1253</v>
      </c>
      <c r="D21" s="14">
        <v>965</v>
      </c>
      <c r="E21" s="14">
        <v>365</v>
      </c>
      <c r="F21" s="15">
        <f t="shared" si="8"/>
        <v>30.723862729449323</v>
      </c>
      <c r="G21" s="351"/>
      <c r="H21" s="13">
        <v>1131</v>
      </c>
      <c r="I21" s="14">
        <v>795</v>
      </c>
      <c r="J21" s="14">
        <v>338</v>
      </c>
      <c r="K21" s="15">
        <f t="shared" si="4"/>
        <v>32.623342175066313</v>
      </c>
      <c r="L21" s="351"/>
      <c r="M21" s="13">
        <f t="shared" si="13"/>
        <v>-122</v>
      </c>
      <c r="N21" s="14">
        <f t="shared" si="5"/>
        <v>-170</v>
      </c>
      <c r="O21" s="14">
        <f t="shared" si="6"/>
        <v>-27</v>
      </c>
      <c r="P21" s="145">
        <f t="shared" si="1"/>
        <v>1.8994794456169899</v>
      </c>
      <c r="Q21" s="351"/>
      <c r="R21" s="182">
        <f t="shared" si="9"/>
        <v>-9.7366320830007993</v>
      </c>
      <c r="S21" s="96">
        <f t="shared" si="10"/>
        <v>-17.616580310880828</v>
      </c>
      <c r="T21" s="96">
        <f t="shared" si="7"/>
        <v>-7.397260273972603</v>
      </c>
      <c r="U21" s="38">
        <f t="shared" si="11"/>
        <v>6.1824239430555323</v>
      </c>
      <c r="W21" s="14">
        <f t="shared" si="14"/>
        <v>36897</v>
      </c>
      <c r="X21" s="790">
        <v>3307</v>
      </c>
      <c r="Y21" s="790">
        <v>3248</v>
      </c>
      <c r="Z21" s="790">
        <v>3156</v>
      </c>
      <c r="AA21" s="790">
        <v>3105</v>
      </c>
      <c r="AB21" s="790">
        <v>3109</v>
      </c>
      <c r="AC21" s="790">
        <v>3009</v>
      </c>
      <c r="AD21" s="790">
        <v>3032</v>
      </c>
      <c r="AE21" s="790">
        <v>3011</v>
      </c>
      <c r="AF21" s="790">
        <v>2969</v>
      </c>
      <c r="AG21" s="790">
        <v>2943</v>
      </c>
      <c r="AH21" s="790">
        <v>2965</v>
      </c>
      <c r="AI21" s="791">
        <v>3043</v>
      </c>
      <c r="AJ21" s="351"/>
      <c r="AK21" s="14">
        <f t="shared" si="12"/>
        <v>38497</v>
      </c>
      <c r="AL21" s="790">
        <v>3429</v>
      </c>
      <c r="AM21" s="790">
        <v>3410</v>
      </c>
      <c r="AN21" s="790">
        <v>3404</v>
      </c>
      <c r="AO21" s="790">
        <v>3347</v>
      </c>
      <c r="AP21" s="790">
        <v>3236</v>
      </c>
      <c r="AQ21" s="790">
        <v>3137</v>
      </c>
      <c r="AR21" s="790">
        <v>3156</v>
      </c>
      <c r="AS21" s="790">
        <v>3096</v>
      </c>
      <c r="AT21" s="790">
        <v>3061</v>
      </c>
      <c r="AU21" s="790">
        <v>3062</v>
      </c>
      <c r="AV21" s="790">
        <v>3043</v>
      </c>
      <c r="AW21" s="791">
        <v>3116</v>
      </c>
    </row>
    <row r="22" spans="2:49" x14ac:dyDescent="0.25">
      <c r="B22" s="177" t="s">
        <v>28</v>
      </c>
      <c r="C22" s="115">
        <v>546</v>
      </c>
      <c r="D22" s="117">
        <v>443</v>
      </c>
      <c r="E22" s="14">
        <v>245</v>
      </c>
      <c r="F22" s="472">
        <f t="shared" si="8"/>
        <v>70.424908424908423</v>
      </c>
      <c r="G22" s="469"/>
      <c r="H22" s="115">
        <v>425</v>
      </c>
      <c r="I22" s="117">
        <v>340</v>
      </c>
      <c r="J22" s="14">
        <v>202</v>
      </c>
      <c r="K22" s="472">
        <f t="shared" si="4"/>
        <v>82.183529411764709</v>
      </c>
      <c r="L22" s="469"/>
      <c r="M22" s="115">
        <f t="shared" si="13"/>
        <v>-121</v>
      </c>
      <c r="N22" s="117">
        <f t="shared" si="5"/>
        <v>-103</v>
      </c>
      <c r="O22" s="14">
        <f t="shared" si="6"/>
        <v>-43</v>
      </c>
      <c r="P22" s="145">
        <f t="shared" si="1"/>
        <v>11.758620986856286</v>
      </c>
      <c r="Q22" s="351"/>
      <c r="R22" s="183">
        <f t="shared" si="9"/>
        <v>-22.161172161172161</v>
      </c>
      <c r="S22" s="184">
        <f t="shared" si="10"/>
        <v>-23.25056433408578</v>
      </c>
      <c r="T22" s="96">
        <f t="shared" si="7"/>
        <v>-17.551020408163264</v>
      </c>
      <c r="U22" s="38">
        <f t="shared" si="11"/>
        <v>16.696679129365265</v>
      </c>
      <c r="W22" s="117">
        <f t="shared" si="14"/>
        <v>34928</v>
      </c>
      <c r="X22" s="790">
        <v>3218</v>
      </c>
      <c r="Y22" s="790">
        <v>3149</v>
      </c>
      <c r="Z22" s="790">
        <v>3053</v>
      </c>
      <c r="AA22" s="790">
        <v>2947</v>
      </c>
      <c r="AB22" s="790">
        <v>2883</v>
      </c>
      <c r="AC22" s="790">
        <v>2794</v>
      </c>
      <c r="AD22" s="790">
        <v>2740</v>
      </c>
      <c r="AE22" s="790">
        <v>2757</v>
      </c>
      <c r="AF22" s="790">
        <v>2762</v>
      </c>
      <c r="AG22" s="790">
        <v>2823</v>
      </c>
      <c r="AH22" s="790">
        <v>2839</v>
      </c>
      <c r="AI22" s="792">
        <v>2963</v>
      </c>
      <c r="AJ22" s="469"/>
      <c r="AK22" s="117">
        <f t="shared" si="12"/>
        <v>38452</v>
      </c>
      <c r="AL22" s="790">
        <v>3823</v>
      </c>
      <c r="AM22" s="790">
        <v>3709</v>
      </c>
      <c r="AN22" s="790">
        <v>3564</v>
      </c>
      <c r="AO22" s="790">
        <v>3404</v>
      </c>
      <c r="AP22" s="790">
        <v>3191</v>
      </c>
      <c r="AQ22" s="790">
        <v>3068</v>
      </c>
      <c r="AR22" s="790">
        <v>2975</v>
      </c>
      <c r="AS22" s="790">
        <v>2924</v>
      </c>
      <c r="AT22" s="790">
        <v>2902</v>
      </c>
      <c r="AU22" s="790">
        <v>2864</v>
      </c>
      <c r="AV22" s="790">
        <v>2944</v>
      </c>
      <c r="AW22" s="792">
        <v>3084</v>
      </c>
    </row>
    <row r="23" spans="2:49" x14ac:dyDescent="0.25">
      <c r="B23" s="177" t="s">
        <v>29</v>
      </c>
      <c r="C23" s="115">
        <v>2682</v>
      </c>
      <c r="D23" s="117">
        <v>1449</v>
      </c>
      <c r="E23" s="14">
        <v>691</v>
      </c>
      <c r="F23" s="472">
        <f t="shared" si="8"/>
        <v>16.224832214765101</v>
      </c>
      <c r="G23" s="469"/>
      <c r="H23" s="115">
        <v>3069</v>
      </c>
      <c r="I23" s="117">
        <v>1300</v>
      </c>
      <c r="J23" s="14">
        <v>700</v>
      </c>
      <c r="K23" s="472">
        <f t="shared" si="4"/>
        <v>13.197132616487455</v>
      </c>
      <c r="L23" s="469"/>
      <c r="M23" s="115">
        <f t="shared" si="13"/>
        <v>387</v>
      </c>
      <c r="N23" s="117">
        <f t="shared" si="5"/>
        <v>-149</v>
      </c>
      <c r="O23" s="14">
        <f t="shared" si="6"/>
        <v>9</v>
      </c>
      <c r="P23" s="145">
        <f t="shared" si="1"/>
        <v>-3.0276995982776462</v>
      </c>
      <c r="Q23" s="351"/>
      <c r="R23" s="183">
        <f t="shared" si="9"/>
        <v>14.429530201342283</v>
      </c>
      <c r="S23" s="184">
        <f t="shared" si="10"/>
        <v>-10.28295376121463</v>
      </c>
      <c r="T23" s="96">
        <f t="shared" si="7"/>
        <v>1.3024602026049203</v>
      </c>
      <c r="U23" s="38">
        <f t="shared" si="11"/>
        <v>-18.660899282042163</v>
      </c>
      <c r="W23" s="117">
        <f t="shared" si="14"/>
        <v>40502</v>
      </c>
      <c r="X23" s="790">
        <v>3707</v>
      </c>
      <c r="Y23" s="790">
        <v>3596</v>
      </c>
      <c r="Z23" s="790">
        <v>3593</v>
      </c>
      <c r="AA23" s="790">
        <v>3492</v>
      </c>
      <c r="AB23" s="790">
        <v>3261</v>
      </c>
      <c r="AC23" s="790">
        <v>3149</v>
      </c>
      <c r="AD23" s="790">
        <v>3268</v>
      </c>
      <c r="AE23" s="790">
        <v>3300</v>
      </c>
      <c r="AF23" s="790">
        <v>3221</v>
      </c>
      <c r="AG23" s="790">
        <v>3264</v>
      </c>
      <c r="AH23" s="790">
        <v>3254</v>
      </c>
      <c r="AI23" s="792">
        <v>3397</v>
      </c>
      <c r="AJ23" s="469"/>
      <c r="AK23" s="117">
        <f t="shared" si="12"/>
        <v>43515</v>
      </c>
      <c r="AL23" s="790">
        <v>3908</v>
      </c>
      <c r="AM23" s="790">
        <v>3894</v>
      </c>
      <c r="AN23" s="790">
        <v>3799</v>
      </c>
      <c r="AO23" s="790">
        <v>3668</v>
      </c>
      <c r="AP23" s="790">
        <v>3612</v>
      </c>
      <c r="AQ23" s="790">
        <v>3498</v>
      </c>
      <c r="AR23" s="790">
        <v>3501</v>
      </c>
      <c r="AS23" s="790">
        <v>3554</v>
      </c>
      <c r="AT23" s="790">
        <v>3470</v>
      </c>
      <c r="AU23" s="790">
        <v>3475</v>
      </c>
      <c r="AV23" s="790">
        <v>3482</v>
      </c>
      <c r="AW23" s="792">
        <v>3654</v>
      </c>
    </row>
    <row r="24" spans="2:49" x14ac:dyDescent="0.25">
      <c r="B24" s="177" t="s">
        <v>30</v>
      </c>
      <c r="C24" s="115">
        <v>1896</v>
      </c>
      <c r="D24" s="117">
        <v>841</v>
      </c>
      <c r="E24" s="14">
        <v>335</v>
      </c>
      <c r="F24" s="472">
        <f t="shared" si="8"/>
        <v>19.016350210970465</v>
      </c>
      <c r="G24" s="469"/>
      <c r="H24" s="115">
        <v>1447</v>
      </c>
      <c r="I24" s="117">
        <v>643</v>
      </c>
      <c r="J24" s="14">
        <v>325</v>
      </c>
      <c r="K24" s="472">
        <f t="shared" si="4"/>
        <v>21.845196959225984</v>
      </c>
      <c r="L24" s="469"/>
      <c r="M24" s="115">
        <f t="shared" si="13"/>
        <v>-449</v>
      </c>
      <c r="N24" s="117">
        <f t="shared" si="5"/>
        <v>-198</v>
      </c>
      <c r="O24" s="14">
        <f t="shared" si="6"/>
        <v>-10</v>
      </c>
      <c r="P24" s="145">
        <f t="shared" si="1"/>
        <v>2.8288467482555184</v>
      </c>
      <c r="Q24" s="351"/>
      <c r="R24" s="183">
        <f t="shared" si="9"/>
        <v>-23.681434599156116</v>
      </c>
      <c r="S24" s="184">
        <f t="shared" si="10"/>
        <v>-23.543400713436384</v>
      </c>
      <c r="T24" s="96">
        <f t="shared" si="7"/>
        <v>-2.9850746268656714</v>
      </c>
      <c r="U24" s="38">
        <f t="shared" si="11"/>
        <v>14.87586585686441</v>
      </c>
      <c r="W24" s="117">
        <f t="shared" si="14"/>
        <v>31610</v>
      </c>
      <c r="X24" s="790">
        <v>2858</v>
      </c>
      <c r="Y24" s="790">
        <v>2836</v>
      </c>
      <c r="Z24" s="790">
        <v>2763</v>
      </c>
      <c r="AA24" s="790">
        <v>2652</v>
      </c>
      <c r="AB24" s="790">
        <v>2637</v>
      </c>
      <c r="AC24" s="790">
        <v>2559</v>
      </c>
      <c r="AD24" s="790">
        <v>2569</v>
      </c>
      <c r="AE24" s="790">
        <v>2594</v>
      </c>
      <c r="AF24" s="790">
        <v>2559</v>
      </c>
      <c r="AG24" s="790">
        <v>2537</v>
      </c>
      <c r="AH24" s="790">
        <v>2495</v>
      </c>
      <c r="AI24" s="792">
        <v>2551</v>
      </c>
      <c r="AJ24" s="469"/>
      <c r="AK24" s="117">
        <f t="shared" si="12"/>
        <v>36055</v>
      </c>
      <c r="AL24" s="790">
        <v>3305</v>
      </c>
      <c r="AM24" s="790">
        <v>3274</v>
      </c>
      <c r="AN24" s="790">
        <v>3197</v>
      </c>
      <c r="AO24" s="790">
        <v>3099</v>
      </c>
      <c r="AP24" s="790">
        <v>3061</v>
      </c>
      <c r="AQ24" s="790">
        <v>2974</v>
      </c>
      <c r="AR24" s="790">
        <v>2964</v>
      </c>
      <c r="AS24" s="790">
        <v>2943</v>
      </c>
      <c r="AT24" s="790">
        <v>2880</v>
      </c>
      <c r="AU24" s="790">
        <v>2825</v>
      </c>
      <c r="AV24" s="790">
        <v>2764</v>
      </c>
      <c r="AW24" s="792">
        <v>2769</v>
      </c>
    </row>
    <row r="25" spans="2:49" x14ac:dyDescent="0.25">
      <c r="B25" s="177" t="s">
        <v>31</v>
      </c>
      <c r="C25" s="115">
        <v>2217</v>
      </c>
      <c r="D25" s="117">
        <v>627</v>
      </c>
      <c r="E25" s="14">
        <v>236</v>
      </c>
      <c r="F25" s="472">
        <f t="shared" si="8"/>
        <v>27.775823184483535</v>
      </c>
      <c r="G25" s="469"/>
      <c r="H25" s="115">
        <v>1854</v>
      </c>
      <c r="I25" s="117">
        <v>452</v>
      </c>
      <c r="J25" s="14">
        <v>209</v>
      </c>
      <c r="K25" s="472">
        <f t="shared" si="4"/>
        <v>30.638079827400215</v>
      </c>
      <c r="L25" s="469"/>
      <c r="M25" s="115">
        <f t="shared" si="13"/>
        <v>-363</v>
      </c>
      <c r="N25" s="117">
        <f t="shared" si="5"/>
        <v>-175</v>
      </c>
      <c r="O25" s="14">
        <f t="shared" si="6"/>
        <v>-27</v>
      </c>
      <c r="P25" s="145">
        <f t="shared" si="1"/>
        <v>2.8622566429166802</v>
      </c>
      <c r="Q25" s="351"/>
      <c r="R25" s="183">
        <f t="shared" si="9"/>
        <v>-16.373477672530445</v>
      </c>
      <c r="S25" s="184">
        <f t="shared" si="10"/>
        <v>-27.910685805422649</v>
      </c>
      <c r="T25" s="96">
        <f t="shared" si="7"/>
        <v>-11.440677966101696</v>
      </c>
      <c r="U25" s="38">
        <f t="shared" si="11"/>
        <v>10.304849018896507</v>
      </c>
      <c r="W25" s="117">
        <f t="shared" si="14"/>
        <v>56803</v>
      </c>
      <c r="X25" s="790">
        <v>5063</v>
      </c>
      <c r="Y25" s="790">
        <v>5092</v>
      </c>
      <c r="Z25" s="790">
        <v>4917</v>
      </c>
      <c r="AA25" s="790">
        <v>4842</v>
      </c>
      <c r="AB25" s="790">
        <v>4716</v>
      </c>
      <c r="AC25" s="790">
        <v>4595</v>
      </c>
      <c r="AD25" s="790">
        <v>4618</v>
      </c>
      <c r="AE25" s="790">
        <v>4625</v>
      </c>
      <c r="AF25" s="790">
        <v>4485</v>
      </c>
      <c r="AG25" s="790">
        <v>4533</v>
      </c>
      <c r="AH25" s="790">
        <v>4647</v>
      </c>
      <c r="AI25" s="792">
        <v>4670</v>
      </c>
      <c r="AJ25" s="469"/>
      <c r="AK25" s="117">
        <f t="shared" si="12"/>
        <v>61579</v>
      </c>
      <c r="AL25" s="790">
        <v>5713</v>
      </c>
      <c r="AM25" s="790">
        <v>5648</v>
      </c>
      <c r="AN25" s="790">
        <v>5483</v>
      </c>
      <c r="AO25" s="790">
        <v>5261</v>
      </c>
      <c r="AP25" s="790">
        <v>5089</v>
      </c>
      <c r="AQ25" s="790">
        <v>4947</v>
      </c>
      <c r="AR25" s="790">
        <v>4884</v>
      </c>
      <c r="AS25" s="790">
        <v>4881</v>
      </c>
      <c r="AT25" s="790">
        <v>4899</v>
      </c>
      <c r="AU25" s="790">
        <v>4879</v>
      </c>
      <c r="AV25" s="790">
        <v>4933</v>
      </c>
      <c r="AW25" s="792">
        <v>4962</v>
      </c>
    </row>
    <row r="26" spans="2:49" x14ac:dyDescent="0.25">
      <c r="B26" s="177" t="s">
        <v>32</v>
      </c>
      <c r="C26" s="115">
        <v>1160</v>
      </c>
      <c r="D26" s="117">
        <v>577</v>
      </c>
      <c r="E26" s="14">
        <v>140</v>
      </c>
      <c r="F26" s="472">
        <f t="shared" si="8"/>
        <v>26.282758620689656</v>
      </c>
      <c r="G26" s="469"/>
      <c r="H26" s="115">
        <v>1243</v>
      </c>
      <c r="I26" s="117">
        <v>520</v>
      </c>
      <c r="J26" s="14">
        <v>165</v>
      </c>
      <c r="K26" s="472">
        <f t="shared" si="4"/>
        <v>26.218825422365246</v>
      </c>
      <c r="L26" s="469"/>
      <c r="M26" s="115">
        <f t="shared" si="13"/>
        <v>83</v>
      </c>
      <c r="N26" s="117">
        <f t="shared" si="5"/>
        <v>-57</v>
      </c>
      <c r="O26" s="14">
        <f t="shared" si="6"/>
        <v>25</v>
      </c>
      <c r="P26" s="145">
        <f t="shared" si="1"/>
        <v>-6.3933198324409801E-2</v>
      </c>
      <c r="Q26" s="351"/>
      <c r="R26" s="183">
        <f>SUM(M26)/C26*100</f>
        <v>7.1551724137931041</v>
      </c>
      <c r="S26" s="184">
        <f t="shared" si="10"/>
        <v>-9.8786828422876951</v>
      </c>
      <c r="T26" s="96">
        <f t="shared" si="7"/>
        <v>17.857142857142858</v>
      </c>
      <c r="U26" s="38">
        <f t="shared" si="11"/>
        <v>-0.24325147617526691</v>
      </c>
      <c r="W26" s="117">
        <f t="shared" si="14"/>
        <v>32590</v>
      </c>
      <c r="X26" s="790">
        <v>2809</v>
      </c>
      <c r="Y26" s="790">
        <v>2840</v>
      </c>
      <c r="Z26" s="790">
        <v>2802</v>
      </c>
      <c r="AA26" s="790">
        <v>2757</v>
      </c>
      <c r="AB26" s="790">
        <v>2669</v>
      </c>
      <c r="AC26" s="790">
        <v>2644</v>
      </c>
      <c r="AD26" s="790">
        <v>2657</v>
      </c>
      <c r="AE26" s="790">
        <v>2664</v>
      </c>
      <c r="AF26" s="790">
        <v>2631</v>
      </c>
      <c r="AG26" s="790">
        <v>2680</v>
      </c>
      <c r="AH26" s="790">
        <v>2700</v>
      </c>
      <c r="AI26" s="792">
        <v>2737</v>
      </c>
      <c r="AJ26" s="469"/>
      <c r="AK26" s="117">
        <f t="shared" si="12"/>
        <v>30488</v>
      </c>
      <c r="AL26" s="790">
        <v>2599</v>
      </c>
      <c r="AM26" s="790">
        <v>2633</v>
      </c>
      <c r="AN26" s="790">
        <v>2601</v>
      </c>
      <c r="AO26" s="790">
        <v>2542</v>
      </c>
      <c r="AP26" s="790">
        <v>2440</v>
      </c>
      <c r="AQ26" s="790">
        <v>2379</v>
      </c>
      <c r="AR26" s="790">
        <v>2415</v>
      </c>
      <c r="AS26" s="790">
        <v>2489</v>
      </c>
      <c r="AT26" s="790">
        <v>2538</v>
      </c>
      <c r="AU26" s="790">
        <v>2576</v>
      </c>
      <c r="AV26" s="790">
        <v>2632</v>
      </c>
      <c r="AW26" s="792">
        <v>2644</v>
      </c>
    </row>
    <row r="27" spans="2:49" x14ac:dyDescent="0.25">
      <c r="B27" s="177" t="s">
        <v>33</v>
      </c>
      <c r="C27" s="115">
        <v>2178</v>
      </c>
      <c r="D27" s="117">
        <v>825</v>
      </c>
      <c r="E27" s="14">
        <v>277</v>
      </c>
      <c r="F27" s="472">
        <f t="shared" si="8"/>
        <v>11.241046831955924</v>
      </c>
      <c r="G27" s="469"/>
      <c r="H27" s="115">
        <v>1577</v>
      </c>
      <c r="I27" s="117">
        <v>497</v>
      </c>
      <c r="J27" s="14">
        <v>224</v>
      </c>
      <c r="K27" s="472">
        <f t="shared" si="4"/>
        <v>14.756499682942296</v>
      </c>
      <c r="L27" s="469"/>
      <c r="M27" s="115">
        <f t="shared" si="13"/>
        <v>-601</v>
      </c>
      <c r="N27" s="117">
        <f t="shared" si="5"/>
        <v>-328</v>
      </c>
      <c r="O27" s="14">
        <f t="shared" si="6"/>
        <v>-53</v>
      </c>
      <c r="P27" s="145">
        <f t="shared" si="1"/>
        <v>3.5154528509863727</v>
      </c>
      <c r="Q27" s="351"/>
      <c r="R27" s="183">
        <f t="shared" si="9"/>
        <v>-27.5941230486685</v>
      </c>
      <c r="S27" s="184">
        <f t="shared" si="10"/>
        <v>-39.757575757575758</v>
      </c>
      <c r="T27" s="96">
        <f t="shared" si="7"/>
        <v>-19.133574007220215</v>
      </c>
      <c r="U27" s="38">
        <f t="shared" si="11"/>
        <v>31.273358287171995</v>
      </c>
      <c r="W27" s="117">
        <f t="shared" si="14"/>
        <v>23271</v>
      </c>
      <c r="X27" s="790">
        <v>2039</v>
      </c>
      <c r="Y27" s="790">
        <v>2013</v>
      </c>
      <c r="Z27" s="790">
        <v>2007</v>
      </c>
      <c r="AA27" s="790">
        <v>1971</v>
      </c>
      <c r="AB27" s="790">
        <v>1970</v>
      </c>
      <c r="AC27" s="790">
        <v>1853</v>
      </c>
      <c r="AD27" s="790">
        <v>1891</v>
      </c>
      <c r="AE27" s="790">
        <v>1923</v>
      </c>
      <c r="AF27" s="790">
        <v>1845</v>
      </c>
      <c r="AG27" s="790">
        <v>1898</v>
      </c>
      <c r="AH27" s="790">
        <v>1918</v>
      </c>
      <c r="AI27" s="792">
        <v>1943</v>
      </c>
      <c r="AJ27" s="469"/>
      <c r="AK27" s="117">
        <f t="shared" si="12"/>
        <v>24483</v>
      </c>
      <c r="AL27" s="790">
        <v>2307</v>
      </c>
      <c r="AM27" s="790">
        <v>2341</v>
      </c>
      <c r="AN27" s="790">
        <v>2268</v>
      </c>
      <c r="AO27" s="790">
        <v>2137</v>
      </c>
      <c r="AP27" s="790">
        <v>2045</v>
      </c>
      <c r="AQ27" s="790">
        <v>1948</v>
      </c>
      <c r="AR27" s="790">
        <v>2003</v>
      </c>
      <c r="AS27" s="790">
        <v>2003</v>
      </c>
      <c r="AT27" s="790">
        <v>1904</v>
      </c>
      <c r="AU27" s="790">
        <v>1858</v>
      </c>
      <c r="AV27" s="790">
        <v>1828</v>
      </c>
      <c r="AW27" s="792">
        <v>1841</v>
      </c>
    </row>
    <row r="28" spans="2:49" x14ac:dyDescent="0.25">
      <c r="B28" s="177" t="s">
        <v>34</v>
      </c>
      <c r="C28" s="115">
        <v>1809</v>
      </c>
      <c r="D28" s="117">
        <v>1062</v>
      </c>
      <c r="E28" s="14">
        <v>395</v>
      </c>
      <c r="F28" s="472">
        <f t="shared" si="8"/>
        <v>22.135433941404091</v>
      </c>
      <c r="G28" s="469"/>
      <c r="H28" s="115">
        <v>1694</v>
      </c>
      <c r="I28" s="117">
        <v>1033</v>
      </c>
      <c r="J28" s="14">
        <v>379</v>
      </c>
      <c r="K28" s="472">
        <f t="shared" si="4"/>
        <v>22.256198347107439</v>
      </c>
      <c r="L28" s="469"/>
      <c r="M28" s="115">
        <f t="shared" si="13"/>
        <v>-115</v>
      </c>
      <c r="N28" s="117">
        <f t="shared" si="5"/>
        <v>-29</v>
      </c>
      <c r="O28" s="14">
        <f t="shared" si="6"/>
        <v>-16</v>
      </c>
      <c r="P28" s="145">
        <f t="shared" si="1"/>
        <v>0.12076440570334768</v>
      </c>
      <c r="Q28" s="351"/>
      <c r="R28" s="183">
        <f t="shared" si="9"/>
        <v>-6.3571033720287451</v>
      </c>
      <c r="S28" s="184">
        <f t="shared" si="10"/>
        <v>-2.7306967984934087</v>
      </c>
      <c r="T28" s="96">
        <f t="shared" si="7"/>
        <v>-4.0506329113924053</v>
      </c>
      <c r="U28" s="38">
        <f t="shared" si="11"/>
        <v>0.54557053646668818</v>
      </c>
      <c r="W28" s="117">
        <f t="shared" si="14"/>
        <v>37702</v>
      </c>
      <c r="X28" s="790">
        <v>3465</v>
      </c>
      <c r="Y28" s="790">
        <v>3417</v>
      </c>
      <c r="Z28" s="790">
        <v>3311</v>
      </c>
      <c r="AA28" s="790">
        <v>3195</v>
      </c>
      <c r="AB28" s="790">
        <v>3209</v>
      </c>
      <c r="AC28" s="790">
        <v>3020</v>
      </c>
      <c r="AD28" s="790">
        <v>3007</v>
      </c>
      <c r="AE28" s="790">
        <v>3030</v>
      </c>
      <c r="AF28" s="790">
        <v>2986</v>
      </c>
      <c r="AG28" s="790">
        <v>2938</v>
      </c>
      <c r="AH28" s="790">
        <v>2999</v>
      </c>
      <c r="AI28" s="792">
        <v>3125</v>
      </c>
      <c r="AJ28" s="469"/>
      <c r="AK28" s="117">
        <f t="shared" si="12"/>
        <v>40043</v>
      </c>
      <c r="AL28" s="790">
        <v>3700</v>
      </c>
      <c r="AM28" s="790">
        <v>3666</v>
      </c>
      <c r="AN28" s="790">
        <v>3518</v>
      </c>
      <c r="AO28" s="790">
        <v>3396</v>
      </c>
      <c r="AP28" s="790">
        <v>3316</v>
      </c>
      <c r="AQ28" s="790">
        <v>3233</v>
      </c>
      <c r="AR28" s="790">
        <v>3220</v>
      </c>
      <c r="AS28" s="790">
        <v>3205</v>
      </c>
      <c r="AT28" s="790">
        <v>3146</v>
      </c>
      <c r="AU28" s="790">
        <v>3179</v>
      </c>
      <c r="AV28" s="790">
        <v>3198</v>
      </c>
      <c r="AW28" s="792">
        <v>3266</v>
      </c>
    </row>
    <row r="29" spans="2:49" x14ac:dyDescent="0.25">
      <c r="B29" s="177" t="s">
        <v>35</v>
      </c>
      <c r="C29" s="115">
        <v>1639</v>
      </c>
      <c r="D29" s="117">
        <v>501</v>
      </c>
      <c r="E29" s="14">
        <v>333</v>
      </c>
      <c r="F29" s="472">
        <f t="shared" si="8"/>
        <v>10.42098840756559</v>
      </c>
      <c r="G29" s="469"/>
      <c r="H29" s="115">
        <v>1259</v>
      </c>
      <c r="I29" s="117">
        <v>430</v>
      </c>
      <c r="J29" s="14">
        <v>257</v>
      </c>
      <c r="K29" s="472">
        <f t="shared" si="4"/>
        <v>12.1604447974583</v>
      </c>
      <c r="L29" s="469"/>
      <c r="M29" s="115">
        <f t="shared" si="13"/>
        <v>-380</v>
      </c>
      <c r="N29" s="117">
        <f t="shared" si="5"/>
        <v>-71</v>
      </c>
      <c r="O29" s="14">
        <f t="shared" si="6"/>
        <v>-76</v>
      </c>
      <c r="P29" s="145">
        <f t="shared" si="1"/>
        <v>1.7394563898927107</v>
      </c>
      <c r="Q29" s="351"/>
      <c r="R29" s="183">
        <f t="shared" si="9"/>
        <v>-23.184868822452714</v>
      </c>
      <c r="S29" s="184">
        <f t="shared" si="10"/>
        <v>-14.171656686626747</v>
      </c>
      <c r="T29" s="96">
        <f t="shared" si="7"/>
        <v>-22.822822822822822</v>
      </c>
      <c r="U29" s="38">
        <f t="shared" si="11"/>
        <v>16.691856106757331</v>
      </c>
      <c r="W29" s="117">
        <f t="shared" si="14"/>
        <v>15310</v>
      </c>
      <c r="X29" s="790">
        <v>1364</v>
      </c>
      <c r="Y29" s="790">
        <v>1376</v>
      </c>
      <c r="Z29" s="790">
        <v>1325</v>
      </c>
      <c r="AA29" s="790">
        <v>1291</v>
      </c>
      <c r="AB29" s="790">
        <v>1239</v>
      </c>
      <c r="AC29" s="790">
        <v>1209</v>
      </c>
      <c r="AD29" s="790">
        <v>1233</v>
      </c>
      <c r="AE29" s="790">
        <v>1268</v>
      </c>
      <c r="AF29" s="790">
        <v>1248</v>
      </c>
      <c r="AG29" s="790">
        <v>1251</v>
      </c>
      <c r="AH29" s="790">
        <v>1255</v>
      </c>
      <c r="AI29" s="792">
        <v>1251</v>
      </c>
      <c r="AJ29" s="469"/>
      <c r="AK29" s="117">
        <f t="shared" si="12"/>
        <v>17080</v>
      </c>
      <c r="AL29" s="790">
        <v>1653</v>
      </c>
      <c r="AM29" s="790">
        <v>1689</v>
      </c>
      <c r="AN29" s="790">
        <v>1611</v>
      </c>
      <c r="AO29" s="790">
        <v>1549</v>
      </c>
      <c r="AP29" s="790">
        <v>1468</v>
      </c>
      <c r="AQ29" s="790">
        <v>1407</v>
      </c>
      <c r="AR29" s="790">
        <v>1311</v>
      </c>
      <c r="AS29" s="790">
        <v>1307</v>
      </c>
      <c r="AT29" s="790">
        <v>1271</v>
      </c>
      <c r="AU29" s="790">
        <v>1259</v>
      </c>
      <c r="AV29" s="790">
        <v>1271</v>
      </c>
      <c r="AW29" s="792">
        <v>1284</v>
      </c>
    </row>
    <row r="30" spans="2:49" x14ac:dyDescent="0.25">
      <c r="B30" s="177" t="s">
        <v>36</v>
      </c>
      <c r="C30" s="115">
        <v>944</v>
      </c>
      <c r="D30" s="117">
        <v>389</v>
      </c>
      <c r="E30" s="14">
        <v>117</v>
      </c>
      <c r="F30" s="472">
        <f t="shared" si="8"/>
        <v>9.414194915254237</v>
      </c>
      <c r="G30" s="469"/>
      <c r="H30" s="115">
        <v>771</v>
      </c>
      <c r="I30" s="117">
        <v>330</v>
      </c>
      <c r="J30" s="14">
        <v>118</v>
      </c>
      <c r="K30" s="472">
        <f t="shared" si="4"/>
        <v>11.897535667963684</v>
      </c>
      <c r="L30" s="469"/>
      <c r="M30" s="115">
        <f t="shared" si="13"/>
        <v>-173</v>
      </c>
      <c r="N30" s="117">
        <f t="shared" si="5"/>
        <v>-59</v>
      </c>
      <c r="O30" s="14">
        <f t="shared" si="6"/>
        <v>1</v>
      </c>
      <c r="P30" s="145">
        <f t="shared" si="1"/>
        <v>2.4833407527094469</v>
      </c>
      <c r="Q30" s="351"/>
      <c r="R30" s="183">
        <f t="shared" si="9"/>
        <v>-18.326271186440678</v>
      </c>
      <c r="S30" s="184">
        <f t="shared" si="10"/>
        <v>-15.167095115681233</v>
      </c>
      <c r="T30" s="96">
        <f t="shared" si="7"/>
        <v>0.85470085470085477</v>
      </c>
      <c r="U30" s="38">
        <f t="shared" si="11"/>
        <v>26.378684264180464</v>
      </c>
      <c r="W30" s="117">
        <f t="shared" si="14"/>
        <v>9173</v>
      </c>
      <c r="X30" s="790">
        <v>786</v>
      </c>
      <c r="Y30" s="790">
        <v>802</v>
      </c>
      <c r="Z30" s="790">
        <v>778</v>
      </c>
      <c r="AA30" s="790">
        <v>755</v>
      </c>
      <c r="AB30" s="790">
        <v>730</v>
      </c>
      <c r="AC30" s="790">
        <v>725</v>
      </c>
      <c r="AD30" s="790">
        <v>716</v>
      </c>
      <c r="AE30" s="790">
        <v>781</v>
      </c>
      <c r="AF30" s="790">
        <v>771</v>
      </c>
      <c r="AG30" s="790">
        <v>765</v>
      </c>
      <c r="AH30" s="790">
        <v>774</v>
      </c>
      <c r="AI30" s="792">
        <v>790</v>
      </c>
      <c r="AJ30" s="469"/>
      <c r="AK30" s="117">
        <f t="shared" si="12"/>
        <v>8887</v>
      </c>
      <c r="AL30" s="790">
        <v>760</v>
      </c>
      <c r="AM30" s="790">
        <v>775</v>
      </c>
      <c r="AN30" s="790">
        <v>790</v>
      </c>
      <c r="AO30" s="790">
        <v>777</v>
      </c>
      <c r="AP30" s="790">
        <v>754</v>
      </c>
      <c r="AQ30" s="790">
        <v>734</v>
      </c>
      <c r="AR30" s="790">
        <v>741</v>
      </c>
      <c r="AS30" s="790">
        <v>748</v>
      </c>
      <c r="AT30" s="790">
        <v>709</v>
      </c>
      <c r="AU30" s="790">
        <v>680</v>
      </c>
      <c r="AV30" s="790">
        <v>699</v>
      </c>
      <c r="AW30" s="792">
        <v>720</v>
      </c>
    </row>
    <row r="31" spans="2:49" x14ac:dyDescent="0.25">
      <c r="B31" s="177" t="s">
        <v>37</v>
      </c>
      <c r="C31" s="115">
        <v>1172</v>
      </c>
      <c r="D31" s="117">
        <v>629</v>
      </c>
      <c r="E31" s="14">
        <v>281</v>
      </c>
      <c r="F31" s="472">
        <f t="shared" si="8"/>
        <v>27.046928327645052</v>
      </c>
      <c r="G31" s="469"/>
      <c r="H31" s="115">
        <v>1060</v>
      </c>
      <c r="I31" s="117">
        <v>512</v>
      </c>
      <c r="J31" s="14">
        <v>312</v>
      </c>
      <c r="K31" s="472">
        <f t="shared" si="4"/>
        <v>27.395283018867925</v>
      </c>
      <c r="L31" s="469"/>
      <c r="M31" s="115">
        <f t="shared" si="13"/>
        <v>-112</v>
      </c>
      <c r="N31" s="117">
        <f t="shared" si="5"/>
        <v>-117</v>
      </c>
      <c r="O31" s="14">
        <f t="shared" si="6"/>
        <v>31</v>
      </c>
      <c r="P31" s="145">
        <f t="shared" si="1"/>
        <v>0.34835469122287321</v>
      </c>
      <c r="Q31" s="351"/>
      <c r="R31" s="183">
        <f t="shared" si="9"/>
        <v>-9.5563139931740615</v>
      </c>
      <c r="S31" s="184">
        <f t="shared" si="10"/>
        <v>-18.600953895071541</v>
      </c>
      <c r="T31" s="96">
        <f t="shared" si="7"/>
        <v>11.032028469750891</v>
      </c>
      <c r="U31" s="38">
        <f t="shared" si="11"/>
        <v>1.2879639676747134</v>
      </c>
      <c r="W31" s="117">
        <f t="shared" si="14"/>
        <v>29039</v>
      </c>
      <c r="X31" s="790">
        <v>2597</v>
      </c>
      <c r="Y31" s="790">
        <v>2556</v>
      </c>
      <c r="Z31" s="790">
        <v>2516</v>
      </c>
      <c r="AA31" s="790">
        <v>2492</v>
      </c>
      <c r="AB31" s="790">
        <v>2469</v>
      </c>
      <c r="AC31" s="790">
        <v>2415</v>
      </c>
      <c r="AD31" s="790">
        <v>2374</v>
      </c>
      <c r="AE31" s="790">
        <v>2343</v>
      </c>
      <c r="AF31" s="790">
        <v>2326</v>
      </c>
      <c r="AG31" s="790">
        <v>2298</v>
      </c>
      <c r="AH31" s="790">
        <v>2307</v>
      </c>
      <c r="AI31" s="792">
        <v>2346</v>
      </c>
      <c r="AJ31" s="469"/>
      <c r="AK31" s="117">
        <f t="shared" si="12"/>
        <v>31699</v>
      </c>
      <c r="AL31" s="790">
        <v>3015</v>
      </c>
      <c r="AM31" s="790">
        <v>2970</v>
      </c>
      <c r="AN31" s="790">
        <v>2873</v>
      </c>
      <c r="AO31" s="790">
        <v>2785</v>
      </c>
      <c r="AP31" s="790">
        <v>2707</v>
      </c>
      <c r="AQ31" s="790">
        <v>2593</v>
      </c>
      <c r="AR31" s="790">
        <v>2513</v>
      </c>
      <c r="AS31" s="790">
        <v>2470</v>
      </c>
      <c r="AT31" s="790">
        <v>2436</v>
      </c>
      <c r="AU31" s="790">
        <v>2414</v>
      </c>
      <c r="AV31" s="790">
        <v>2436</v>
      </c>
      <c r="AW31" s="792">
        <v>2487</v>
      </c>
    </row>
    <row r="32" spans="2:49" x14ac:dyDescent="0.25">
      <c r="B32" s="177" t="s">
        <v>38</v>
      </c>
      <c r="C32" s="115">
        <v>8449</v>
      </c>
      <c r="D32" s="117">
        <v>1171</v>
      </c>
      <c r="E32" s="14">
        <v>772</v>
      </c>
      <c r="F32" s="472">
        <f t="shared" si="8"/>
        <v>8.3478518167830504</v>
      </c>
      <c r="G32" s="469"/>
      <c r="H32" s="115">
        <v>8005</v>
      </c>
      <c r="I32" s="117">
        <v>915</v>
      </c>
      <c r="J32" s="14">
        <v>738</v>
      </c>
      <c r="K32" s="472">
        <f>SUM(W32)/H32</f>
        <v>7.9299188007495314</v>
      </c>
      <c r="L32" s="469"/>
      <c r="M32" s="115">
        <f t="shared" si="13"/>
        <v>-444</v>
      </c>
      <c r="N32" s="117">
        <f t="shared" si="5"/>
        <v>-256</v>
      </c>
      <c r="O32" s="14">
        <f t="shared" si="6"/>
        <v>-34</v>
      </c>
      <c r="P32" s="145">
        <f t="shared" si="1"/>
        <v>-0.41793301603351907</v>
      </c>
      <c r="Q32" s="351"/>
      <c r="R32" s="183">
        <f t="shared" si="9"/>
        <v>-5.2550597703870281</v>
      </c>
      <c r="S32" s="184">
        <f t="shared" si="10"/>
        <v>-21.861656703672075</v>
      </c>
      <c r="T32" s="96">
        <f t="shared" si="7"/>
        <v>-4.4041450777202069</v>
      </c>
      <c r="U32" s="38">
        <f t="shared" si="11"/>
        <v>-5.0064738235204427</v>
      </c>
      <c r="W32" s="117">
        <f t="shared" si="14"/>
        <v>63479</v>
      </c>
      <c r="X32" s="790">
        <v>5550</v>
      </c>
      <c r="Y32" s="790">
        <v>5508</v>
      </c>
      <c r="Z32" s="790">
        <v>5487</v>
      </c>
      <c r="AA32" s="790">
        <v>5482</v>
      </c>
      <c r="AB32" s="790">
        <v>5400</v>
      </c>
      <c r="AC32" s="790">
        <v>5288</v>
      </c>
      <c r="AD32" s="790">
        <v>5304</v>
      </c>
      <c r="AE32" s="790">
        <v>5257</v>
      </c>
      <c r="AF32" s="790">
        <v>5077</v>
      </c>
      <c r="AG32" s="790">
        <v>5011</v>
      </c>
      <c r="AH32" s="790">
        <v>5082</v>
      </c>
      <c r="AI32" s="792">
        <v>5033</v>
      </c>
      <c r="AJ32" s="469"/>
      <c r="AK32" s="117">
        <f t="shared" si="12"/>
        <v>70531</v>
      </c>
      <c r="AL32" s="790">
        <v>6324</v>
      </c>
      <c r="AM32" s="790">
        <v>6300</v>
      </c>
      <c r="AN32" s="790">
        <v>6191</v>
      </c>
      <c r="AO32" s="790">
        <v>6049</v>
      </c>
      <c r="AP32" s="790">
        <v>5878</v>
      </c>
      <c r="AQ32" s="790">
        <v>5823</v>
      </c>
      <c r="AR32" s="790">
        <v>5834</v>
      </c>
      <c r="AS32" s="790">
        <v>5830</v>
      </c>
      <c r="AT32" s="790">
        <v>5712</v>
      </c>
      <c r="AU32" s="790">
        <v>5585</v>
      </c>
      <c r="AV32" s="790">
        <v>5553</v>
      </c>
      <c r="AW32" s="792">
        <v>5452</v>
      </c>
    </row>
    <row r="33" spans="2:49" ht="15.75" thickBot="1" x14ac:dyDescent="0.3">
      <c r="B33" s="178" t="s">
        <v>39</v>
      </c>
      <c r="C33" s="118">
        <v>1617</v>
      </c>
      <c r="D33" s="120">
        <v>533</v>
      </c>
      <c r="E33" s="21">
        <v>214</v>
      </c>
      <c r="F33" s="473">
        <f t="shared" si="8"/>
        <v>9.1230674087816936</v>
      </c>
      <c r="G33" s="469"/>
      <c r="H33" s="118">
        <v>988</v>
      </c>
      <c r="I33" s="120">
        <v>372</v>
      </c>
      <c r="J33" s="21">
        <v>207</v>
      </c>
      <c r="K33" s="473">
        <f t="shared" si="4"/>
        <v>13.192307692307692</v>
      </c>
      <c r="L33" s="469"/>
      <c r="M33" s="118">
        <f t="shared" si="13"/>
        <v>-629</v>
      </c>
      <c r="N33" s="120">
        <f t="shared" si="5"/>
        <v>-161</v>
      </c>
      <c r="O33" s="21">
        <f t="shared" si="6"/>
        <v>-7</v>
      </c>
      <c r="P33" s="474">
        <f t="shared" si="1"/>
        <v>4.069240283525998</v>
      </c>
      <c r="Q33" s="351"/>
      <c r="R33" s="185">
        <f t="shared" si="9"/>
        <v>-38.899196042053184</v>
      </c>
      <c r="S33" s="186">
        <f t="shared" si="10"/>
        <v>-30.206378986866795</v>
      </c>
      <c r="T33" s="97">
        <f t="shared" si="7"/>
        <v>-3.2710280373831773</v>
      </c>
      <c r="U33" s="187">
        <f t="shared" si="11"/>
        <v>44.603860754213251</v>
      </c>
      <c r="W33" s="117">
        <f t="shared" si="14"/>
        <v>13034</v>
      </c>
      <c r="X33" s="790">
        <v>1146</v>
      </c>
      <c r="Y33" s="790">
        <v>1155</v>
      </c>
      <c r="Z33" s="790">
        <v>1125</v>
      </c>
      <c r="AA33" s="790">
        <v>1107</v>
      </c>
      <c r="AB33" s="790">
        <v>1073</v>
      </c>
      <c r="AC33" s="790">
        <v>1035</v>
      </c>
      <c r="AD33" s="790">
        <v>1075</v>
      </c>
      <c r="AE33" s="790">
        <v>1078</v>
      </c>
      <c r="AF33" s="790">
        <v>1064</v>
      </c>
      <c r="AG33" s="790">
        <v>1065</v>
      </c>
      <c r="AH33" s="790">
        <v>1046</v>
      </c>
      <c r="AI33" s="792">
        <v>1065</v>
      </c>
      <c r="AJ33" s="469"/>
      <c r="AK33" s="117">
        <f t="shared" si="12"/>
        <v>14752</v>
      </c>
      <c r="AL33" s="790">
        <v>1425</v>
      </c>
      <c r="AM33" s="790">
        <v>1429</v>
      </c>
      <c r="AN33" s="790">
        <v>1432</v>
      </c>
      <c r="AO33" s="790">
        <v>1387</v>
      </c>
      <c r="AP33" s="790">
        <v>1323</v>
      </c>
      <c r="AQ33" s="790">
        <v>1193</v>
      </c>
      <c r="AR33" s="790">
        <v>1151</v>
      </c>
      <c r="AS33" s="790">
        <v>1128</v>
      </c>
      <c r="AT33" s="790">
        <v>1081</v>
      </c>
      <c r="AU33" s="790">
        <v>1076</v>
      </c>
      <c r="AV33" s="790">
        <v>1062</v>
      </c>
      <c r="AW33" s="792">
        <v>1065</v>
      </c>
    </row>
    <row r="34" spans="2:49" ht="19.5" hidden="1" customHeight="1" x14ac:dyDescent="0.25">
      <c r="D34" s="925">
        <f>SUM(D8/C8)*100</f>
        <v>38.278242926867982</v>
      </c>
      <c r="I34" s="925">
        <f>SUM(I8/H8)*100</f>
        <v>35.691621447622552</v>
      </c>
    </row>
    <row r="35" spans="2:49" hidden="1" x14ac:dyDescent="0.25">
      <c r="D35" s="279"/>
      <c r="I35" s="925">
        <f>SUM(D34)-I34</f>
        <v>2.5866214792454301</v>
      </c>
      <c r="J35" s="279"/>
      <c r="M35" s="276"/>
    </row>
    <row r="36" spans="2:49" x14ac:dyDescent="0.25">
      <c r="H36" s="278"/>
    </row>
  </sheetData>
  <mergeCells count="18">
    <mergeCell ref="P6:P7"/>
    <mergeCell ref="R6:R7"/>
    <mergeCell ref="C4:J4"/>
    <mergeCell ref="B5:B7"/>
    <mergeCell ref="C5:F5"/>
    <mergeCell ref="M5:P5"/>
    <mergeCell ref="R5:U5"/>
    <mergeCell ref="H6:H7"/>
    <mergeCell ref="I6:J6"/>
    <mergeCell ref="K6:K7"/>
    <mergeCell ref="C6:C7"/>
    <mergeCell ref="S6:T6"/>
    <mergeCell ref="U6:U7"/>
    <mergeCell ref="H5:K5"/>
    <mergeCell ref="D6:E6"/>
    <mergeCell ref="F6:F7"/>
    <mergeCell ref="M6:M7"/>
    <mergeCell ref="N6:O6"/>
  </mergeCells>
  <pageMargins left="0.31496062992125984" right="0" top="1.7322834645669292" bottom="0.31496062992125984" header="0" footer="0"/>
  <pageSetup paperSize="9" scale="62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79998168889431442"/>
    <pageSetUpPr fitToPage="1"/>
  </sheetPr>
  <dimension ref="B1:E64"/>
  <sheetViews>
    <sheetView zoomScale="80" zoomScaleNormal="80" workbookViewId="0">
      <selection activeCell="B1" sqref="B1"/>
    </sheetView>
  </sheetViews>
  <sheetFormatPr defaultRowHeight="15" x14ac:dyDescent="0.25"/>
  <cols>
    <col min="1" max="1" width="3" style="85" customWidth="1"/>
    <col min="2" max="2" width="60" style="85" customWidth="1"/>
    <col min="3" max="3" width="10.7109375" style="85" customWidth="1"/>
    <col min="4" max="4" width="13" style="85" customWidth="1"/>
    <col min="5" max="5" width="11.140625" style="85" customWidth="1"/>
    <col min="6" max="6" width="11.42578125" style="85" customWidth="1"/>
    <col min="7" max="7" width="3.85546875" style="85" customWidth="1"/>
    <col min="8" max="8" width="33.140625" style="85" customWidth="1"/>
    <col min="9" max="11" width="9.140625" style="85"/>
    <col min="12" max="12" width="11.28515625" style="85" customWidth="1"/>
    <col min="13" max="16384" width="9.140625" style="85"/>
  </cols>
  <sheetData>
    <row r="1" spans="2:5" ht="13.5" customHeight="1" x14ac:dyDescent="0.25"/>
    <row r="2" spans="2:5" x14ac:dyDescent="0.25">
      <c r="B2" s="224" t="s">
        <v>423</v>
      </c>
      <c r="C2" s="225"/>
      <c r="D2" s="225"/>
      <c r="E2" s="225"/>
    </row>
    <row r="3" spans="2:5" x14ac:dyDescent="0.25">
      <c r="B3" s="11" t="s">
        <v>237</v>
      </c>
      <c r="C3" s="148"/>
      <c r="D3" s="148"/>
      <c r="E3" s="148"/>
    </row>
    <row r="4" spans="2:5" ht="15.75" thickBot="1" x14ac:dyDescent="0.3">
      <c r="B4" s="11" t="s">
        <v>238</v>
      </c>
      <c r="C4" s="148"/>
      <c r="D4" s="148"/>
      <c r="E4" s="148"/>
    </row>
    <row r="5" spans="2:5" ht="45.75" thickBot="1" x14ac:dyDescent="0.3">
      <c r="B5" s="647" t="s">
        <v>160</v>
      </c>
      <c r="C5" s="648" t="s">
        <v>179</v>
      </c>
      <c r="D5" s="648" t="s">
        <v>614</v>
      </c>
      <c r="E5" s="649" t="s">
        <v>479</v>
      </c>
    </row>
    <row r="6" spans="2:5" ht="28.5" x14ac:dyDescent="0.25">
      <c r="B6" s="771" t="s">
        <v>224</v>
      </c>
      <c r="C6" s="772">
        <v>1</v>
      </c>
      <c r="D6" s="772">
        <f>SUM(D7:D10)</f>
        <v>302</v>
      </c>
      <c r="E6" s="773">
        <f>SUM(D6/D60)*100</f>
        <v>0.69857278341930551</v>
      </c>
    </row>
    <row r="7" spans="2:5" ht="30" x14ac:dyDescent="0.25">
      <c r="B7" s="189" t="s">
        <v>225</v>
      </c>
      <c r="C7" s="190">
        <v>11</v>
      </c>
      <c r="D7" s="190">
        <v>22</v>
      </c>
      <c r="E7" s="212">
        <f>SUM(D7)/D6*100</f>
        <v>7.2847682119205297</v>
      </c>
    </row>
    <row r="8" spans="2:5" x14ac:dyDescent="0.25">
      <c r="B8" s="189" t="s">
        <v>180</v>
      </c>
      <c r="C8" s="190">
        <v>12</v>
      </c>
      <c r="D8" s="190">
        <v>104</v>
      </c>
      <c r="E8" s="212">
        <f>SUM(D8)/D6*100</f>
        <v>34.437086092715234</v>
      </c>
    </row>
    <row r="9" spans="2:5" x14ac:dyDescent="0.25">
      <c r="B9" s="189" t="s">
        <v>181</v>
      </c>
      <c r="C9" s="190">
        <v>13</v>
      </c>
      <c r="D9" s="190">
        <v>122</v>
      </c>
      <c r="E9" s="212">
        <f>SUM(D9)/D6*100</f>
        <v>40.397350993377486</v>
      </c>
    </row>
    <row r="10" spans="2:5" ht="30" x14ac:dyDescent="0.25">
      <c r="B10" s="189" t="s">
        <v>182</v>
      </c>
      <c r="C10" s="190">
        <v>14</v>
      </c>
      <c r="D10" s="190">
        <v>54</v>
      </c>
      <c r="E10" s="213">
        <f>SUM(D10)/D6*100</f>
        <v>17.880794701986755</v>
      </c>
    </row>
    <row r="11" spans="2:5" x14ac:dyDescent="0.25">
      <c r="B11" s="774" t="s">
        <v>169</v>
      </c>
      <c r="C11" s="775">
        <v>2</v>
      </c>
      <c r="D11" s="776">
        <f>SUM(D12:D17)</f>
        <v>3151</v>
      </c>
      <c r="E11" s="777">
        <f>SUM(D11/D60)*100</f>
        <v>7.2887511276630192</v>
      </c>
    </row>
    <row r="12" spans="2:5" x14ac:dyDescent="0.25">
      <c r="B12" s="189" t="s">
        <v>185</v>
      </c>
      <c r="C12" s="190">
        <v>21</v>
      </c>
      <c r="D12" s="137">
        <v>578</v>
      </c>
      <c r="E12" s="212">
        <f>SUM(D12)/D11*100</f>
        <v>18.343383052999048</v>
      </c>
    </row>
    <row r="13" spans="2:5" x14ac:dyDescent="0.25">
      <c r="B13" s="189" t="s">
        <v>186</v>
      </c>
      <c r="C13" s="190">
        <v>22</v>
      </c>
      <c r="D13" s="190">
        <v>643</v>
      </c>
      <c r="E13" s="212">
        <f>SUM(D13)/D11*100</f>
        <v>20.406220247540464</v>
      </c>
    </row>
    <row r="14" spans="2:5" x14ac:dyDescent="0.25">
      <c r="B14" s="189" t="s">
        <v>187</v>
      </c>
      <c r="C14" s="190">
        <v>23</v>
      </c>
      <c r="D14" s="137">
        <v>789</v>
      </c>
      <c r="E14" s="212">
        <f>SUM(D14)/D11*100</f>
        <v>25.039669946048875</v>
      </c>
    </row>
    <row r="15" spans="2:5" x14ac:dyDescent="0.25">
      <c r="B15" s="189" t="s">
        <v>188</v>
      </c>
      <c r="C15" s="190">
        <v>24</v>
      </c>
      <c r="D15" s="137">
        <v>634</v>
      </c>
      <c r="E15" s="212">
        <f>SUM(D15)/D11*100</f>
        <v>20.120596635988576</v>
      </c>
    </row>
    <row r="16" spans="2:5" x14ac:dyDescent="0.25">
      <c r="B16" s="189" t="s">
        <v>189</v>
      </c>
      <c r="C16" s="190">
        <v>25</v>
      </c>
      <c r="D16" s="190">
        <v>59</v>
      </c>
      <c r="E16" s="212">
        <f>SUM(D16)/D11*100</f>
        <v>1.8724214535068233</v>
      </c>
    </row>
    <row r="17" spans="2:5" x14ac:dyDescent="0.25">
      <c r="B17" s="189" t="s">
        <v>190</v>
      </c>
      <c r="C17" s="190">
        <v>26</v>
      </c>
      <c r="D17" s="137">
        <v>448</v>
      </c>
      <c r="E17" s="212">
        <f>SUM(D17)/D11*100</f>
        <v>14.217708663916218</v>
      </c>
    </row>
    <row r="18" spans="2:5" x14ac:dyDescent="0.25">
      <c r="B18" s="774" t="s">
        <v>170</v>
      </c>
      <c r="C18" s="775">
        <v>3</v>
      </c>
      <c r="D18" s="776">
        <f>SUM(D19:D23)</f>
        <v>3649</v>
      </c>
      <c r="E18" s="777">
        <f>SUM(D18)/D60*100</f>
        <v>8.4407022738312776</v>
      </c>
    </row>
    <row r="19" spans="2:5" x14ac:dyDescent="0.25">
      <c r="B19" s="189" t="s">
        <v>191</v>
      </c>
      <c r="C19" s="190">
        <v>31</v>
      </c>
      <c r="D19" s="137">
        <v>909</v>
      </c>
      <c r="E19" s="212">
        <f>SUM(D19)/D18*100</f>
        <v>24.910934502603453</v>
      </c>
    </row>
    <row r="20" spans="2:5" x14ac:dyDescent="0.25">
      <c r="B20" s="189" t="s">
        <v>192</v>
      </c>
      <c r="C20" s="190">
        <v>32</v>
      </c>
      <c r="D20" s="137">
        <v>594</v>
      </c>
      <c r="E20" s="212">
        <f>SUM(D20)/D18*100</f>
        <v>16.278432447245823</v>
      </c>
    </row>
    <row r="21" spans="2:5" x14ac:dyDescent="0.25">
      <c r="B21" s="189" t="s">
        <v>193</v>
      </c>
      <c r="C21" s="190">
        <v>33</v>
      </c>
      <c r="D21" s="137">
        <v>1415</v>
      </c>
      <c r="E21" s="212">
        <f>SUM(D21)/D18*100</f>
        <v>38.777747328035076</v>
      </c>
    </row>
    <row r="22" spans="2:5" ht="30" x14ac:dyDescent="0.25">
      <c r="B22" s="189" t="s">
        <v>194</v>
      </c>
      <c r="C22" s="190">
        <v>34</v>
      </c>
      <c r="D22" s="137">
        <v>660</v>
      </c>
      <c r="E22" s="212">
        <f>SUM(D22)/D18*100</f>
        <v>18.087147163606467</v>
      </c>
    </row>
    <row r="23" spans="2:5" x14ac:dyDescent="0.25">
      <c r="B23" s="189" t="s">
        <v>195</v>
      </c>
      <c r="C23" s="190">
        <v>35</v>
      </c>
      <c r="D23" s="190">
        <v>71</v>
      </c>
      <c r="E23" s="212">
        <f>SUM(D23)/D18*100</f>
        <v>1.9457385585091806</v>
      </c>
    </row>
    <row r="24" spans="2:5" x14ac:dyDescent="0.25">
      <c r="B24" s="774" t="s">
        <v>171</v>
      </c>
      <c r="C24" s="775">
        <v>4</v>
      </c>
      <c r="D24" s="776">
        <f>SUM(D25:D28)</f>
        <v>5042</v>
      </c>
      <c r="E24" s="777">
        <f>SUM(D24)/D60*100</f>
        <v>11.662927066225626</v>
      </c>
    </row>
    <row r="25" spans="2:5" x14ac:dyDescent="0.25">
      <c r="B25" s="189" t="s">
        <v>196</v>
      </c>
      <c r="C25" s="190">
        <v>41</v>
      </c>
      <c r="D25" s="137">
        <v>2481</v>
      </c>
      <c r="E25" s="212">
        <f>SUM(D25)/D24*100</f>
        <v>49.20666402221341</v>
      </c>
    </row>
    <row r="26" spans="2:5" x14ac:dyDescent="0.25">
      <c r="B26" s="189" t="s">
        <v>197</v>
      </c>
      <c r="C26" s="190">
        <v>42</v>
      </c>
      <c r="D26" s="190">
        <v>334</v>
      </c>
      <c r="E26" s="212">
        <f>SUM(D26)/D24*100</f>
        <v>6.6243554145180488</v>
      </c>
    </row>
    <row r="27" spans="2:5" ht="30" x14ac:dyDescent="0.25">
      <c r="B27" s="189" t="s">
        <v>198</v>
      </c>
      <c r="C27" s="190">
        <v>43</v>
      </c>
      <c r="D27" s="137">
        <v>2016</v>
      </c>
      <c r="E27" s="212">
        <f>SUM(D27)/D24*100</f>
        <v>39.984133280444269</v>
      </c>
    </row>
    <row r="28" spans="2:5" x14ac:dyDescent="0.25">
      <c r="B28" s="189" t="s">
        <v>199</v>
      </c>
      <c r="C28" s="190">
        <v>44</v>
      </c>
      <c r="D28" s="190">
        <v>211</v>
      </c>
      <c r="E28" s="212">
        <f>SUM(D28)/D24*100</f>
        <v>4.1848472828242764</v>
      </c>
    </row>
    <row r="29" spans="2:5" x14ac:dyDescent="0.25">
      <c r="B29" s="774" t="s">
        <v>172</v>
      </c>
      <c r="C29" s="775">
        <v>5</v>
      </c>
      <c r="D29" s="776">
        <f>SUM(D30:D33)</f>
        <v>8330</v>
      </c>
      <c r="E29" s="777">
        <f>SUM(D29)/D60*100</f>
        <v>19.268580416830517</v>
      </c>
    </row>
    <row r="30" spans="2:5" x14ac:dyDescent="0.25">
      <c r="B30" s="189" t="s">
        <v>200</v>
      </c>
      <c r="C30" s="190">
        <v>51</v>
      </c>
      <c r="D30" s="137">
        <v>3461</v>
      </c>
      <c r="E30" s="212">
        <f>SUM(D30)/D29*100</f>
        <v>41.54861944777911</v>
      </c>
    </row>
    <row r="31" spans="2:5" x14ac:dyDescent="0.25">
      <c r="B31" s="189" t="s">
        <v>201</v>
      </c>
      <c r="C31" s="190">
        <v>52</v>
      </c>
      <c r="D31" s="137">
        <v>3477</v>
      </c>
      <c r="E31" s="212">
        <f>SUM(D31)/D29*100</f>
        <v>41.7406962785114</v>
      </c>
    </row>
    <row r="32" spans="2:5" x14ac:dyDescent="0.25">
      <c r="B32" s="189" t="s">
        <v>202</v>
      </c>
      <c r="C32" s="190">
        <v>53</v>
      </c>
      <c r="D32" s="190">
        <v>915</v>
      </c>
      <c r="E32" s="212">
        <f>SUM(D32)/D29*100</f>
        <v>10.984393757503002</v>
      </c>
    </row>
    <row r="33" spans="2:5" x14ac:dyDescent="0.25">
      <c r="B33" s="189" t="s">
        <v>203</v>
      </c>
      <c r="C33" s="190">
        <v>54</v>
      </c>
      <c r="D33" s="190">
        <v>477</v>
      </c>
      <c r="E33" s="212">
        <f>SUM(D33)/D29*100</f>
        <v>5.7262905162064826</v>
      </c>
    </row>
    <row r="34" spans="2:5" x14ac:dyDescent="0.25">
      <c r="B34" s="774" t="s">
        <v>173</v>
      </c>
      <c r="C34" s="775">
        <v>6</v>
      </c>
      <c r="D34" s="776">
        <f>SUM(D35:D37)</f>
        <v>276</v>
      </c>
      <c r="E34" s="777">
        <f>SUM(D34)/D60*100</f>
        <v>0.6384307557077098</v>
      </c>
    </row>
    <row r="35" spans="2:5" x14ac:dyDescent="0.25">
      <c r="B35" s="189" t="s">
        <v>204</v>
      </c>
      <c r="C35" s="190">
        <v>61</v>
      </c>
      <c r="D35" s="137">
        <v>164</v>
      </c>
      <c r="E35" s="212">
        <f>SUM(D35)/D34*100</f>
        <v>59.420289855072461</v>
      </c>
    </row>
    <row r="36" spans="2:5" x14ac:dyDescent="0.25">
      <c r="B36" s="189" t="s">
        <v>205</v>
      </c>
      <c r="C36" s="190">
        <v>62</v>
      </c>
      <c r="D36" s="190">
        <v>112</v>
      </c>
      <c r="E36" s="212">
        <f>SUM(D36)/D34*100</f>
        <v>40.579710144927539</v>
      </c>
    </row>
    <row r="37" spans="2:5" x14ac:dyDescent="0.25">
      <c r="B37" s="189" t="s">
        <v>206</v>
      </c>
      <c r="C37" s="190">
        <v>63</v>
      </c>
      <c r="D37" s="190">
        <v>0</v>
      </c>
      <c r="E37" s="212">
        <f>SUM(D37)/D34*100</f>
        <v>0</v>
      </c>
    </row>
    <row r="38" spans="2:5" x14ac:dyDescent="0.25">
      <c r="B38" s="774" t="s">
        <v>174</v>
      </c>
      <c r="C38" s="775">
        <v>7</v>
      </c>
      <c r="D38" s="776">
        <f>SUM(D39:D43)</f>
        <v>10251</v>
      </c>
      <c r="E38" s="777">
        <f>SUM(D38)/D60*100</f>
        <v>23.712151002752655</v>
      </c>
    </row>
    <row r="39" spans="2:5" x14ac:dyDescent="0.25">
      <c r="B39" s="189" t="s">
        <v>207</v>
      </c>
      <c r="C39" s="190">
        <v>71</v>
      </c>
      <c r="D39" s="137">
        <v>3576</v>
      </c>
      <c r="E39" s="212">
        <f>SUM(D39)/D38*100</f>
        <v>34.884401521802751</v>
      </c>
    </row>
    <row r="40" spans="2:5" x14ac:dyDescent="0.25">
      <c r="B40" s="189" t="s">
        <v>208</v>
      </c>
      <c r="C40" s="190">
        <v>72</v>
      </c>
      <c r="D40" s="137">
        <v>3372</v>
      </c>
      <c r="E40" s="212">
        <f>SUM(D40)/D38*100</f>
        <v>32.89435177055897</v>
      </c>
    </row>
    <row r="41" spans="2:5" x14ac:dyDescent="0.25">
      <c r="B41" s="189" t="s">
        <v>209</v>
      </c>
      <c r="C41" s="190">
        <v>73</v>
      </c>
      <c r="D41" s="137">
        <v>163</v>
      </c>
      <c r="E41" s="212">
        <f>SUM(D41)/D38*100</f>
        <v>1.5900887718271388</v>
      </c>
    </row>
    <row r="42" spans="2:5" x14ac:dyDescent="0.25">
      <c r="B42" s="189" t="s">
        <v>210</v>
      </c>
      <c r="C42" s="190">
        <v>74</v>
      </c>
      <c r="D42" s="137">
        <v>1020</v>
      </c>
      <c r="E42" s="212">
        <f>SUM(D42)/D38*100</f>
        <v>9.9502487562189064</v>
      </c>
    </row>
    <row r="43" spans="2:5" ht="30" x14ac:dyDescent="0.25">
      <c r="B43" s="189" t="s">
        <v>211</v>
      </c>
      <c r="C43" s="190">
        <v>75</v>
      </c>
      <c r="D43" s="137">
        <v>2120</v>
      </c>
      <c r="E43" s="212">
        <f>SUM(D43)/D38*100</f>
        <v>20.680909179592234</v>
      </c>
    </row>
    <row r="44" spans="2:5" x14ac:dyDescent="0.25">
      <c r="B44" s="774" t="s">
        <v>175</v>
      </c>
      <c r="C44" s="775">
        <v>8</v>
      </c>
      <c r="D44" s="776">
        <f>SUM(D45:D47)</f>
        <v>5994</v>
      </c>
      <c r="E44" s="777">
        <f>SUM(D44)/D60*100</f>
        <v>13.865050542434826</v>
      </c>
    </row>
    <row r="45" spans="2:5" x14ac:dyDescent="0.25">
      <c r="B45" s="189" t="s">
        <v>212</v>
      </c>
      <c r="C45" s="190">
        <v>81</v>
      </c>
      <c r="D45" s="137">
        <v>3632</v>
      </c>
      <c r="E45" s="212">
        <f>SUM(D45)/D44*100</f>
        <v>60.593927260593929</v>
      </c>
    </row>
    <row r="46" spans="2:5" x14ac:dyDescent="0.25">
      <c r="B46" s="189" t="s">
        <v>213</v>
      </c>
      <c r="C46" s="190">
        <v>82</v>
      </c>
      <c r="D46" s="190">
        <v>234</v>
      </c>
      <c r="E46" s="212">
        <f>SUM(D46)/D44*100</f>
        <v>3.9039039039039038</v>
      </c>
    </row>
    <row r="47" spans="2:5" x14ac:dyDescent="0.25">
      <c r="B47" s="189" t="s">
        <v>214</v>
      </c>
      <c r="C47" s="190">
        <v>83</v>
      </c>
      <c r="D47" s="137">
        <v>2128</v>
      </c>
      <c r="E47" s="212">
        <f>SUM(D47)/D44*100</f>
        <v>35.502168835502168</v>
      </c>
    </row>
    <row r="48" spans="2:5" x14ac:dyDescent="0.25">
      <c r="B48" s="774" t="s">
        <v>176</v>
      </c>
      <c r="C48" s="775">
        <v>9</v>
      </c>
      <c r="D48" s="776">
        <f>SUM(D49:D54)</f>
        <v>6236</v>
      </c>
      <c r="E48" s="777">
        <f>SUM(D48)/D60*100</f>
        <v>14.424834031135065</v>
      </c>
    </row>
    <row r="49" spans="2:5" x14ac:dyDescent="0.25">
      <c r="B49" s="189" t="s">
        <v>215</v>
      </c>
      <c r="C49" s="190">
        <v>91</v>
      </c>
      <c r="D49" s="137">
        <v>1328</v>
      </c>
      <c r="E49" s="212">
        <f>SUM(D49)/D48*100</f>
        <v>21.295702373316228</v>
      </c>
    </row>
    <row r="50" spans="2:5" ht="30" x14ac:dyDescent="0.25">
      <c r="B50" s="189" t="s">
        <v>216</v>
      </c>
      <c r="C50" s="190">
        <v>92</v>
      </c>
      <c r="D50" s="190">
        <v>228</v>
      </c>
      <c r="E50" s="212">
        <f>SUM(D50)/D48*100</f>
        <v>3.6561898652982685</v>
      </c>
    </row>
    <row r="51" spans="2:5" ht="30" x14ac:dyDescent="0.25">
      <c r="B51" s="189" t="s">
        <v>217</v>
      </c>
      <c r="C51" s="190">
        <v>93</v>
      </c>
      <c r="D51" s="137">
        <v>2755</v>
      </c>
      <c r="E51" s="212">
        <f>SUM(D51)/D48*100</f>
        <v>44.178960872354075</v>
      </c>
    </row>
    <row r="52" spans="2:5" ht="30" x14ac:dyDescent="0.25">
      <c r="B52" s="189" t="s">
        <v>218</v>
      </c>
      <c r="C52" s="190">
        <v>94</v>
      </c>
      <c r="D52" s="190">
        <v>1275</v>
      </c>
      <c r="E52" s="212">
        <f>SUM(D52)/D48*100</f>
        <v>20.445798588838997</v>
      </c>
    </row>
    <row r="53" spans="2:5" x14ac:dyDescent="0.25">
      <c r="B53" s="189" t="s">
        <v>219</v>
      </c>
      <c r="C53" s="190">
        <v>95</v>
      </c>
      <c r="D53" s="190">
        <v>0</v>
      </c>
      <c r="E53" s="212">
        <f>SUM(D53)/D48*100</f>
        <v>0</v>
      </c>
    </row>
    <row r="54" spans="2:5" x14ac:dyDescent="0.25">
      <c r="B54" s="189" t="s">
        <v>220</v>
      </c>
      <c r="C54" s="190">
        <v>96</v>
      </c>
      <c r="D54" s="137">
        <v>650</v>
      </c>
      <c r="E54" s="212">
        <f>SUM(D54)/D48*100</f>
        <v>10.423348300192432</v>
      </c>
    </row>
    <row r="55" spans="2:5" x14ac:dyDescent="0.25">
      <c r="B55" s="774" t="s">
        <v>183</v>
      </c>
      <c r="C55" s="775">
        <v>0</v>
      </c>
      <c r="D55" s="775">
        <f>SUM(D56:D58)</f>
        <v>0</v>
      </c>
      <c r="E55" s="777">
        <f>SUM(D55)/D60*100</f>
        <v>0</v>
      </c>
    </row>
    <row r="56" spans="2:5" x14ac:dyDescent="0.25">
      <c r="B56" s="189" t="s">
        <v>221</v>
      </c>
      <c r="C56" s="190">
        <v>1</v>
      </c>
      <c r="D56" s="190">
        <v>0</v>
      </c>
      <c r="E56" s="267" t="s">
        <v>96</v>
      </c>
    </row>
    <row r="57" spans="2:5" x14ac:dyDescent="0.25">
      <c r="B57" s="189" t="s">
        <v>222</v>
      </c>
      <c r="C57" s="190">
        <v>2</v>
      </c>
      <c r="D57" s="190">
        <v>0</v>
      </c>
      <c r="E57" s="267" t="s">
        <v>96</v>
      </c>
    </row>
    <row r="58" spans="2:5" ht="15.75" thickBot="1" x14ac:dyDescent="0.3">
      <c r="B58" s="192" t="s">
        <v>223</v>
      </c>
      <c r="C58" s="188">
        <v>3</v>
      </c>
      <c r="D58" s="188">
        <v>0</v>
      </c>
      <c r="E58" s="268" t="s">
        <v>96</v>
      </c>
    </row>
    <row r="59" spans="2:5" x14ac:dyDescent="0.25">
      <c r="B59" s="771" t="s">
        <v>227</v>
      </c>
      <c r="C59" s="772" t="s">
        <v>161</v>
      </c>
      <c r="D59" s="778">
        <v>0</v>
      </c>
      <c r="E59" s="773">
        <f>SUM(D59)/D61*100</f>
        <v>0</v>
      </c>
    </row>
    <row r="60" spans="2:5" ht="15.75" thickBot="1" x14ac:dyDescent="0.3">
      <c r="B60" s="779" t="s">
        <v>228</v>
      </c>
      <c r="C60" s="780" t="s">
        <v>162</v>
      </c>
      <c r="D60" s="781">
        <f>SUM(D6,D11,D18,D24,D29,D34,D38,D44,D48,D55)</f>
        <v>43231</v>
      </c>
      <c r="E60" s="782">
        <f>SUM(E6,E11,E18,E24,E29,E34,E38,E44,E48,E55)</f>
        <v>100</v>
      </c>
    </row>
    <row r="61" spans="2:5" ht="19.5" thickBot="1" x14ac:dyDescent="0.3">
      <c r="B61" s="675" t="s">
        <v>51</v>
      </c>
      <c r="C61" s="676" t="s">
        <v>163</v>
      </c>
      <c r="D61" s="677">
        <f>SUM(D59:D60)</f>
        <v>43231</v>
      </c>
      <c r="E61" s="678" t="s">
        <v>96</v>
      </c>
    </row>
    <row r="62" spans="2:5" x14ac:dyDescent="0.25">
      <c r="B62" s="924" t="s">
        <v>476</v>
      </c>
      <c r="C62" s="193"/>
      <c r="D62" s="193"/>
      <c r="E62" s="193"/>
    </row>
    <row r="63" spans="2:5" x14ac:dyDescent="0.25">
      <c r="B63" s="283" t="s">
        <v>474</v>
      </c>
      <c r="C63" s="11"/>
      <c r="D63" s="11"/>
      <c r="E63" s="11"/>
    </row>
    <row r="64" spans="2:5" x14ac:dyDescent="0.25">
      <c r="B64" s="283" t="s">
        <v>477</v>
      </c>
      <c r="C64" s="11"/>
      <c r="D64" s="11"/>
      <c r="E64" s="11"/>
    </row>
  </sheetData>
  <printOptions horizontalCentered="1"/>
  <pageMargins left="1.0236220472440944" right="0" top="0.6692913385826772" bottom="0" header="0" footer="0"/>
  <pageSetup paperSize="9" scale="71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79998168889431442"/>
    <pageSetUpPr fitToPage="1"/>
  </sheetPr>
  <dimension ref="B1:V48"/>
  <sheetViews>
    <sheetView zoomScale="60" zoomScaleNormal="60" workbookViewId="0">
      <selection activeCell="B1" sqref="B1"/>
    </sheetView>
  </sheetViews>
  <sheetFormatPr defaultRowHeight="15" x14ac:dyDescent="0.25"/>
  <cols>
    <col min="1" max="1" width="2.5703125" style="85" customWidth="1"/>
    <col min="2" max="2" width="83.42578125" style="276" customWidth="1"/>
    <col min="3" max="4" width="14" style="85" customWidth="1"/>
    <col min="5" max="5" width="3" style="443" customWidth="1"/>
    <col min="6" max="6" width="11.42578125" style="85" customWidth="1"/>
    <col min="7" max="7" width="16.28515625" style="85" customWidth="1"/>
    <col min="8" max="8" width="15.85546875" style="85" customWidth="1"/>
    <col min="9" max="9" width="3.28515625" style="443" customWidth="1"/>
    <col min="10" max="10" width="15.7109375" style="85" customWidth="1"/>
    <col min="11" max="11" width="16.7109375" style="85" customWidth="1"/>
    <col min="12" max="12" width="15.5703125" style="85" customWidth="1"/>
    <col min="13" max="13" width="3.42578125" style="85" customWidth="1"/>
    <col min="14" max="14" width="16.85546875" style="85" hidden="1" customWidth="1"/>
    <col min="15" max="15" width="17" style="85" hidden="1" customWidth="1"/>
    <col min="16" max="16" width="15.42578125" style="85" customWidth="1"/>
    <col min="17" max="16384" width="9.140625" style="85"/>
  </cols>
  <sheetData>
    <row r="1" spans="2:22" x14ac:dyDescent="0.25">
      <c r="B1" s="11" t="s">
        <v>424</v>
      </c>
      <c r="C1" s="1"/>
      <c r="N1" s="11"/>
      <c r="V1" s="11"/>
    </row>
    <row r="2" spans="2:22" ht="12.75" customHeight="1" x14ac:dyDescent="0.25">
      <c r="B2" s="11" t="s">
        <v>473</v>
      </c>
      <c r="C2" s="1"/>
      <c r="N2" s="11"/>
    </row>
    <row r="3" spans="2:22" ht="15.75" customHeight="1" x14ac:dyDescent="0.25">
      <c r="B3" s="364" t="s">
        <v>358</v>
      </c>
      <c r="N3" s="364"/>
    </row>
    <row r="4" spans="2:22" ht="15" customHeight="1" x14ac:dyDescent="0.25">
      <c r="B4" s="364" t="s">
        <v>359</v>
      </c>
      <c r="N4" s="364"/>
    </row>
    <row r="5" spans="2:22" ht="18" customHeight="1" x14ac:dyDescent="0.25">
      <c r="B5" s="364" t="s">
        <v>360</v>
      </c>
      <c r="N5" s="364"/>
    </row>
    <row r="6" spans="2:22" ht="16.5" customHeight="1" thickBot="1" x14ac:dyDescent="0.3">
      <c r="B6" s="364" t="s">
        <v>361</v>
      </c>
      <c r="N6" s="364"/>
    </row>
    <row r="7" spans="2:22" ht="48" customHeight="1" thickBot="1" x14ac:dyDescent="0.3">
      <c r="B7" s="1091" t="s">
        <v>144</v>
      </c>
      <c r="C7" s="617" t="s">
        <v>613</v>
      </c>
      <c r="D7" s="618" t="s">
        <v>572</v>
      </c>
      <c r="E7" s="481"/>
      <c r="F7" s="1094" t="s">
        <v>613</v>
      </c>
      <c r="G7" s="1095"/>
      <c r="H7" s="1096"/>
      <c r="I7" s="481"/>
      <c r="J7" s="1094" t="s">
        <v>572</v>
      </c>
      <c r="K7" s="1095"/>
      <c r="L7" s="1096"/>
    </row>
    <row r="8" spans="2:22" ht="71.25" customHeight="1" thickBot="1" x14ac:dyDescent="0.3">
      <c r="B8" s="1092"/>
      <c r="C8" s="1089" t="s">
        <v>362</v>
      </c>
      <c r="D8" s="1090"/>
      <c r="E8" s="481"/>
      <c r="F8" s="1089" t="s">
        <v>576</v>
      </c>
      <c r="G8" s="1097"/>
      <c r="H8" s="1090"/>
      <c r="I8" s="482"/>
      <c r="J8" s="1089" t="s">
        <v>576</v>
      </c>
      <c r="K8" s="1097"/>
      <c r="L8" s="1090"/>
    </row>
    <row r="9" spans="2:22" ht="134.25" customHeight="1" thickBot="1" x14ac:dyDescent="0.3">
      <c r="B9" s="1093"/>
      <c r="C9" s="619" t="s">
        <v>166</v>
      </c>
      <c r="D9" s="620" t="s">
        <v>166</v>
      </c>
      <c r="E9" s="481"/>
      <c r="F9" s="619" t="s">
        <v>363</v>
      </c>
      <c r="G9" s="621" t="s">
        <v>364</v>
      </c>
      <c r="H9" s="620" t="s">
        <v>365</v>
      </c>
      <c r="I9" s="481"/>
      <c r="J9" s="619" t="s">
        <v>363</v>
      </c>
      <c r="K9" s="621" t="s">
        <v>364</v>
      </c>
      <c r="L9" s="620" t="s">
        <v>365</v>
      </c>
    </row>
    <row r="10" spans="2:22" ht="42" customHeight="1" thickBot="1" x14ac:dyDescent="0.3">
      <c r="B10" s="402" t="s">
        <v>4</v>
      </c>
      <c r="C10" s="403">
        <f>C11+C12+C26</f>
        <v>536.32000000000005</v>
      </c>
      <c r="D10" s="408">
        <f>D11+D12+D26</f>
        <v>507.40000000000003</v>
      </c>
      <c r="E10" s="483"/>
      <c r="F10" s="476">
        <f>SUM(F11+F13+F23+F26)</f>
        <v>99.999999999999986</v>
      </c>
      <c r="G10" s="405" t="s">
        <v>96</v>
      </c>
      <c r="H10" s="406" t="s">
        <v>96</v>
      </c>
      <c r="I10" s="477"/>
      <c r="J10" s="404">
        <f>SUM(J11+J13+J23+J26)</f>
        <v>100</v>
      </c>
      <c r="K10" s="405" t="s">
        <v>96</v>
      </c>
      <c r="L10" s="406" t="s">
        <v>96</v>
      </c>
    </row>
    <row r="11" spans="2:22" ht="30" customHeight="1" x14ac:dyDescent="0.25">
      <c r="B11" s="622" t="s">
        <v>11</v>
      </c>
      <c r="C11" s="903">
        <v>182.07</v>
      </c>
      <c r="D11" s="904">
        <v>165.43</v>
      </c>
      <c r="E11" s="484"/>
      <c r="F11" s="623">
        <f>C11*100/C10</f>
        <v>33.9480161097852</v>
      </c>
      <c r="G11" s="624" t="s">
        <v>96</v>
      </c>
      <c r="H11" s="625" t="s">
        <v>96</v>
      </c>
      <c r="I11" s="480"/>
      <c r="J11" s="623">
        <f>D11*100/D10</f>
        <v>32.603468663776113</v>
      </c>
      <c r="K11" s="624" t="s">
        <v>96</v>
      </c>
      <c r="L11" s="625" t="s">
        <v>96</v>
      </c>
    </row>
    <row r="12" spans="2:22" ht="56.25" customHeight="1" thickBot="1" x14ac:dyDescent="0.3">
      <c r="B12" s="365" t="s">
        <v>366</v>
      </c>
      <c r="C12" s="475">
        <v>311.66000000000003</v>
      </c>
      <c r="D12" s="366">
        <f>D15+D16+D17+D18+D19+D20+D21+D22+D23</f>
        <v>309.54000000000002</v>
      </c>
      <c r="E12" s="485"/>
      <c r="F12" s="407">
        <f>SUM(C12*100)/C10</f>
        <v>58.110829355608594</v>
      </c>
      <c r="G12" s="368" t="s">
        <v>96</v>
      </c>
      <c r="H12" s="369">
        <f>SUM(H23)+H13</f>
        <v>99.999999999999986</v>
      </c>
      <c r="I12" s="478"/>
      <c r="J12" s="367">
        <f>SUM(D12*100)/D10</f>
        <v>61.005124162396534</v>
      </c>
      <c r="K12" s="368" t="s">
        <v>96</v>
      </c>
      <c r="L12" s="370">
        <f>SUM(L23)+L13</f>
        <v>100</v>
      </c>
    </row>
    <row r="13" spans="2:22" ht="48" customHeight="1" thickBot="1" x14ac:dyDescent="0.3">
      <c r="B13" s="631" t="s">
        <v>367</v>
      </c>
      <c r="C13" s="630">
        <f>C15+C16+C17+C18+C19+C20+C21+C22</f>
        <v>311.39</v>
      </c>
      <c r="D13" s="629">
        <f>D15+D16+D17+D18+D19+D20+D21+D22</f>
        <v>307.99</v>
      </c>
      <c r="E13" s="485"/>
      <c r="F13" s="628">
        <f>C13*100/C10</f>
        <v>58.060486276849637</v>
      </c>
      <c r="G13" s="627">
        <f>SUM(G15:G22)</f>
        <v>100</v>
      </c>
      <c r="H13" s="626">
        <f>SUM(C13/C12*100)</f>
        <v>99.913367130847703</v>
      </c>
      <c r="I13" s="478"/>
      <c r="J13" s="628">
        <f>D13*100/D10</f>
        <v>60.699645250295617</v>
      </c>
      <c r="K13" s="627">
        <f>SUM(K15:K22)</f>
        <v>100</v>
      </c>
      <c r="L13" s="626">
        <f>SUM(D13/D12*100)</f>
        <v>99.49925696194353</v>
      </c>
    </row>
    <row r="14" spans="2:22" ht="25.5" customHeight="1" thickBot="1" x14ac:dyDescent="0.3">
      <c r="B14" s="489" t="s">
        <v>234</v>
      </c>
      <c r="C14" s="371"/>
      <c r="D14" s="488"/>
      <c r="E14" s="481"/>
      <c r="F14" s="1086" t="s">
        <v>234</v>
      </c>
      <c r="G14" s="1087"/>
      <c r="H14" s="1088"/>
      <c r="I14" s="479"/>
      <c r="J14" s="1086" t="s">
        <v>234</v>
      </c>
      <c r="K14" s="1087"/>
      <c r="L14" s="1088"/>
      <c r="N14" s="491" t="str">
        <f>IF(C10=N16,"sumuje się do grand total","fausz")</f>
        <v>sumuje się do grand total</v>
      </c>
      <c r="O14" s="491" t="str">
        <f>IF(D10=O16,"sumuje się do grand total","fausz")</f>
        <v>sumuje się do grand total</v>
      </c>
    </row>
    <row r="15" spans="2:22" ht="21" customHeight="1" x14ac:dyDescent="0.25">
      <c r="B15" s="372" t="s">
        <v>233</v>
      </c>
      <c r="C15" s="373">
        <v>73.63</v>
      </c>
      <c r="D15" s="374">
        <v>81.290000000000006</v>
      </c>
      <c r="E15" s="484"/>
      <c r="F15" s="375">
        <f>C15*100/C10</f>
        <v>13.728744033412887</v>
      </c>
      <c r="G15" s="376">
        <f>C15/C13*100</f>
        <v>23.645589132598989</v>
      </c>
      <c r="H15" s="377">
        <f>SUM(C15)/C12*100</f>
        <v>23.625104280305457</v>
      </c>
      <c r="I15" s="478"/>
      <c r="J15" s="375">
        <f>D15*100/D10</f>
        <v>16.020890815924322</v>
      </c>
      <c r="K15" s="376">
        <f>SUM(D15)/D13*100</f>
        <v>26.39371408162603</v>
      </c>
      <c r="L15" s="378">
        <f>SUM(D15)/D12*100</f>
        <v>26.261549395877754</v>
      </c>
      <c r="N15" s="641" t="str">
        <f>T(C7)</f>
        <v>w 2023 r.</v>
      </c>
      <c r="O15" s="641" t="str">
        <f>T(D7)</f>
        <v>w 2022 r.</v>
      </c>
    </row>
    <row r="16" spans="2:22" ht="21.75" customHeight="1" x14ac:dyDescent="0.25">
      <c r="B16" s="379" t="s">
        <v>380</v>
      </c>
      <c r="C16" s="380">
        <v>4.82</v>
      </c>
      <c r="D16" s="390">
        <v>3.77</v>
      </c>
      <c r="E16" s="481"/>
      <c r="F16" s="382">
        <f>C16*100/C10</f>
        <v>0.89871718377088294</v>
      </c>
      <c r="G16" s="383">
        <f>C16/C13*100</f>
        <v>1.5478981341725813</v>
      </c>
      <c r="H16" s="384">
        <f>SUM(C16)/C12*100</f>
        <v>1.5465571456073925</v>
      </c>
      <c r="I16" s="478"/>
      <c r="J16" s="382">
        <f>D16*100/D10</f>
        <v>0.74300354749704367</v>
      </c>
      <c r="K16" s="383">
        <f>SUM(D16)/D13*100</f>
        <v>1.2240657164193642</v>
      </c>
      <c r="L16" s="385">
        <f>SUM(D16)/D12*100</f>
        <v>1.2179362925631581</v>
      </c>
      <c r="N16" s="492">
        <f>SUM(C11+C12+C26)</f>
        <v>536.32000000000005</v>
      </c>
      <c r="O16" s="492">
        <f>SUM(D11+D12+D26)</f>
        <v>507.40000000000003</v>
      </c>
    </row>
    <row r="17" spans="2:15" ht="22.5" customHeight="1" x14ac:dyDescent="0.25">
      <c r="B17" s="386" t="s">
        <v>379</v>
      </c>
      <c r="C17" s="380">
        <v>30.1</v>
      </c>
      <c r="D17" s="387">
        <v>29.28</v>
      </c>
      <c r="E17" s="486"/>
      <c r="F17" s="382">
        <f>C17*100/C10</f>
        <v>5.6123210023866346</v>
      </c>
      <c r="G17" s="383">
        <f>C17/C13*100</f>
        <v>9.666334821285206</v>
      </c>
      <c r="H17" s="384">
        <f>SUM(C17)/C12*100</f>
        <v>9.6579605980876586</v>
      </c>
      <c r="I17" s="478"/>
      <c r="J17" s="382">
        <f>D17*100/D10</f>
        <v>5.7705951911706732</v>
      </c>
      <c r="K17" s="383">
        <f>SUM(D17)/D13*100</f>
        <v>9.5068021689015882</v>
      </c>
      <c r="L17" s="385">
        <f>SUM(D17)/D12*100</f>
        <v>9.4591975188990105</v>
      </c>
      <c r="N17" s="492">
        <f>SUM(F11+F12+F26)</f>
        <v>100</v>
      </c>
      <c r="O17" s="492">
        <f>SUM(J11+J12+J26)</f>
        <v>100</v>
      </c>
    </row>
    <row r="18" spans="2:15" ht="21" customHeight="1" x14ac:dyDescent="0.25">
      <c r="B18" s="386" t="s">
        <v>378</v>
      </c>
      <c r="C18" s="380">
        <v>30.85</v>
      </c>
      <c r="D18" s="381">
        <v>30.66</v>
      </c>
      <c r="E18" s="481"/>
      <c r="F18" s="382">
        <f>C18*100/C10</f>
        <v>5.7521628878281614</v>
      </c>
      <c r="G18" s="383">
        <f>C18/C13*100</f>
        <v>9.9071903400879933</v>
      </c>
      <c r="H18" s="384">
        <f>SUM(C18)/C12*100</f>
        <v>9.8986074568439975</v>
      </c>
      <c r="I18" s="478"/>
      <c r="J18" s="382">
        <f>D18*100/D10</f>
        <v>6.042569964525029</v>
      </c>
      <c r="K18" s="383">
        <f>SUM(D18)/D13*100</f>
        <v>9.9548686645670301</v>
      </c>
      <c r="L18" s="385">
        <f>SUM(D18)/D12*100</f>
        <v>9.9050203527815466</v>
      </c>
      <c r="N18" s="493">
        <f>SUM(F15:F22)</f>
        <v>58.060486276849637</v>
      </c>
      <c r="O18" s="493">
        <f>SUM(J15:J22)</f>
        <v>60.699645250295617</v>
      </c>
    </row>
    <row r="19" spans="2:15" ht="24" customHeight="1" x14ac:dyDescent="0.25">
      <c r="B19" s="386" t="s">
        <v>368</v>
      </c>
      <c r="C19" s="380">
        <v>73.709999999999994</v>
      </c>
      <c r="D19" s="390">
        <v>64.7</v>
      </c>
      <c r="E19" s="481"/>
      <c r="F19" s="382">
        <f>C19*100/C10</f>
        <v>13.743660501193315</v>
      </c>
      <c r="G19" s="383">
        <f>C19/C13*100</f>
        <v>23.671280387937955</v>
      </c>
      <c r="H19" s="384">
        <f>SUM(C19)/C12*100</f>
        <v>23.6507732785728</v>
      </c>
      <c r="I19" s="478"/>
      <c r="J19" s="382">
        <f>D19*100/D10</f>
        <v>12.751281040599132</v>
      </c>
      <c r="K19" s="383">
        <f>SUM(D19)/D13*100</f>
        <v>21.007175557647976</v>
      </c>
      <c r="L19" s="385">
        <f>SUM(D19)/D12*100</f>
        <v>20.901983588550753</v>
      </c>
      <c r="N19" s="493">
        <f>SUM(G15:G22)</f>
        <v>100</v>
      </c>
      <c r="O19" s="493">
        <f>SUM(K15:K22)</f>
        <v>100</v>
      </c>
    </row>
    <row r="20" spans="2:15" ht="21.75" customHeight="1" x14ac:dyDescent="0.25">
      <c r="B20" s="386" t="s">
        <v>377</v>
      </c>
      <c r="C20" s="380">
        <v>59.26</v>
      </c>
      <c r="D20" s="381">
        <v>63.13</v>
      </c>
      <c r="E20" s="481"/>
      <c r="F20" s="382">
        <f>C20*100/C10</f>
        <v>11.04937350835322</v>
      </c>
      <c r="G20" s="383">
        <f>C20/C13*100</f>
        <v>19.030797392337583</v>
      </c>
      <c r="H20" s="384">
        <f>SUM(C20)/C12*100</f>
        <v>19.014310466534042</v>
      </c>
      <c r="I20" s="478"/>
      <c r="J20" s="382">
        <f>D20*100/D10</f>
        <v>12.441860465116278</v>
      </c>
      <c r="K20" s="383">
        <f>SUM(D20)/D13*100</f>
        <v>20.497418747361927</v>
      </c>
      <c r="L20" s="385">
        <f>SUM(D20)/D12*100</f>
        <v>20.39477935000323</v>
      </c>
      <c r="N20" s="494">
        <f>SUM(H15:H22)</f>
        <v>99.913367130847703</v>
      </c>
      <c r="O20" s="495">
        <f>SUM(L15:L22)</f>
        <v>99.49925696194353</v>
      </c>
    </row>
    <row r="21" spans="2:15" ht="24" customHeight="1" x14ac:dyDescent="0.25">
      <c r="B21" s="386" t="s">
        <v>369</v>
      </c>
      <c r="C21" s="388">
        <v>2.54</v>
      </c>
      <c r="D21" s="381">
        <v>2.99</v>
      </c>
      <c r="E21" s="481"/>
      <c r="F21" s="382">
        <f>C21*100/C10</f>
        <v>0.47359785202863958</v>
      </c>
      <c r="G21" s="383">
        <f>C21/C13*100</f>
        <v>0.81569735701210699</v>
      </c>
      <c r="H21" s="384">
        <f>SUM(C21)/C12*100</f>
        <v>0.81499069498812793</v>
      </c>
      <c r="I21" s="478"/>
      <c r="J21" s="382">
        <f>D21*100/D10</f>
        <v>0.58927867560110359</v>
      </c>
      <c r="K21" s="383">
        <f>SUM(D21)/D13*100</f>
        <v>0.9708107406084614</v>
      </c>
      <c r="L21" s="385">
        <f>SUM(D21)/D12*100</f>
        <v>0.96594947341215998</v>
      </c>
      <c r="N21" s="496">
        <f>SUM(H24:H25)</f>
        <v>8.6632869152281328E-2</v>
      </c>
      <c r="O21" s="493">
        <f>SUM(L24:L25)</f>
        <v>0.5007430380564708</v>
      </c>
    </row>
    <row r="22" spans="2:15" ht="21" customHeight="1" thickBot="1" x14ac:dyDescent="0.3">
      <c r="B22" s="389" t="s">
        <v>370</v>
      </c>
      <c r="C22" s="380">
        <v>36.479999999999997</v>
      </c>
      <c r="D22" s="390">
        <v>32.17</v>
      </c>
      <c r="E22" s="484"/>
      <c r="F22" s="382">
        <f>C22*100/C10</f>
        <v>6.8019093078758939</v>
      </c>
      <c r="G22" s="383">
        <f>C22/C13*100</f>
        <v>11.715212434567583</v>
      </c>
      <c r="H22" s="384">
        <f>SUM(C22)/C12*100</f>
        <v>11.705063209908232</v>
      </c>
      <c r="I22" s="478"/>
      <c r="J22" s="382">
        <f>D22*100/D10</f>
        <v>6.3401655498620411</v>
      </c>
      <c r="K22" s="383">
        <f>SUM(D22)/D13*100</f>
        <v>10.445144322867627</v>
      </c>
      <c r="L22" s="385">
        <f>SUM(D22)/D12*100</f>
        <v>10.392840989855916</v>
      </c>
    </row>
    <row r="23" spans="2:15" ht="51" customHeight="1" x14ac:dyDescent="0.25">
      <c r="B23" s="632" t="s">
        <v>371</v>
      </c>
      <c r="C23" s="633">
        <f>SUM(C24+C25)</f>
        <v>0.27</v>
      </c>
      <c r="D23" s="634">
        <f>SUM(D24+D25)</f>
        <v>1.55</v>
      </c>
      <c r="E23" s="487"/>
      <c r="F23" s="635">
        <f>SUM(C23/C10)*100</f>
        <v>5.0343078758949875E-2</v>
      </c>
      <c r="G23" s="636" t="s">
        <v>96</v>
      </c>
      <c r="H23" s="637">
        <f>SUM(C23)/C12*100</f>
        <v>8.6632869152281328E-2</v>
      </c>
      <c r="I23" s="480"/>
      <c r="J23" s="638">
        <f>SUM(D23/D10)*100</f>
        <v>0.30547891210090655</v>
      </c>
      <c r="K23" s="639" t="s">
        <v>96</v>
      </c>
      <c r="L23" s="640">
        <f>SUM(D23)/D12*100</f>
        <v>0.5007430380564708</v>
      </c>
      <c r="N23" s="490">
        <f>SUM(C13/C10)*100</f>
        <v>58.06048627684963</v>
      </c>
      <c r="O23" s="490">
        <f>SUM(D13/D10)*100</f>
        <v>60.699645250295617</v>
      </c>
    </row>
    <row r="24" spans="2:15" ht="71.25" customHeight="1" x14ac:dyDescent="0.25">
      <c r="B24" s="391" t="s">
        <v>390</v>
      </c>
      <c r="C24" s="388">
        <v>0.27</v>
      </c>
      <c r="D24" s="390">
        <v>1.55</v>
      </c>
      <c r="E24" s="484"/>
      <c r="F24" s="392">
        <f>C24*100/C10</f>
        <v>5.0343078758949875E-2</v>
      </c>
      <c r="G24" s="393" t="s">
        <v>96</v>
      </c>
      <c r="H24" s="394">
        <f>SUM(C24)/C12*100</f>
        <v>8.6632869152281328E-2</v>
      </c>
      <c r="I24" s="480"/>
      <c r="J24" s="382">
        <f>D24*100/D10</f>
        <v>0.30547891210090655</v>
      </c>
      <c r="K24" s="395" t="s">
        <v>96</v>
      </c>
      <c r="L24" s="385">
        <f>SUM(D24)/D12*100</f>
        <v>0.5007430380564708</v>
      </c>
      <c r="N24" s="490">
        <f>SUM(C23/C10)*100</f>
        <v>5.0343078758949875E-2</v>
      </c>
      <c r="O24" s="490">
        <f>SUM(D23/D10)*100</f>
        <v>0.30547891210090655</v>
      </c>
    </row>
    <row r="25" spans="2:15" ht="66.75" customHeight="1" thickBot="1" x14ac:dyDescent="0.3">
      <c r="B25" s="396" t="s">
        <v>381</v>
      </c>
      <c r="C25" s="475">
        <v>0</v>
      </c>
      <c r="D25" s="397">
        <v>0</v>
      </c>
      <c r="E25" s="484"/>
      <c r="F25" s="398">
        <f>C25*100/C10</f>
        <v>0</v>
      </c>
      <c r="G25" s="399" t="s">
        <v>96</v>
      </c>
      <c r="H25" s="400">
        <f>SUM(C25)/C12*100</f>
        <v>0</v>
      </c>
      <c r="I25" s="480"/>
      <c r="J25" s="401">
        <f>D25*100/D10</f>
        <v>0</v>
      </c>
      <c r="K25" s="399" t="s">
        <v>96</v>
      </c>
      <c r="L25" s="418">
        <f>SUM(D25)/D12*100</f>
        <v>0</v>
      </c>
      <c r="N25" s="490">
        <f>SUM(N23:N24)</f>
        <v>58.11082935560858</v>
      </c>
      <c r="O25" s="490">
        <f>SUM(O23:O24)</f>
        <v>61.005124162396527</v>
      </c>
    </row>
    <row r="26" spans="2:15" ht="39.75" customHeight="1" thickBot="1" x14ac:dyDescent="0.3">
      <c r="B26" s="642" t="s">
        <v>12</v>
      </c>
      <c r="C26" s="643">
        <v>42.59</v>
      </c>
      <c r="D26" s="620">
        <v>32.43</v>
      </c>
      <c r="E26" s="481"/>
      <c r="F26" s="644">
        <f>C26*100/C10</f>
        <v>7.9411545346062047</v>
      </c>
      <c r="G26" s="645" t="s">
        <v>96</v>
      </c>
      <c r="H26" s="646" t="s">
        <v>96</v>
      </c>
      <c r="I26" s="480"/>
      <c r="J26" s="644">
        <f>D26*100/D10</f>
        <v>6.3914071738273543</v>
      </c>
      <c r="K26" s="645" t="s">
        <v>96</v>
      </c>
      <c r="L26" s="646" t="s">
        <v>96</v>
      </c>
    </row>
    <row r="27" spans="2:15" ht="18.75" x14ac:dyDescent="0.25">
      <c r="B27" s="409" t="s">
        <v>383</v>
      </c>
      <c r="N27" s="409"/>
    </row>
    <row r="28" spans="2:15" ht="18.75" x14ac:dyDescent="0.25">
      <c r="B28" s="409" t="s">
        <v>384</v>
      </c>
      <c r="N28" s="409"/>
    </row>
    <row r="29" spans="2:15" ht="15.75" x14ac:dyDescent="0.25">
      <c r="B29" s="409" t="s">
        <v>372</v>
      </c>
      <c r="N29" s="409"/>
    </row>
    <row r="30" spans="2:15" ht="15.75" x14ac:dyDescent="0.25">
      <c r="B30" s="410" t="s">
        <v>260</v>
      </c>
      <c r="N30" s="410"/>
    </row>
    <row r="31" spans="2:15" ht="15.75" x14ac:dyDescent="0.25">
      <c r="B31" s="410" t="s">
        <v>373</v>
      </c>
      <c r="N31" s="410"/>
    </row>
    <row r="32" spans="2:15" ht="15.75" x14ac:dyDescent="0.25">
      <c r="B32" s="409" t="s">
        <v>167</v>
      </c>
      <c r="N32" s="409"/>
    </row>
    <row r="33" spans="2:14" ht="15.75" x14ac:dyDescent="0.25">
      <c r="B33" s="409" t="s">
        <v>253</v>
      </c>
      <c r="N33" s="409"/>
    </row>
    <row r="34" spans="2:14" ht="15.75" x14ac:dyDescent="0.25">
      <c r="B34" s="411" t="s">
        <v>254</v>
      </c>
      <c r="N34" s="411"/>
    </row>
    <row r="35" spans="2:14" ht="15.75" x14ac:dyDescent="0.25">
      <c r="B35" s="409" t="s">
        <v>374</v>
      </c>
      <c r="N35" s="409"/>
    </row>
    <row r="36" spans="2:14" ht="15.75" x14ac:dyDescent="0.25">
      <c r="B36" s="411" t="s">
        <v>375</v>
      </c>
      <c r="N36" s="411"/>
    </row>
    <row r="37" spans="2:14" ht="15.75" x14ac:dyDescent="0.25">
      <c r="B37" s="411" t="s">
        <v>386</v>
      </c>
      <c r="N37" s="411"/>
    </row>
    <row r="38" spans="2:14" ht="15.75" x14ac:dyDescent="0.25">
      <c r="B38" s="411" t="s">
        <v>387</v>
      </c>
      <c r="N38" s="411"/>
    </row>
    <row r="39" spans="2:14" ht="15.75" x14ac:dyDescent="0.25">
      <c r="B39" s="411" t="s">
        <v>388</v>
      </c>
      <c r="N39" s="411"/>
    </row>
    <row r="40" spans="2:14" ht="15.75" x14ac:dyDescent="0.25">
      <c r="B40" s="411" t="s">
        <v>376</v>
      </c>
      <c r="N40" s="411"/>
    </row>
    <row r="41" spans="2:14" ht="15.75" x14ac:dyDescent="0.25">
      <c r="B41" s="411" t="s">
        <v>389</v>
      </c>
      <c r="N41" s="411"/>
    </row>
    <row r="42" spans="2:14" ht="18" customHeight="1" x14ac:dyDescent="0.25">
      <c r="B42" s="409" t="s">
        <v>391</v>
      </c>
      <c r="N42" s="409"/>
    </row>
    <row r="43" spans="2:14" ht="15.75" x14ac:dyDescent="0.25">
      <c r="B43" s="409" t="s">
        <v>382</v>
      </c>
      <c r="N43" s="409"/>
    </row>
    <row r="44" spans="2:14" ht="15.75" x14ac:dyDescent="0.25">
      <c r="B44" s="409" t="s">
        <v>385</v>
      </c>
      <c r="N44" s="409"/>
    </row>
    <row r="45" spans="2:14" x14ac:dyDescent="0.25">
      <c r="B45" s="11"/>
    </row>
    <row r="46" spans="2:14" x14ac:dyDescent="0.25">
      <c r="B46" s="139"/>
    </row>
    <row r="47" spans="2:14" x14ac:dyDescent="0.25">
      <c r="B47" s="308"/>
    </row>
    <row r="48" spans="2:14" x14ac:dyDescent="0.25">
      <c r="B48" s="308"/>
    </row>
  </sheetData>
  <mergeCells count="8">
    <mergeCell ref="F14:H14"/>
    <mergeCell ref="J14:L14"/>
    <mergeCell ref="C8:D8"/>
    <mergeCell ref="B7:B9"/>
    <mergeCell ref="F7:H7"/>
    <mergeCell ref="J7:L7"/>
    <mergeCell ref="F8:H8"/>
    <mergeCell ref="J8:L8"/>
  </mergeCells>
  <printOptions horizontalCentered="1" verticalCentered="1"/>
  <pageMargins left="0" right="0" top="0" bottom="0" header="0" footer="0"/>
  <pageSetup paperSize="9" scale="4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79998168889431442"/>
  </sheetPr>
  <dimension ref="B1:P34"/>
  <sheetViews>
    <sheetView zoomScale="80" zoomScaleNormal="80" workbookViewId="0">
      <selection activeCell="B1" sqref="B1"/>
    </sheetView>
  </sheetViews>
  <sheetFormatPr defaultRowHeight="15" x14ac:dyDescent="0.25"/>
  <cols>
    <col min="1" max="1" width="2.5703125" style="11" customWidth="1"/>
    <col min="2" max="2" width="23.5703125" style="11" customWidth="1"/>
    <col min="3" max="3" width="16" style="11" customWidth="1"/>
    <col min="4" max="4" width="14.140625" style="11" customWidth="1"/>
    <col min="5" max="6" width="13.42578125" style="11" customWidth="1"/>
    <col min="7" max="7" width="16" style="11" customWidth="1"/>
    <col min="8" max="9" width="18" style="11" customWidth="1"/>
    <col min="10" max="10" width="3.5703125" style="11" customWidth="1"/>
    <col min="11" max="11" width="3.7109375" style="11" hidden="1" customWidth="1"/>
    <col min="12" max="12" width="11.28515625" style="11" hidden="1" customWidth="1"/>
    <col min="13" max="23" width="0" style="11" hidden="1" customWidth="1"/>
    <col min="24" max="16384" width="9.140625" style="11"/>
  </cols>
  <sheetData>
    <row r="1" spans="2:9" x14ac:dyDescent="0.25">
      <c r="B1" s="11" t="s">
        <v>425</v>
      </c>
    </row>
    <row r="2" spans="2:9" ht="15.75" thickBot="1" x14ac:dyDescent="0.3">
      <c r="B2" s="11" t="s">
        <v>236</v>
      </c>
    </row>
    <row r="3" spans="2:9" ht="25.5" customHeight="1" thickBot="1" x14ac:dyDescent="0.3">
      <c r="B3" s="946" t="s">
        <v>13</v>
      </c>
      <c r="C3" s="1098" t="s">
        <v>605</v>
      </c>
      <c r="D3" s="1099"/>
      <c r="E3" s="1099"/>
      <c r="F3" s="1099"/>
      <c r="G3" s="1099"/>
      <c r="H3" s="1099"/>
      <c r="I3" s="1100"/>
    </row>
    <row r="4" spans="2:9" ht="56.25" customHeight="1" x14ac:dyDescent="0.25">
      <c r="B4" s="1101"/>
      <c r="C4" s="1010" t="s">
        <v>43</v>
      </c>
      <c r="D4" s="1102"/>
      <c r="E4" s="540"/>
      <c r="F4" s="540"/>
      <c r="G4" s="540"/>
      <c r="H4" s="540"/>
      <c r="I4" s="540"/>
    </row>
    <row r="5" spans="2:9" ht="80.25" customHeight="1" x14ac:dyDescent="0.25">
      <c r="B5" s="1101"/>
      <c r="C5" s="1085" t="s">
        <v>40</v>
      </c>
      <c r="D5" s="990" t="s">
        <v>41</v>
      </c>
      <c r="E5" s="604" t="s">
        <v>42</v>
      </c>
      <c r="F5" s="604" t="s">
        <v>320</v>
      </c>
      <c r="G5" s="604" t="s">
        <v>44</v>
      </c>
      <c r="H5" s="604" t="s">
        <v>45</v>
      </c>
      <c r="I5" s="604" t="s">
        <v>46</v>
      </c>
    </row>
    <row r="6" spans="2:9" ht="35.25" customHeight="1" thickBot="1" x14ac:dyDescent="0.3">
      <c r="B6" s="1101"/>
      <c r="C6" s="952"/>
      <c r="D6" s="1103"/>
      <c r="E6" s="604"/>
      <c r="F6" s="604"/>
      <c r="G6" s="604"/>
      <c r="H6" s="604"/>
      <c r="I6" s="604"/>
    </row>
    <row r="7" spans="2:9" ht="27" customHeight="1" thickBot="1" x14ac:dyDescent="0.3">
      <c r="B7" s="207" t="s">
        <v>14</v>
      </c>
      <c r="C7" s="53">
        <f>SUM(C8:C32)</f>
        <v>3356</v>
      </c>
      <c r="D7" s="208">
        <f t="shared" ref="D7:H7" si="0">SUM(D8:D32)</f>
        <v>2086</v>
      </c>
      <c r="E7" s="209">
        <f t="shared" si="0"/>
        <v>6047</v>
      </c>
      <c r="F7" s="209">
        <f>SUM(F8:F32)</f>
        <v>1460</v>
      </c>
      <c r="G7" s="209">
        <f t="shared" si="0"/>
        <v>545</v>
      </c>
      <c r="H7" s="209">
        <f t="shared" si="0"/>
        <v>2242</v>
      </c>
      <c r="I7" s="209">
        <f>SUM(I8:I32)</f>
        <v>2536</v>
      </c>
    </row>
    <row r="8" spans="2:9" x14ac:dyDescent="0.25">
      <c r="B8" s="62" t="s">
        <v>15</v>
      </c>
      <c r="C8" s="37">
        <v>79</v>
      </c>
      <c r="D8" s="181">
        <v>26</v>
      </c>
      <c r="E8" s="41">
        <v>144</v>
      </c>
      <c r="F8" s="41">
        <v>24</v>
      </c>
      <c r="G8" s="41">
        <v>6</v>
      </c>
      <c r="H8" s="41">
        <v>69</v>
      </c>
      <c r="I8" s="41">
        <v>39</v>
      </c>
    </row>
    <row r="9" spans="2:9" x14ac:dyDescent="0.25">
      <c r="B9" s="12" t="s">
        <v>16</v>
      </c>
      <c r="C9" s="13">
        <v>137</v>
      </c>
      <c r="D9" s="146">
        <v>59</v>
      </c>
      <c r="E9" s="39">
        <v>254</v>
      </c>
      <c r="F9" s="39">
        <v>9</v>
      </c>
      <c r="G9" s="39">
        <v>5</v>
      </c>
      <c r="H9" s="39">
        <v>121</v>
      </c>
      <c r="I9" s="39">
        <v>71</v>
      </c>
    </row>
    <row r="10" spans="2:9" x14ac:dyDescent="0.25">
      <c r="B10" s="12" t="s">
        <v>17</v>
      </c>
      <c r="C10" s="13">
        <v>257</v>
      </c>
      <c r="D10" s="146">
        <v>0</v>
      </c>
      <c r="E10" s="39">
        <v>211</v>
      </c>
      <c r="F10" s="39">
        <v>29</v>
      </c>
      <c r="G10" s="39">
        <v>12</v>
      </c>
      <c r="H10" s="39">
        <v>119</v>
      </c>
      <c r="I10" s="39">
        <v>114</v>
      </c>
    </row>
    <row r="11" spans="2:9" x14ac:dyDescent="0.25">
      <c r="B11" s="12" t="s">
        <v>18</v>
      </c>
      <c r="C11" s="13">
        <v>140</v>
      </c>
      <c r="D11" s="146">
        <v>288</v>
      </c>
      <c r="E11" s="39">
        <v>423</v>
      </c>
      <c r="F11" s="39">
        <v>71</v>
      </c>
      <c r="G11" s="39">
        <v>0</v>
      </c>
      <c r="H11" s="39">
        <v>123</v>
      </c>
      <c r="I11" s="39">
        <v>208</v>
      </c>
    </row>
    <row r="12" spans="2:9" x14ac:dyDescent="0.25">
      <c r="B12" s="12" t="s">
        <v>19</v>
      </c>
      <c r="C12" s="13">
        <v>198</v>
      </c>
      <c r="D12" s="146">
        <v>94</v>
      </c>
      <c r="E12" s="39">
        <v>330</v>
      </c>
      <c r="F12" s="39">
        <v>78</v>
      </c>
      <c r="G12" s="39">
        <v>51</v>
      </c>
      <c r="H12" s="39">
        <v>120</v>
      </c>
      <c r="I12" s="39">
        <v>252</v>
      </c>
    </row>
    <row r="13" spans="2:9" x14ac:dyDescent="0.25">
      <c r="B13" s="12" t="s">
        <v>20</v>
      </c>
      <c r="C13" s="13">
        <v>127</v>
      </c>
      <c r="D13" s="146">
        <v>25</v>
      </c>
      <c r="E13" s="39">
        <v>208</v>
      </c>
      <c r="F13" s="39">
        <v>51</v>
      </c>
      <c r="G13" s="39">
        <v>5</v>
      </c>
      <c r="H13" s="39">
        <v>62</v>
      </c>
      <c r="I13" s="39">
        <v>97</v>
      </c>
    </row>
    <row r="14" spans="2:9" x14ac:dyDescent="0.25">
      <c r="B14" s="12" t="s">
        <v>21</v>
      </c>
      <c r="C14" s="13">
        <v>62</v>
      </c>
      <c r="D14" s="146">
        <v>25</v>
      </c>
      <c r="E14" s="39">
        <v>150</v>
      </c>
      <c r="F14" s="39">
        <v>32</v>
      </c>
      <c r="G14" s="39">
        <v>30</v>
      </c>
      <c r="H14" s="39">
        <v>97</v>
      </c>
      <c r="I14" s="39">
        <v>106</v>
      </c>
    </row>
    <row r="15" spans="2:9" x14ac:dyDescent="0.25">
      <c r="B15" s="12" t="s">
        <v>22</v>
      </c>
      <c r="C15" s="13">
        <v>33</v>
      </c>
      <c r="D15" s="146">
        <v>45</v>
      </c>
      <c r="E15" s="39">
        <v>85</v>
      </c>
      <c r="F15" s="39">
        <v>16</v>
      </c>
      <c r="G15" s="39">
        <v>0</v>
      </c>
      <c r="H15" s="39">
        <v>68</v>
      </c>
      <c r="I15" s="39">
        <v>41</v>
      </c>
    </row>
    <row r="16" spans="2:9" x14ac:dyDescent="0.25">
      <c r="B16" s="12" t="s">
        <v>23</v>
      </c>
      <c r="C16" s="13">
        <v>72</v>
      </c>
      <c r="D16" s="146">
        <v>141</v>
      </c>
      <c r="E16" s="39">
        <v>433</v>
      </c>
      <c r="F16" s="39">
        <v>101</v>
      </c>
      <c r="G16" s="39">
        <v>31</v>
      </c>
      <c r="H16" s="39">
        <v>94</v>
      </c>
      <c r="I16" s="39">
        <v>112</v>
      </c>
    </row>
    <row r="17" spans="2:16" x14ac:dyDescent="0.25">
      <c r="B17" s="12" t="s">
        <v>24</v>
      </c>
      <c r="C17" s="13">
        <v>161</v>
      </c>
      <c r="D17" s="146">
        <v>21</v>
      </c>
      <c r="E17" s="39">
        <v>331</v>
      </c>
      <c r="F17" s="39">
        <v>3</v>
      </c>
      <c r="G17" s="39">
        <v>56</v>
      </c>
      <c r="H17" s="39">
        <v>50</v>
      </c>
      <c r="I17" s="39">
        <v>18</v>
      </c>
    </row>
    <row r="18" spans="2:16" x14ac:dyDescent="0.25">
      <c r="B18" s="12" t="s">
        <v>25</v>
      </c>
      <c r="C18" s="13">
        <v>181</v>
      </c>
      <c r="D18" s="146">
        <v>118</v>
      </c>
      <c r="E18" s="39">
        <v>201</v>
      </c>
      <c r="F18" s="39">
        <v>163</v>
      </c>
      <c r="G18" s="39">
        <v>31</v>
      </c>
      <c r="H18" s="39">
        <v>102</v>
      </c>
      <c r="I18" s="39">
        <v>106</v>
      </c>
      <c r="L18" s="897"/>
      <c r="M18" s="897">
        <v>2020</v>
      </c>
      <c r="N18" s="897">
        <v>2021</v>
      </c>
      <c r="O18" s="897">
        <v>2022</v>
      </c>
      <c r="P18" s="897">
        <v>2023</v>
      </c>
    </row>
    <row r="19" spans="2:16" x14ac:dyDescent="0.25">
      <c r="B19" s="12" t="s">
        <v>26</v>
      </c>
      <c r="C19" s="13">
        <v>208</v>
      </c>
      <c r="D19" s="146">
        <v>65</v>
      </c>
      <c r="E19" s="39">
        <v>323</v>
      </c>
      <c r="F19" s="39">
        <v>12</v>
      </c>
      <c r="G19" s="39">
        <v>0</v>
      </c>
      <c r="H19" s="39">
        <v>61</v>
      </c>
      <c r="I19" s="39">
        <v>180</v>
      </c>
      <c r="L19" s="895" t="s">
        <v>557</v>
      </c>
      <c r="M19" s="896">
        <v>6009</v>
      </c>
      <c r="N19" s="896">
        <v>7710</v>
      </c>
      <c r="O19" s="896">
        <v>8269</v>
      </c>
      <c r="P19" s="896">
        <v>6047</v>
      </c>
    </row>
    <row r="20" spans="2:16" x14ac:dyDescent="0.25">
      <c r="B20" s="12" t="s">
        <v>27</v>
      </c>
      <c r="C20" s="13">
        <v>276</v>
      </c>
      <c r="D20" s="146">
        <v>75</v>
      </c>
      <c r="E20" s="39">
        <v>297</v>
      </c>
      <c r="F20" s="39">
        <v>74</v>
      </c>
      <c r="G20" s="39">
        <v>29</v>
      </c>
      <c r="H20" s="39">
        <v>106</v>
      </c>
      <c r="I20" s="39">
        <v>57</v>
      </c>
      <c r="L20" s="895" t="s">
        <v>558</v>
      </c>
      <c r="M20" s="896">
        <v>758</v>
      </c>
      <c r="N20" s="896">
        <v>859</v>
      </c>
      <c r="O20" s="896">
        <v>1560</v>
      </c>
      <c r="P20" s="896">
        <v>1460</v>
      </c>
    </row>
    <row r="21" spans="2:16" x14ac:dyDescent="0.25">
      <c r="B21" s="18" t="s">
        <v>28</v>
      </c>
      <c r="C21" s="13">
        <v>145</v>
      </c>
      <c r="D21" s="146">
        <v>108</v>
      </c>
      <c r="E21" s="210">
        <v>102</v>
      </c>
      <c r="F21" s="210">
        <v>29</v>
      </c>
      <c r="G21" s="39">
        <v>67</v>
      </c>
      <c r="H21" s="210">
        <v>73</v>
      </c>
      <c r="I21" s="39">
        <v>85</v>
      </c>
      <c r="L21" s="895" t="s">
        <v>559</v>
      </c>
      <c r="M21" s="896">
        <v>1768</v>
      </c>
      <c r="N21" s="896">
        <v>2282</v>
      </c>
      <c r="O21" s="896">
        <v>2396</v>
      </c>
      <c r="P21" s="896">
        <v>2242</v>
      </c>
    </row>
    <row r="22" spans="2:16" x14ac:dyDescent="0.25">
      <c r="B22" s="18" t="s">
        <v>29</v>
      </c>
      <c r="C22" s="13">
        <v>320</v>
      </c>
      <c r="D22" s="146">
        <v>314</v>
      </c>
      <c r="E22" s="210">
        <v>496</v>
      </c>
      <c r="F22" s="210">
        <v>57</v>
      </c>
      <c r="G22" s="39">
        <v>47</v>
      </c>
      <c r="H22" s="210">
        <v>68</v>
      </c>
      <c r="I22" s="39">
        <v>66</v>
      </c>
      <c r="L22" s="895" t="s">
        <v>560</v>
      </c>
      <c r="M22" s="896">
        <v>2114</v>
      </c>
      <c r="N22" s="896">
        <v>2535</v>
      </c>
      <c r="O22" s="896">
        <v>2999</v>
      </c>
      <c r="P22" s="896">
        <v>2536</v>
      </c>
    </row>
    <row r="23" spans="2:16" x14ac:dyDescent="0.25">
      <c r="B23" s="18" t="s">
        <v>30</v>
      </c>
      <c r="C23" s="13">
        <v>148</v>
      </c>
      <c r="D23" s="146">
        <v>72</v>
      </c>
      <c r="E23" s="210">
        <v>219</v>
      </c>
      <c r="F23" s="210">
        <v>28</v>
      </c>
      <c r="G23" s="39">
        <v>4</v>
      </c>
      <c r="H23" s="210">
        <v>85</v>
      </c>
      <c r="I23" s="39">
        <v>131</v>
      </c>
    </row>
    <row r="24" spans="2:16" x14ac:dyDescent="0.25">
      <c r="B24" s="18" t="s">
        <v>31</v>
      </c>
      <c r="C24" s="13">
        <v>65</v>
      </c>
      <c r="D24" s="146">
        <v>90</v>
      </c>
      <c r="E24" s="210">
        <v>208</v>
      </c>
      <c r="F24" s="210">
        <v>173</v>
      </c>
      <c r="G24" s="39">
        <v>26</v>
      </c>
      <c r="H24" s="210">
        <v>156</v>
      </c>
      <c r="I24" s="39">
        <v>189</v>
      </c>
    </row>
    <row r="25" spans="2:16" x14ac:dyDescent="0.25">
      <c r="B25" s="18" t="s">
        <v>32</v>
      </c>
      <c r="C25" s="13">
        <v>179</v>
      </c>
      <c r="D25" s="146">
        <v>20</v>
      </c>
      <c r="E25" s="210">
        <v>173</v>
      </c>
      <c r="F25" s="210">
        <v>116</v>
      </c>
      <c r="G25" s="39">
        <v>6</v>
      </c>
      <c r="H25" s="210">
        <v>110</v>
      </c>
      <c r="I25" s="39">
        <v>128</v>
      </c>
    </row>
    <row r="26" spans="2:16" x14ac:dyDescent="0.25">
      <c r="B26" s="18" t="s">
        <v>33</v>
      </c>
      <c r="C26" s="13">
        <v>124</v>
      </c>
      <c r="D26" s="146">
        <v>20</v>
      </c>
      <c r="E26" s="210">
        <v>178</v>
      </c>
      <c r="F26" s="210">
        <v>34</v>
      </c>
      <c r="G26" s="39">
        <v>43</v>
      </c>
      <c r="H26" s="210">
        <v>79</v>
      </c>
      <c r="I26" s="39">
        <v>83</v>
      </c>
    </row>
    <row r="27" spans="2:16" x14ac:dyDescent="0.25">
      <c r="B27" s="18" t="s">
        <v>34</v>
      </c>
      <c r="C27" s="13">
        <v>145</v>
      </c>
      <c r="D27" s="146">
        <v>176</v>
      </c>
      <c r="E27" s="210">
        <v>585</v>
      </c>
      <c r="F27" s="210">
        <v>75</v>
      </c>
      <c r="G27" s="39">
        <v>24</v>
      </c>
      <c r="H27" s="210">
        <v>103</v>
      </c>
      <c r="I27" s="39">
        <v>111</v>
      </c>
    </row>
    <row r="28" spans="2:16" x14ac:dyDescent="0.25">
      <c r="B28" s="18" t="s">
        <v>35</v>
      </c>
      <c r="C28" s="13">
        <v>68</v>
      </c>
      <c r="D28" s="146">
        <v>184</v>
      </c>
      <c r="E28" s="210">
        <v>144</v>
      </c>
      <c r="F28" s="210">
        <v>26</v>
      </c>
      <c r="G28" s="39">
        <v>0</v>
      </c>
      <c r="H28" s="210">
        <v>44</v>
      </c>
      <c r="I28" s="39">
        <v>31</v>
      </c>
    </row>
    <row r="29" spans="2:16" x14ac:dyDescent="0.25">
      <c r="B29" s="18" t="s">
        <v>36</v>
      </c>
      <c r="C29" s="13">
        <v>25</v>
      </c>
      <c r="D29" s="146">
        <v>4</v>
      </c>
      <c r="E29" s="210">
        <v>50</v>
      </c>
      <c r="F29" s="210">
        <v>6</v>
      </c>
      <c r="G29" s="39">
        <v>13</v>
      </c>
      <c r="H29" s="210">
        <v>45</v>
      </c>
      <c r="I29" s="39">
        <v>32</v>
      </c>
    </row>
    <row r="30" spans="2:16" x14ac:dyDescent="0.25">
      <c r="B30" s="18" t="s">
        <v>37</v>
      </c>
      <c r="C30" s="13">
        <v>81</v>
      </c>
      <c r="D30" s="146">
        <v>25</v>
      </c>
      <c r="E30" s="210">
        <v>66</v>
      </c>
      <c r="F30" s="210">
        <v>16</v>
      </c>
      <c r="G30" s="39">
        <v>58</v>
      </c>
      <c r="H30" s="210">
        <v>85</v>
      </c>
      <c r="I30" s="39">
        <v>64</v>
      </c>
    </row>
    <row r="31" spans="2:16" x14ac:dyDescent="0.25">
      <c r="B31" s="18" t="s">
        <v>38</v>
      </c>
      <c r="C31" s="13">
        <v>68</v>
      </c>
      <c r="D31" s="146">
        <v>19</v>
      </c>
      <c r="E31" s="210">
        <v>267</v>
      </c>
      <c r="F31" s="210">
        <v>221</v>
      </c>
      <c r="G31" s="39">
        <v>1</v>
      </c>
      <c r="H31" s="210">
        <v>176</v>
      </c>
      <c r="I31" s="39">
        <v>192</v>
      </c>
    </row>
    <row r="32" spans="2:16" ht="15.75" thickBot="1" x14ac:dyDescent="0.3">
      <c r="B32" s="19" t="s">
        <v>39</v>
      </c>
      <c r="C32" s="20">
        <v>57</v>
      </c>
      <c r="D32" s="147">
        <v>72</v>
      </c>
      <c r="E32" s="211">
        <v>169</v>
      </c>
      <c r="F32" s="211">
        <v>16</v>
      </c>
      <c r="G32" s="42">
        <v>0</v>
      </c>
      <c r="H32" s="211">
        <v>26</v>
      </c>
      <c r="I32" s="42">
        <v>23</v>
      </c>
    </row>
    <row r="33" spans="2:6" x14ac:dyDescent="0.25">
      <c r="E33" s="59"/>
      <c r="F33" s="59"/>
    </row>
    <row r="34" spans="2:6" x14ac:dyDescent="0.25">
      <c r="B34" s="60"/>
    </row>
  </sheetData>
  <mergeCells count="5">
    <mergeCell ref="C3:I3"/>
    <mergeCell ref="B3:B6"/>
    <mergeCell ref="C4:D4"/>
    <mergeCell ref="C5:C6"/>
    <mergeCell ref="D5:D6"/>
  </mergeCells>
  <printOptions horizontalCentered="1"/>
  <pageMargins left="0.31496062992125984" right="0.31496062992125984" top="1.0236220472440944" bottom="0.6692913385826772" header="0.31496062992125984" footer="0.31496062992125984"/>
  <pageSetup paperSize="9" scale="75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79998168889431442"/>
    <pageSetUpPr fitToPage="1"/>
  </sheetPr>
  <dimension ref="B2:N33"/>
  <sheetViews>
    <sheetView zoomScale="90" zoomScaleNormal="90" workbookViewId="0">
      <selection activeCell="B1" sqref="B1"/>
    </sheetView>
  </sheetViews>
  <sheetFormatPr defaultRowHeight="15" x14ac:dyDescent="0.25"/>
  <cols>
    <col min="1" max="1" width="3.5703125" style="11" customWidth="1"/>
    <col min="2" max="2" width="22.28515625" style="11" customWidth="1"/>
    <col min="3" max="3" width="12.140625" style="11" customWidth="1"/>
    <col min="4" max="4" width="15.140625" style="11" customWidth="1"/>
    <col min="5" max="5" width="13.42578125" style="11" customWidth="1"/>
    <col min="6" max="6" width="11.42578125" style="11" customWidth="1"/>
    <col min="7" max="7" width="3.85546875" style="11" hidden="1" customWidth="1"/>
    <col min="8" max="8" width="33.140625" style="11" hidden="1" customWidth="1"/>
    <col min="9" max="9" width="9.85546875" style="11" hidden="1" customWidth="1"/>
    <col min="10" max="10" width="2.28515625" style="11" hidden="1" customWidth="1"/>
    <col min="11" max="11" width="0" style="11" hidden="1" customWidth="1"/>
    <col min="12" max="12" width="11.28515625" style="11" hidden="1" customWidth="1"/>
    <col min="13" max="13" width="0" style="11" hidden="1" customWidth="1"/>
    <col min="14" max="14" width="7.5703125" style="11" hidden="1" customWidth="1"/>
    <col min="15" max="23" width="0" style="11" hidden="1" customWidth="1"/>
    <col min="24" max="16384" width="9.140625" style="11"/>
  </cols>
  <sheetData>
    <row r="2" spans="2:13" x14ac:dyDescent="0.25">
      <c r="B2" s="202" t="s">
        <v>426</v>
      </c>
      <c r="C2" s="202"/>
      <c r="D2" s="202"/>
      <c r="E2" s="202"/>
    </row>
    <row r="3" spans="2:13" x14ac:dyDescent="0.25">
      <c r="B3" s="139" t="s">
        <v>427</v>
      </c>
      <c r="C3" s="202"/>
      <c r="D3" s="202"/>
      <c r="E3" s="202"/>
    </row>
    <row r="4" spans="2:13" ht="15.75" thickBot="1" x14ac:dyDescent="0.3">
      <c r="B4" s="194"/>
      <c r="C4" s="194"/>
      <c r="D4" s="194"/>
      <c r="E4" s="194"/>
    </row>
    <row r="5" spans="2:13" x14ac:dyDescent="0.25">
      <c r="B5" s="593"/>
      <c r="C5" s="594"/>
      <c r="D5" s="595" t="s">
        <v>50</v>
      </c>
      <c r="E5" s="596"/>
    </row>
    <row r="6" spans="2:13" ht="45.75" thickBot="1" x14ac:dyDescent="0.3">
      <c r="B6" s="597" t="s">
        <v>13</v>
      </c>
      <c r="C6" s="598" t="s">
        <v>230</v>
      </c>
      <c r="D6" s="598" t="s">
        <v>232</v>
      </c>
      <c r="E6" s="599" t="s">
        <v>231</v>
      </c>
    </row>
    <row r="7" spans="2:13" ht="21.75" customHeight="1" thickBot="1" x14ac:dyDescent="0.3">
      <c r="B7" s="203" t="s">
        <v>14</v>
      </c>
      <c r="C7" s="204">
        <f>SUM(C8:C32)</f>
        <v>760</v>
      </c>
      <c r="D7" s="205">
        <f t="shared" ref="D7:E7" si="0">SUM(D8:D32)</f>
        <v>0</v>
      </c>
      <c r="E7" s="206">
        <f t="shared" si="0"/>
        <v>760</v>
      </c>
      <c r="G7" s="600" t="s">
        <v>286</v>
      </c>
      <c r="H7" s="601" t="s">
        <v>258</v>
      </c>
      <c r="I7" s="601" t="s">
        <v>259</v>
      </c>
      <c r="J7" s="140"/>
      <c r="K7" s="602" t="s">
        <v>263</v>
      </c>
      <c r="L7" s="603" t="s">
        <v>258</v>
      </c>
      <c r="M7" s="603" t="s">
        <v>259</v>
      </c>
    </row>
    <row r="8" spans="2:13" x14ac:dyDescent="0.25">
      <c r="B8" s="197" t="s">
        <v>15</v>
      </c>
      <c r="C8" s="198">
        <f>SUM(D8:E8)</f>
        <v>0</v>
      </c>
      <c r="D8" s="199">
        <v>0</v>
      </c>
      <c r="E8" s="200">
        <v>0</v>
      </c>
      <c r="G8" s="102">
        <v>2007</v>
      </c>
      <c r="H8" s="14">
        <v>479</v>
      </c>
      <c r="I8" s="14">
        <v>437</v>
      </c>
      <c r="J8" s="140"/>
      <c r="K8" s="102" t="s">
        <v>333</v>
      </c>
      <c r="L8" s="14">
        <v>236</v>
      </c>
      <c r="M8" s="14">
        <v>199</v>
      </c>
    </row>
    <row r="9" spans="2:13" x14ac:dyDescent="0.25">
      <c r="B9" s="195" t="s">
        <v>16</v>
      </c>
      <c r="C9" s="171">
        <f t="shared" ref="C9:C32" si="1">SUM(D9:E9)</f>
        <v>0</v>
      </c>
      <c r="D9" s="190">
        <v>0</v>
      </c>
      <c r="E9" s="191">
        <v>0</v>
      </c>
      <c r="G9" s="102">
        <v>2008</v>
      </c>
      <c r="H9" s="14">
        <v>4570</v>
      </c>
      <c r="I9" s="14">
        <v>2154</v>
      </c>
      <c r="J9" s="140"/>
      <c r="K9" s="102" t="s">
        <v>334</v>
      </c>
      <c r="L9" s="14">
        <v>1321</v>
      </c>
      <c r="M9" s="14">
        <v>909</v>
      </c>
    </row>
    <row r="10" spans="2:13" x14ac:dyDescent="0.25">
      <c r="B10" s="195" t="s">
        <v>17</v>
      </c>
      <c r="C10" s="171">
        <f t="shared" si="1"/>
        <v>0</v>
      </c>
      <c r="D10" s="190">
        <v>0</v>
      </c>
      <c r="E10" s="191">
        <v>0</v>
      </c>
      <c r="G10" s="102">
        <v>2009</v>
      </c>
      <c r="H10" s="14">
        <v>9176</v>
      </c>
      <c r="I10" s="14">
        <v>6255</v>
      </c>
      <c r="J10" s="140"/>
      <c r="K10" s="102" t="s">
        <v>335</v>
      </c>
      <c r="L10" s="14">
        <v>8218</v>
      </c>
      <c r="M10" s="14">
        <v>4590</v>
      </c>
    </row>
    <row r="11" spans="2:13" x14ac:dyDescent="0.25">
      <c r="B11" s="195" t="s">
        <v>18</v>
      </c>
      <c r="C11" s="171">
        <f t="shared" si="1"/>
        <v>0</v>
      </c>
      <c r="D11" s="190">
        <v>0</v>
      </c>
      <c r="E11" s="191">
        <v>0</v>
      </c>
      <c r="G11" s="102">
        <v>2010</v>
      </c>
      <c r="H11" s="14">
        <v>1412</v>
      </c>
      <c r="I11" s="14">
        <v>1120</v>
      </c>
      <c r="J11" s="140"/>
      <c r="K11" s="102" t="s">
        <v>336</v>
      </c>
      <c r="L11" s="14">
        <v>803</v>
      </c>
      <c r="M11" s="14">
        <v>129</v>
      </c>
    </row>
    <row r="12" spans="2:13" x14ac:dyDescent="0.25">
      <c r="B12" s="195" t="s">
        <v>19</v>
      </c>
      <c r="C12" s="171">
        <f t="shared" si="1"/>
        <v>80</v>
      </c>
      <c r="D12" s="190">
        <v>0</v>
      </c>
      <c r="E12" s="191">
        <v>80</v>
      </c>
      <c r="G12" s="102">
        <v>2011</v>
      </c>
      <c r="H12" s="14">
        <v>2730</v>
      </c>
      <c r="I12" s="14">
        <v>2048</v>
      </c>
      <c r="J12" s="140"/>
      <c r="K12" s="102" t="s">
        <v>337</v>
      </c>
      <c r="L12" s="14">
        <v>2044</v>
      </c>
      <c r="M12" s="14">
        <v>1509</v>
      </c>
    </row>
    <row r="13" spans="2:13" x14ac:dyDescent="0.25">
      <c r="B13" s="195" t="s">
        <v>20</v>
      </c>
      <c r="C13" s="171">
        <f t="shared" si="1"/>
        <v>0</v>
      </c>
      <c r="D13" s="190">
        <v>0</v>
      </c>
      <c r="E13" s="191">
        <v>0</v>
      </c>
      <c r="G13" s="102">
        <v>2012</v>
      </c>
      <c r="H13" s="14">
        <v>1273</v>
      </c>
      <c r="I13" s="14">
        <v>1050</v>
      </c>
      <c r="J13" s="140"/>
      <c r="K13" s="102" t="s">
        <v>338</v>
      </c>
      <c r="L13" s="14">
        <v>438</v>
      </c>
      <c r="M13" s="14">
        <v>549</v>
      </c>
    </row>
    <row r="14" spans="2:13" x14ac:dyDescent="0.25">
      <c r="B14" s="195" t="s">
        <v>21</v>
      </c>
      <c r="C14" s="171">
        <f t="shared" si="1"/>
        <v>0</v>
      </c>
      <c r="D14" s="190">
        <v>0</v>
      </c>
      <c r="E14" s="191">
        <v>0</v>
      </c>
      <c r="G14" s="102">
        <v>2013</v>
      </c>
      <c r="H14" s="14">
        <v>2106</v>
      </c>
      <c r="I14" s="14">
        <v>1235</v>
      </c>
      <c r="J14" s="140"/>
      <c r="K14" s="102" t="s">
        <v>339</v>
      </c>
      <c r="L14" s="14">
        <v>1134</v>
      </c>
      <c r="M14" s="14">
        <v>590</v>
      </c>
    </row>
    <row r="15" spans="2:13" x14ac:dyDescent="0.25">
      <c r="B15" s="195" t="s">
        <v>22</v>
      </c>
      <c r="C15" s="171">
        <f t="shared" si="1"/>
        <v>0</v>
      </c>
      <c r="D15" s="190">
        <v>0</v>
      </c>
      <c r="E15" s="191">
        <v>0</v>
      </c>
      <c r="G15" s="102">
        <v>2014</v>
      </c>
      <c r="H15" s="14">
        <v>1311</v>
      </c>
      <c r="I15" s="14">
        <v>651</v>
      </c>
      <c r="J15" s="140"/>
      <c r="K15" s="102" t="s">
        <v>340</v>
      </c>
      <c r="L15" s="14">
        <v>809</v>
      </c>
      <c r="M15" s="14">
        <v>378</v>
      </c>
    </row>
    <row r="16" spans="2:13" x14ac:dyDescent="0.25">
      <c r="B16" s="195" t="s">
        <v>23</v>
      </c>
      <c r="C16" s="171">
        <f t="shared" si="1"/>
        <v>78</v>
      </c>
      <c r="D16" s="190">
        <v>0</v>
      </c>
      <c r="E16" s="191">
        <v>78</v>
      </c>
      <c r="G16" s="102">
        <v>2015</v>
      </c>
      <c r="H16" s="14">
        <v>1204</v>
      </c>
      <c r="I16" s="14">
        <v>1108</v>
      </c>
      <c r="J16" s="140"/>
      <c r="K16" s="102" t="s">
        <v>341</v>
      </c>
      <c r="L16" s="14">
        <v>991</v>
      </c>
      <c r="M16" s="14">
        <v>419</v>
      </c>
    </row>
    <row r="17" spans="2:13" x14ac:dyDescent="0.25">
      <c r="B17" s="195" t="s">
        <v>24</v>
      </c>
      <c r="C17" s="171">
        <f t="shared" si="1"/>
        <v>0</v>
      </c>
      <c r="D17" s="190">
        <v>0</v>
      </c>
      <c r="E17" s="191">
        <v>0</v>
      </c>
      <c r="G17" s="102">
        <v>2016</v>
      </c>
      <c r="H17" s="14">
        <v>720</v>
      </c>
      <c r="I17" s="14">
        <v>609</v>
      </c>
      <c r="J17" s="140"/>
      <c r="K17" s="102" t="s">
        <v>342</v>
      </c>
      <c r="L17" s="14">
        <v>264</v>
      </c>
      <c r="M17" s="14">
        <v>92</v>
      </c>
    </row>
    <row r="18" spans="2:13" x14ac:dyDescent="0.25">
      <c r="B18" s="195" t="s">
        <v>25</v>
      </c>
      <c r="C18" s="171">
        <f t="shared" si="1"/>
        <v>0</v>
      </c>
      <c r="D18" s="190">
        <v>0</v>
      </c>
      <c r="E18" s="191">
        <v>0</v>
      </c>
      <c r="G18" s="102">
        <v>2017</v>
      </c>
      <c r="H18" s="14">
        <v>819</v>
      </c>
      <c r="I18" s="14">
        <v>557</v>
      </c>
      <c r="J18" s="319"/>
      <c r="K18" s="102" t="s">
        <v>343</v>
      </c>
      <c r="L18" s="14">
        <v>485</v>
      </c>
      <c r="M18" s="14">
        <v>348</v>
      </c>
    </row>
    <row r="19" spans="2:13" x14ac:dyDescent="0.25">
      <c r="B19" s="195" t="s">
        <v>26</v>
      </c>
      <c r="C19" s="171">
        <f t="shared" si="1"/>
        <v>0</v>
      </c>
      <c r="D19" s="190">
        <v>0</v>
      </c>
      <c r="E19" s="191">
        <v>0</v>
      </c>
      <c r="G19" s="102">
        <v>2018</v>
      </c>
      <c r="H19" s="14">
        <v>587</v>
      </c>
      <c r="I19" s="14">
        <v>530</v>
      </c>
      <c r="J19" s="319"/>
      <c r="K19" s="102" t="s">
        <v>344</v>
      </c>
      <c r="L19" s="14">
        <v>323</v>
      </c>
      <c r="M19" s="14">
        <v>358</v>
      </c>
    </row>
    <row r="20" spans="2:13" x14ac:dyDescent="0.25">
      <c r="B20" s="195" t="s">
        <v>27</v>
      </c>
      <c r="C20" s="171">
        <f t="shared" si="1"/>
        <v>0</v>
      </c>
      <c r="D20" s="190">
        <v>0</v>
      </c>
      <c r="E20" s="191">
        <v>0</v>
      </c>
      <c r="G20" s="102">
        <v>2019</v>
      </c>
      <c r="H20" s="357">
        <v>1053</v>
      </c>
      <c r="I20" s="357">
        <v>735</v>
      </c>
      <c r="J20" s="140"/>
      <c r="K20" s="102" t="s">
        <v>345</v>
      </c>
      <c r="L20" s="14">
        <v>835</v>
      </c>
      <c r="M20" s="14">
        <v>333</v>
      </c>
    </row>
    <row r="21" spans="2:13" x14ac:dyDescent="0.25">
      <c r="B21" s="195" t="s">
        <v>28</v>
      </c>
      <c r="C21" s="171">
        <f t="shared" si="1"/>
        <v>0</v>
      </c>
      <c r="D21" s="190">
        <v>0</v>
      </c>
      <c r="E21" s="191">
        <v>0</v>
      </c>
      <c r="G21" s="102">
        <v>2020</v>
      </c>
      <c r="H21" s="14">
        <v>4716</v>
      </c>
      <c r="I21" s="14">
        <v>2746</v>
      </c>
      <c r="J21" s="140"/>
      <c r="K21" s="102" t="s">
        <v>352</v>
      </c>
      <c r="L21" s="14">
        <v>3035</v>
      </c>
      <c r="M21" s="14">
        <v>1230</v>
      </c>
    </row>
    <row r="22" spans="2:13" x14ac:dyDescent="0.25">
      <c r="B22" s="195" t="s">
        <v>29</v>
      </c>
      <c r="C22" s="171">
        <f t="shared" si="1"/>
        <v>7</v>
      </c>
      <c r="D22" s="190">
        <v>0</v>
      </c>
      <c r="E22" s="191">
        <v>7</v>
      </c>
      <c r="G22" s="102">
        <v>2021</v>
      </c>
      <c r="H22" s="14">
        <v>716</v>
      </c>
      <c r="I22" s="14">
        <v>384</v>
      </c>
      <c r="J22" s="140"/>
      <c r="K22" s="102" t="s">
        <v>395</v>
      </c>
      <c r="L22" s="14">
        <v>88</v>
      </c>
      <c r="M22" s="14">
        <v>238</v>
      </c>
    </row>
    <row r="23" spans="2:13" x14ac:dyDescent="0.25">
      <c r="B23" s="195" t="s">
        <v>30</v>
      </c>
      <c r="C23" s="171">
        <f t="shared" si="1"/>
        <v>208</v>
      </c>
      <c r="D23" s="190">
        <v>0</v>
      </c>
      <c r="E23" s="191">
        <v>208</v>
      </c>
      <c r="G23" s="102">
        <v>2022</v>
      </c>
      <c r="H23" s="14">
        <v>599</v>
      </c>
      <c r="I23" s="14">
        <v>204</v>
      </c>
      <c r="J23" s="140"/>
      <c r="K23" s="102" t="s">
        <v>570</v>
      </c>
      <c r="L23" s="14">
        <v>599</v>
      </c>
      <c r="M23" s="14">
        <v>204</v>
      </c>
    </row>
    <row r="24" spans="2:13" x14ac:dyDescent="0.25">
      <c r="B24" s="195" t="s">
        <v>31</v>
      </c>
      <c r="C24" s="171">
        <f t="shared" si="1"/>
        <v>24</v>
      </c>
      <c r="D24" s="190">
        <v>0</v>
      </c>
      <c r="E24" s="191">
        <v>24</v>
      </c>
      <c r="G24" s="102">
        <v>2023</v>
      </c>
      <c r="H24" s="102">
        <v>760</v>
      </c>
      <c r="I24" s="102">
        <v>566</v>
      </c>
      <c r="J24" s="140"/>
      <c r="K24" s="102" t="s">
        <v>604</v>
      </c>
      <c r="L24" s="102">
        <v>513</v>
      </c>
      <c r="M24" s="102">
        <v>353</v>
      </c>
    </row>
    <row r="25" spans="2:13" x14ac:dyDescent="0.25">
      <c r="B25" s="195" t="s">
        <v>32</v>
      </c>
      <c r="C25" s="171">
        <f t="shared" si="1"/>
        <v>0</v>
      </c>
      <c r="D25" s="190">
        <v>0</v>
      </c>
      <c r="E25" s="191">
        <v>0</v>
      </c>
      <c r="G25" s="59" t="s">
        <v>483</v>
      </c>
    </row>
    <row r="26" spans="2:13" x14ac:dyDescent="0.25">
      <c r="B26" s="195" t="s">
        <v>33</v>
      </c>
      <c r="C26" s="171">
        <f t="shared" si="1"/>
        <v>0</v>
      </c>
      <c r="D26" s="190">
        <v>0</v>
      </c>
      <c r="E26" s="191">
        <v>0</v>
      </c>
      <c r="G26" s="11" t="s">
        <v>346</v>
      </c>
    </row>
    <row r="27" spans="2:13" x14ac:dyDescent="0.25">
      <c r="B27" s="195" t="s">
        <v>34</v>
      </c>
      <c r="C27" s="171">
        <f t="shared" si="1"/>
        <v>0</v>
      </c>
      <c r="D27" s="190">
        <v>0</v>
      </c>
      <c r="E27" s="191">
        <v>0</v>
      </c>
    </row>
    <row r="28" spans="2:13" x14ac:dyDescent="0.25">
      <c r="B28" s="195" t="s">
        <v>35</v>
      </c>
      <c r="C28" s="171">
        <f t="shared" si="1"/>
        <v>0</v>
      </c>
      <c r="D28" s="190">
        <v>0</v>
      </c>
      <c r="E28" s="191">
        <v>0</v>
      </c>
    </row>
    <row r="29" spans="2:13" x14ac:dyDescent="0.25">
      <c r="B29" s="195" t="s">
        <v>36</v>
      </c>
      <c r="C29" s="171">
        <f t="shared" si="1"/>
        <v>78</v>
      </c>
      <c r="D29" s="190">
        <v>0</v>
      </c>
      <c r="E29" s="191">
        <v>78</v>
      </c>
    </row>
    <row r="30" spans="2:13" x14ac:dyDescent="0.25">
      <c r="B30" s="195" t="s">
        <v>37</v>
      </c>
      <c r="C30" s="171">
        <f t="shared" si="1"/>
        <v>66</v>
      </c>
      <c r="D30" s="190">
        <v>0</v>
      </c>
      <c r="E30" s="191">
        <v>66</v>
      </c>
    </row>
    <row r="31" spans="2:13" x14ac:dyDescent="0.25">
      <c r="B31" s="195" t="s">
        <v>38</v>
      </c>
      <c r="C31" s="171">
        <f t="shared" si="1"/>
        <v>219</v>
      </c>
      <c r="D31" s="190">
        <v>0</v>
      </c>
      <c r="E31" s="191">
        <v>219</v>
      </c>
    </row>
    <row r="32" spans="2:13" ht="15.75" thickBot="1" x14ac:dyDescent="0.3">
      <c r="B32" s="196" t="s">
        <v>39</v>
      </c>
      <c r="C32" s="172">
        <f t="shared" si="1"/>
        <v>0</v>
      </c>
      <c r="D32" s="188">
        <v>0</v>
      </c>
      <c r="E32" s="201">
        <v>0</v>
      </c>
    </row>
    <row r="33" spans="7:10" x14ac:dyDescent="0.25">
      <c r="G33" s="350"/>
      <c r="H33" s="351"/>
      <c r="I33" s="351"/>
      <c r="J33" s="272"/>
    </row>
  </sheetData>
  <printOptions horizontalCentered="1"/>
  <pageMargins left="1.0236220472440944" right="0.70866141732283472" top="1.8110236220472442" bottom="0.74803149606299213" header="0.31496062992125984" footer="0.31496062992125984"/>
  <pageSetup paperSize="9" scale="81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79998168889431442"/>
    <pageSetUpPr fitToPage="1"/>
  </sheetPr>
  <dimension ref="A1:AD37"/>
  <sheetViews>
    <sheetView zoomScale="70" zoomScaleNormal="70" workbookViewId="0">
      <selection activeCell="B1" sqref="B1"/>
    </sheetView>
  </sheetViews>
  <sheetFormatPr defaultRowHeight="15" x14ac:dyDescent="0.25"/>
  <cols>
    <col min="1" max="1" width="3.85546875" style="11" customWidth="1"/>
    <col min="2" max="2" width="28.5703125" style="11" customWidth="1"/>
    <col min="3" max="4" width="7.5703125" style="11" customWidth="1"/>
    <col min="5" max="5" width="7.42578125" style="11" customWidth="1"/>
    <col min="6" max="6" width="7.28515625" style="11" customWidth="1"/>
    <col min="7" max="7" width="5.7109375" style="11" customWidth="1"/>
    <col min="8" max="8" width="7.42578125" style="11" customWidth="1"/>
    <col min="9" max="9" width="7" style="11" customWidth="1"/>
    <col min="10" max="10" width="6.7109375" style="11" customWidth="1"/>
    <col min="11" max="11" width="6.85546875" style="11" customWidth="1"/>
    <col min="12" max="12" width="7" style="11" customWidth="1"/>
    <col min="13" max="15" width="7.85546875" style="11" customWidth="1"/>
    <col min="16" max="16" width="8.85546875" style="11" customWidth="1"/>
    <col min="17" max="17" width="2.42578125" style="11" customWidth="1"/>
    <col min="18" max="18" width="27.42578125" style="11" hidden="1" customWidth="1"/>
    <col min="19" max="20" width="7.28515625" style="11" hidden="1" customWidth="1"/>
    <col min="21" max="21" width="8" style="11" hidden="1" customWidth="1"/>
    <col min="22" max="22" width="8.140625" style="11" hidden="1" customWidth="1"/>
    <col min="23" max="23" width="7.5703125" style="11" hidden="1" customWidth="1"/>
    <col min="24" max="24" width="7.28515625" style="11" hidden="1" customWidth="1"/>
    <col min="25" max="25" width="7.85546875" style="11" hidden="1" customWidth="1"/>
    <col min="26" max="26" width="8.28515625" style="11" hidden="1" customWidth="1"/>
    <col min="27" max="27" width="7.5703125" style="11" hidden="1" customWidth="1"/>
    <col min="28" max="30" width="8" style="11" hidden="1" customWidth="1"/>
    <col min="31" max="33" width="0" style="11" hidden="1" customWidth="1"/>
    <col min="34" max="16384" width="9.140625" style="11"/>
  </cols>
  <sheetData>
    <row r="1" spans="1:17" ht="12" customHeight="1" x14ac:dyDescent="0.25"/>
    <row r="2" spans="1:17" ht="15.75" customHeight="1" x14ac:dyDescent="0.25">
      <c r="B2" s="11" t="s">
        <v>428</v>
      </c>
      <c r="F2" s="283" t="s">
        <v>597</v>
      </c>
    </row>
    <row r="3" spans="1:17" ht="15" customHeight="1" x14ac:dyDescent="0.25">
      <c r="B3" s="530" t="s">
        <v>577</v>
      </c>
    </row>
    <row r="4" spans="1:17" ht="12" customHeight="1" thickBot="1" x14ac:dyDescent="0.3"/>
    <row r="5" spans="1:17" ht="36.75" customHeight="1" thickBot="1" x14ac:dyDescent="0.3">
      <c r="B5" s="588" t="s">
        <v>3</v>
      </c>
      <c r="C5" s="589" t="s">
        <v>104</v>
      </c>
      <c r="D5" s="589" t="s">
        <v>105</v>
      </c>
      <c r="E5" s="589" t="s">
        <v>106</v>
      </c>
      <c r="F5" s="589" t="s">
        <v>107</v>
      </c>
      <c r="G5" s="590" t="s">
        <v>108</v>
      </c>
      <c r="H5" s="589" t="s">
        <v>109</v>
      </c>
      <c r="I5" s="589" t="s">
        <v>256</v>
      </c>
      <c r="J5" s="590" t="s">
        <v>261</v>
      </c>
      <c r="K5" s="589" t="s">
        <v>294</v>
      </c>
      <c r="L5" s="589" t="s">
        <v>325</v>
      </c>
      <c r="M5" s="591" t="s">
        <v>326</v>
      </c>
      <c r="N5" s="591" t="s">
        <v>327</v>
      </c>
      <c r="O5" s="591" t="s">
        <v>575</v>
      </c>
      <c r="P5" s="592" t="s">
        <v>110</v>
      </c>
    </row>
    <row r="6" spans="1:17" ht="12" customHeight="1" thickBot="1" x14ac:dyDescent="0.3">
      <c r="A6" s="272"/>
      <c r="B6" s="516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539"/>
      <c r="P6" s="517"/>
      <c r="Q6" s="272"/>
    </row>
    <row r="7" spans="1:17" ht="27.75" customHeight="1" thickTop="1" thickBot="1" x14ac:dyDescent="0.3">
      <c r="B7" s="519" t="s">
        <v>606</v>
      </c>
      <c r="C7" s="520">
        <v>41.4</v>
      </c>
      <c r="D7" s="520">
        <v>40.799999999999997</v>
      </c>
      <c r="E7" s="520">
        <v>41.2</v>
      </c>
      <c r="F7" s="520">
        <v>41.7</v>
      </c>
      <c r="G7" s="521">
        <v>41.9</v>
      </c>
      <c r="H7" s="522">
        <v>43.3</v>
      </c>
      <c r="I7" s="522">
        <v>46.8</v>
      </c>
      <c r="J7" s="523">
        <v>48.1</v>
      </c>
      <c r="K7" s="522">
        <v>47.7</v>
      </c>
      <c r="L7" s="522">
        <v>48.7</v>
      </c>
      <c r="M7" s="524">
        <v>49.3</v>
      </c>
      <c r="N7" s="524">
        <v>50.3</v>
      </c>
      <c r="O7" s="524">
        <v>50.3</v>
      </c>
      <c r="P7" s="525">
        <f>SUM(O7)-N7</f>
        <v>0</v>
      </c>
    </row>
    <row r="8" spans="1:17" ht="18" customHeight="1" thickBot="1" x14ac:dyDescent="0.3">
      <c r="B8" s="271" t="s">
        <v>296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518"/>
      <c r="Q8" s="272"/>
    </row>
    <row r="9" spans="1:17" ht="16.5" customHeight="1" thickTop="1" x14ac:dyDescent="0.25">
      <c r="B9" s="760" t="s">
        <v>608</v>
      </c>
      <c r="C9" s="761">
        <v>18.2</v>
      </c>
      <c r="D9" s="761">
        <v>16.899999999999999</v>
      </c>
      <c r="E9" s="761">
        <v>15.6</v>
      </c>
      <c r="F9" s="761">
        <v>16.5</v>
      </c>
      <c r="G9" s="762">
        <v>17.399999999999999</v>
      </c>
      <c r="H9" s="761">
        <v>16.3</v>
      </c>
      <c r="I9" s="761">
        <v>21.5</v>
      </c>
      <c r="J9" s="762">
        <v>24.4</v>
      </c>
      <c r="K9" s="763">
        <v>24.2</v>
      </c>
      <c r="L9" s="763">
        <v>24.3</v>
      </c>
      <c r="M9" s="764">
        <v>20.2</v>
      </c>
      <c r="N9" s="764">
        <v>18.7</v>
      </c>
      <c r="O9" s="764">
        <v>20.100000000000001</v>
      </c>
      <c r="P9" s="765">
        <f t="shared" ref="P9:P13" si="0">SUM(O9)-N9</f>
        <v>1.4000000000000021</v>
      </c>
    </row>
    <row r="10" spans="1:17" ht="15.75" customHeight="1" x14ac:dyDescent="0.25">
      <c r="B10" s="760" t="s">
        <v>609</v>
      </c>
      <c r="C10" s="761">
        <v>66.3</v>
      </c>
      <c r="D10" s="761">
        <v>65.3</v>
      </c>
      <c r="E10" s="761">
        <v>66</v>
      </c>
      <c r="F10" s="761">
        <v>66</v>
      </c>
      <c r="G10" s="762">
        <v>66.599999999999994</v>
      </c>
      <c r="H10" s="761">
        <v>69.400000000000006</v>
      </c>
      <c r="I10" s="761">
        <v>73.599999999999994</v>
      </c>
      <c r="J10" s="762">
        <v>74.5</v>
      </c>
      <c r="K10" s="761">
        <v>74</v>
      </c>
      <c r="L10" s="761">
        <v>75.7</v>
      </c>
      <c r="M10" s="764">
        <v>77.2</v>
      </c>
      <c r="N10" s="764">
        <v>78.8</v>
      </c>
      <c r="O10" s="764">
        <v>78.400000000000006</v>
      </c>
      <c r="P10" s="765">
        <f t="shared" si="0"/>
        <v>-0.39999999999999147</v>
      </c>
    </row>
    <row r="11" spans="1:17" ht="15" customHeight="1" x14ac:dyDescent="0.25">
      <c r="B11" s="760" t="s">
        <v>610</v>
      </c>
      <c r="C11" s="761">
        <v>26.2</v>
      </c>
      <c r="D11" s="761">
        <v>28.3</v>
      </c>
      <c r="E11" s="761">
        <v>30.2</v>
      </c>
      <c r="F11" s="761">
        <v>31.7</v>
      </c>
      <c r="G11" s="762">
        <v>32</v>
      </c>
      <c r="H11" s="761">
        <v>32.6</v>
      </c>
      <c r="I11" s="761">
        <v>38.700000000000003</v>
      </c>
      <c r="J11" s="762">
        <v>40.4</v>
      </c>
      <c r="K11" s="761">
        <v>41.4</v>
      </c>
      <c r="L11" s="761">
        <v>43.8</v>
      </c>
      <c r="M11" s="764">
        <v>45.9</v>
      </c>
      <c r="N11" s="764">
        <v>48.8</v>
      </c>
      <c r="O11" s="764">
        <v>50.2</v>
      </c>
      <c r="P11" s="765">
        <f t="shared" si="0"/>
        <v>1.4000000000000057</v>
      </c>
    </row>
    <row r="12" spans="1:17" ht="29.25" customHeight="1" x14ac:dyDescent="0.25">
      <c r="B12" s="756" t="s">
        <v>612</v>
      </c>
      <c r="C12" s="715">
        <v>54.2</v>
      </c>
      <c r="D12" s="715">
        <v>53.4</v>
      </c>
      <c r="E12" s="715">
        <v>54.4</v>
      </c>
      <c r="F12" s="715">
        <v>55</v>
      </c>
      <c r="G12" s="757">
        <v>56</v>
      </c>
      <c r="H12" s="715">
        <v>57.9</v>
      </c>
      <c r="I12" s="715">
        <v>62.3</v>
      </c>
      <c r="J12" s="757">
        <v>64.099999999999994</v>
      </c>
      <c r="K12" s="715">
        <v>64.400000000000006</v>
      </c>
      <c r="L12" s="715">
        <v>66.2</v>
      </c>
      <c r="M12" s="758">
        <v>67.3</v>
      </c>
      <c r="N12" s="758">
        <v>69</v>
      </c>
      <c r="O12" s="758">
        <v>69.2</v>
      </c>
      <c r="P12" s="759">
        <f t="shared" si="0"/>
        <v>0.20000000000000284</v>
      </c>
    </row>
    <row r="13" spans="1:17" ht="12.75" customHeight="1" thickBot="1" x14ac:dyDescent="0.3">
      <c r="B13" s="343" t="s">
        <v>581</v>
      </c>
      <c r="C13" s="766">
        <v>22.8</v>
      </c>
      <c r="D13" s="766">
        <v>23.4</v>
      </c>
      <c r="E13" s="766">
        <v>23.9</v>
      </c>
      <c r="F13" s="766">
        <v>24.2</v>
      </c>
      <c r="G13" s="767">
        <v>24.3</v>
      </c>
      <c r="H13" s="766">
        <v>26.2</v>
      </c>
      <c r="I13" s="766">
        <v>28.3</v>
      </c>
      <c r="J13" s="767">
        <v>29</v>
      </c>
      <c r="K13" s="766">
        <v>28.8</v>
      </c>
      <c r="L13" s="766">
        <v>29</v>
      </c>
      <c r="M13" s="768">
        <v>30.3</v>
      </c>
      <c r="N13" s="768">
        <v>32.1</v>
      </c>
      <c r="O13" s="769">
        <v>32.1</v>
      </c>
      <c r="P13" s="770">
        <f t="shared" si="0"/>
        <v>0</v>
      </c>
    </row>
    <row r="14" spans="1:17" ht="16.5" customHeight="1" thickBot="1" x14ac:dyDescent="0.3">
      <c r="A14" s="272"/>
      <c r="B14" s="271" t="s">
        <v>295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518"/>
      <c r="Q14" s="272"/>
    </row>
    <row r="15" spans="1:17" ht="21.75" customHeight="1" thickTop="1" x14ac:dyDescent="0.25">
      <c r="B15" s="62" t="s">
        <v>7</v>
      </c>
      <c r="C15" s="499">
        <v>76.099999999999994</v>
      </c>
      <c r="D15" s="499">
        <v>74.5</v>
      </c>
      <c r="E15" s="499">
        <v>73.400000000000006</v>
      </c>
      <c r="F15" s="499">
        <v>72.7</v>
      </c>
      <c r="G15" s="526">
        <v>73.2</v>
      </c>
      <c r="H15" s="499">
        <v>73.3</v>
      </c>
      <c r="I15" s="499">
        <v>75.400000000000006</v>
      </c>
      <c r="J15" s="526">
        <v>76.900000000000006</v>
      </c>
      <c r="K15" s="527">
        <v>76.3</v>
      </c>
      <c r="L15" s="527">
        <v>77.900000000000006</v>
      </c>
      <c r="M15" s="528">
        <v>77.5</v>
      </c>
      <c r="N15" s="528">
        <v>77.400000000000006</v>
      </c>
      <c r="O15" s="527">
        <v>78.7</v>
      </c>
      <c r="P15" s="340">
        <f t="shared" ref="P15:P19" si="1">SUM(O15)-N15</f>
        <v>1.2999999999999972</v>
      </c>
    </row>
    <row r="16" spans="1:17" ht="20.25" customHeight="1" x14ac:dyDescent="0.25">
      <c r="B16" s="12" t="s">
        <v>8</v>
      </c>
      <c r="C16" s="16">
        <v>54</v>
      </c>
      <c r="D16" s="16">
        <v>52.5</v>
      </c>
      <c r="E16" s="16">
        <v>53.3</v>
      </c>
      <c r="F16" s="16">
        <v>54.1</v>
      </c>
      <c r="G16" s="141">
        <v>52.8</v>
      </c>
      <c r="H16" s="16">
        <v>53.4</v>
      </c>
      <c r="I16" s="16">
        <v>57.3</v>
      </c>
      <c r="J16" s="141">
        <v>56.1</v>
      </c>
      <c r="K16" s="16">
        <v>54.4</v>
      </c>
      <c r="L16" s="16">
        <v>56.1</v>
      </c>
      <c r="M16" s="273">
        <v>56.4</v>
      </c>
      <c r="N16" s="273">
        <v>57.2</v>
      </c>
      <c r="O16" s="16">
        <v>57.1</v>
      </c>
      <c r="P16" s="341">
        <f t="shared" si="1"/>
        <v>-0.10000000000000142</v>
      </c>
    </row>
    <row r="17" spans="2:16" ht="21" customHeight="1" x14ac:dyDescent="0.25">
      <c r="B17" s="12" t="s">
        <v>9</v>
      </c>
      <c r="C17" s="16">
        <v>32.299999999999997</v>
      </c>
      <c r="D17" s="16">
        <v>32.9</v>
      </c>
      <c r="E17" s="16">
        <v>32.5</v>
      </c>
      <c r="F17" s="16">
        <v>33.5</v>
      </c>
      <c r="G17" s="141">
        <v>33.1</v>
      </c>
      <c r="H17" s="16">
        <v>34.299999999999997</v>
      </c>
      <c r="I17" s="16">
        <v>39</v>
      </c>
      <c r="J17" s="141">
        <v>43</v>
      </c>
      <c r="K17" s="16">
        <v>45.2</v>
      </c>
      <c r="L17" s="16">
        <v>41.7</v>
      </c>
      <c r="M17" s="273">
        <v>40.9</v>
      </c>
      <c r="N17" s="273">
        <v>42.1</v>
      </c>
      <c r="O17" s="16">
        <v>42.4</v>
      </c>
      <c r="P17" s="341">
        <f t="shared" si="1"/>
        <v>0.29999999999999716</v>
      </c>
    </row>
    <row r="18" spans="2:16" ht="18" customHeight="1" x14ac:dyDescent="0.25">
      <c r="B18" s="12" t="s">
        <v>10</v>
      </c>
      <c r="C18" s="16">
        <v>45.1</v>
      </c>
      <c r="D18" s="16">
        <v>45.3</v>
      </c>
      <c r="E18" s="16">
        <v>44.1</v>
      </c>
      <c r="F18" s="16">
        <v>42.5</v>
      </c>
      <c r="G18" s="141">
        <v>42.5</v>
      </c>
      <c r="H18" s="16">
        <v>45.2</v>
      </c>
      <c r="I18" s="16">
        <v>46.5</v>
      </c>
      <c r="J18" s="141">
        <v>46.6</v>
      </c>
      <c r="K18" s="16">
        <v>46.3</v>
      </c>
      <c r="L18" s="16">
        <v>47.6</v>
      </c>
      <c r="M18" s="273">
        <v>47.4</v>
      </c>
      <c r="N18" s="273">
        <v>48.7</v>
      </c>
      <c r="O18" s="16">
        <v>45.6</v>
      </c>
      <c r="P18" s="341">
        <f t="shared" si="1"/>
        <v>-3.1000000000000014</v>
      </c>
    </row>
    <row r="19" spans="2:16" ht="44.25" customHeight="1" thickBot="1" x14ac:dyDescent="0.3">
      <c r="B19" s="93" t="s">
        <v>478</v>
      </c>
      <c r="C19" s="23">
        <v>7.6</v>
      </c>
      <c r="D19" s="23">
        <v>7.8</v>
      </c>
      <c r="E19" s="23">
        <v>7.4</v>
      </c>
      <c r="F19" s="23">
        <v>7.1</v>
      </c>
      <c r="G19" s="529">
        <v>7</v>
      </c>
      <c r="H19" s="23">
        <v>7.1</v>
      </c>
      <c r="I19" s="23">
        <v>7.6</v>
      </c>
      <c r="J19" s="529">
        <v>7.6</v>
      </c>
      <c r="K19" s="23">
        <v>7.9</v>
      </c>
      <c r="L19" s="23">
        <v>8.8000000000000007</v>
      </c>
      <c r="M19" s="274">
        <v>9.8000000000000007</v>
      </c>
      <c r="N19" s="274">
        <v>11.4</v>
      </c>
      <c r="O19" s="23">
        <v>10.6</v>
      </c>
      <c r="P19" s="342">
        <f t="shared" si="1"/>
        <v>-0.80000000000000071</v>
      </c>
    </row>
    <row r="20" spans="2:16" ht="15.75" thickBot="1" x14ac:dyDescent="0.3"/>
    <row r="21" spans="2:16" ht="30.75" thickBot="1" x14ac:dyDescent="0.3">
      <c r="B21" s="588" t="s">
        <v>3</v>
      </c>
      <c r="C21" s="589" t="s">
        <v>104</v>
      </c>
      <c r="D21" s="589" t="s">
        <v>105</v>
      </c>
      <c r="E21" s="589" t="s">
        <v>106</v>
      </c>
      <c r="F21" s="589" t="s">
        <v>107</v>
      </c>
      <c r="G21" s="590" t="s">
        <v>108</v>
      </c>
      <c r="H21" s="589" t="s">
        <v>109</v>
      </c>
      <c r="I21" s="589" t="s">
        <v>256</v>
      </c>
      <c r="J21" s="590" t="s">
        <v>261</v>
      </c>
      <c r="K21" s="589" t="s">
        <v>294</v>
      </c>
      <c r="L21" s="589" t="s">
        <v>325</v>
      </c>
      <c r="M21" s="591" t="s">
        <v>326</v>
      </c>
      <c r="N21" s="591" t="s">
        <v>327</v>
      </c>
      <c r="O21" s="591" t="s">
        <v>575</v>
      </c>
      <c r="P21" s="592" t="s">
        <v>110</v>
      </c>
    </row>
    <row r="22" spans="2:16" ht="15.75" thickBot="1" x14ac:dyDescent="0.3">
      <c r="B22" s="516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539"/>
      <c r="P22" s="517"/>
    </row>
    <row r="23" spans="2:16" ht="16.5" thickTop="1" thickBot="1" x14ac:dyDescent="0.3">
      <c r="B23" s="519" t="s">
        <v>607</v>
      </c>
      <c r="C23" s="520">
        <v>48.3</v>
      </c>
      <c r="D23" s="520">
        <v>48.6</v>
      </c>
      <c r="E23" s="520">
        <v>48.9</v>
      </c>
      <c r="F23" s="520">
        <v>48.9</v>
      </c>
      <c r="G23" s="521">
        <v>50.1</v>
      </c>
      <c r="H23" s="522">
        <v>51.1</v>
      </c>
      <c r="I23" s="522">
        <v>52.1</v>
      </c>
      <c r="J23" s="523">
        <v>53.2</v>
      </c>
      <c r="K23" s="522">
        <v>53.9</v>
      </c>
      <c r="L23" s="522">
        <v>54.1</v>
      </c>
      <c r="M23" s="524">
        <v>54</v>
      </c>
      <c r="N23" s="524">
        <v>55.8</v>
      </c>
      <c r="O23" s="524">
        <v>56.3</v>
      </c>
      <c r="P23" s="525">
        <f>SUM(O23)-N23</f>
        <v>0.5</v>
      </c>
    </row>
    <row r="24" spans="2:16" ht="15.75" thickBot="1" x14ac:dyDescent="0.3">
      <c r="B24" s="271" t="s">
        <v>296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518"/>
    </row>
    <row r="25" spans="2:16" ht="15.75" thickTop="1" x14ac:dyDescent="0.25">
      <c r="B25" s="760" t="s">
        <v>580</v>
      </c>
      <c r="C25" s="761">
        <v>26</v>
      </c>
      <c r="D25" s="761">
        <v>24.5</v>
      </c>
      <c r="E25" s="761">
        <v>24.3</v>
      </c>
      <c r="F25" s="761">
        <v>23.9</v>
      </c>
      <c r="G25" s="762">
        <v>25.5</v>
      </c>
      <c r="H25" s="761">
        <v>25.7</v>
      </c>
      <c r="I25" s="761">
        <v>28.1</v>
      </c>
      <c r="J25" s="762">
        <v>29.4</v>
      </c>
      <c r="K25" s="763">
        <v>30.8</v>
      </c>
      <c r="L25" s="763">
        <v>31.7</v>
      </c>
      <c r="M25" s="764">
        <v>28.2</v>
      </c>
      <c r="N25" s="764">
        <v>27.3</v>
      </c>
      <c r="O25" s="764">
        <v>27.8</v>
      </c>
      <c r="P25" s="765">
        <f t="shared" ref="P25:P29" si="2">SUM(O25)-N25</f>
        <v>0.5</v>
      </c>
    </row>
    <row r="26" spans="2:16" x14ac:dyDescent="0.25">
      <c r="B26" s="760" t="s">
        <v>609</v>
      </c>
      <c r="C26" s="761">
        <v>74.900000000000006</v>
      </c>
      <c r="D26" s="761">
        <v>75.2</v>
      </c>
      <c r="E26" s="761">
        <v>75.5</v>
      </c>
      <c r="F26" s="761">
        <v>75.3</v>
      </c>
      <c r="G26" s="762">
        <v>76.8</v>
      </c>
      <c r="H26" s="761">
        <v>78.099999999999994</v>
      </c>
      <c r="I26" s="761">
        <v>79.3</v>
      </c>
      <c r="J26" s="762">
        <v>80.599999999999994</v>
      </c>
      <c r="K26" s="761">
        <v>81.599999999999994</v>
      </c>
      <c r="L26" s="761">
        <v>82.2</v>
      </c>
      <c r="M26" s="764">
        <v>82.4</v>
      </c>
      <c r="N26" s="764">
        <v>84.8</v>
      </c>
      <c r="O26" s="764">
        <v>85.6</v>
      </c>
      <c r="P26" s="765">
        <f t="shared" si="2"/>
        <v>0.79999999999999716</v>
      </c>
    </row>
    <row r="27" spans="2:16" x14ac:dyDescent="0.25">
      <c r="B27" s="760" t="s">
        <v>610</v>
      </c>
      <c r="C27" s="761">
        <v>31.5</v>
      </c>
      <c r="D27" s="761">
        <v>34.299999999999997</v>
      </c>
      <c r="E27" s="761">
        <v>36.1</v>
      </c>
      <c r="F27" s="761">
        <v>38.299999999999997</v>
      </c>
      <c r="G27" s="762">
        <v>40.5</v>
      </c>
      <c r="H27" s="761">
        <v>42.5</v>
      </c>
      <c r="I27" s="761">
        <v>44.5</v>
      </c>
      <c r="J27" s="762">
        <v>46.9</v>
      </c>
      <c r="K27" s="761">
        <v>47.7</v>
      </c>
      <c r="L27" s="761">
        <v>48.3</v>
      </c>
      <c r="M27" s="764">
        <v>50.4</v>
      </c>
      <c r="N27" s="764">
        <v>54.7</v>
      </c>
      <c r="O27" s="764">
        <v>56.4</v>
      </c>
      <c r="P27" s="765">
        <f t="shared" si="2"/>
        <v>1.6999999999999957</v>
      </c>
    </row>
    <row r="28" spans="2:16" x14ac:dyDescent="0.25">
      <c r="B28" s="756" t="s">
        <v>611</v>
      </c>
      <c r="C28" s="715">
        <v>62.5</v>
      </c>
      <c r="D28" s="715">
        <v>63.1</v>
      </c>
      <c r="E28" s="715">
        <v>63.7</v>
      </c>
      <c r="F28" s="715">
        <v>64.099999999999994</v>
      </c>
      <c r="G28" s="757">
        <v>66</v>
      </c>
      <c r="H28" s="715">
        <v>67.3</v>
      </c>
      <c r="I28" s="715">
        <v>69.3</v>
      </c>
      <c r="J28" s="757">
        <v>71.2</v>
      </c>
      <c r="K28" s="715">
        <v>72.8</v>
      </c>
      <c r="L28" s="715">
        <v>73.8</v>
      </c>
      <c r="M28" s="758">
        <v>74</v>
      </c>
      <c r="N28" s="758">
        <v>76.599999999999994</v>
      </c>
      <c r="O28" s="758">
        <v>77.8</v>
      </c>
      <c r="P28" s="759">
        <f t="shared" si="2"/>
        <v>1.2000000000000028</v>
      </c>
    </row>
    <row r="29" spans="2:16" ht="15.75" thickBot="1" x14ac:dyDescent="0.3">
      <c r="B29" s="343" t="s">
        <v>581</v>
      </c>
      <c r="C29" s="766">
        <v>28.2</v>
      </c>
      <c r="D29" s="766">
        <v>29.2</v>
      </c>
      <c r="E29" s="766">
        <v>29.7</v>
      </c>
      <c r="F29" s="766">
        <v>30</v>
      </c>
      <c r="G29" s="767">
        <v>30.8</v>
      </c>
      <c r="H29" s="766">
        <v>31.5</v>
      </c>
      <c r="I29" s="766">
        <v>31.8</v>
      </c>
      <c r="J29" s="767">
        <v>32.6</v>
      </c>
      <c r="K29" s="766">
        <v>32.4</v>
      </c>
      <c r="L29" s="766">
        <v>32.200000000000003</v>
      </c>
      <c r="M29" s="768">
        <v>32.6</v>
      </c>
      <c r="N29" s="768">
        <v>34.700000000000003</v>
      </c>
      <c r="O29" s="768">
        <v>35.1</v>
      </c>
      <c r="P29" s="770">
        <f t="shared" si="2"/>
        <v>0.39999999999999858</v>
      </c>
    </row>
    <row r="30" spans="2:16" ht="15.75" thickBot="1" x14ac:dyDescent="0.3">
      <c r="B30" s="271" t="s">
        <v>295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518"/>
    </row>
    <row r="31" spans="2:16" ht="15.75" thickTop="1" x14ac:dyDescent="0.25">
      <c r="B31" s="62" t="s">
        <v>7</v>
      </c>
      <c r="C31" s="499">
        <v>76.900000000000006</v>
      </c>
      <c r="D31" s="499">
        <v>76.400000000000006</v>
      </c>
      <c r="E31" s="499">
        <v>76.099999999999994</v>
      </c>
      <c r="F31" s="499">
        <v>76.099999999999994</v>
      </c>
      <c r="G31" s="526">
        <v>76.8</v>
      </c>
      <c r="H31" s="499">
        <v>77.599999999999994</v>
      </c>
      <c r="I31" s="499">
        <v>78.2</v>
      </c>
      <c r="J31" s="526">
        <v>78.599999999999994</v>
      </c>
      <c r="K31" s="527">
        <v>79.2</v>
      </c>
      <c r="L31" s="527">
        <v>79.099999999999994</v>
      </c>
      <c r="M31" s="528">
        <v>78.7</v>
      </c>
      <c r="N31" s="528">
        <v>80.099999999999994</v>
      </c>
      <c r="O31" s="528">
        <v>80.3</v>
      </c>
      <c r="P31" s="340">
        <f t="shared" ref="P31:P35" si="3">SUM(O31)-N31</f>
        <v>0.20000000000000284</v>
      </c>
    </row>
    <row r="32" spans="2:16" ht="20.25" customHeight="1" x14ac:dyDescent="0.25">
      <c r="B32" s="12" t="s">
        <v>8</v>
      </c>
      <c r="C32" s="16">
        <v>59.7</v>
      </c>
      <c r="D32" s="16">
        <v>59.8</v>
      </c>
      <c r="E32" s="16">
        <v>59.4</v>
      </c>
      <c r="F32" s="16">
        <v>58.5</v>
      </c>
      <c r="G32" s="141">
        <v>58.9</v>
      </c>
      <c r="H32" s="16">
        <v>59.1</v>
      </c>
      <c r="I32" s="16">
        <v>60.2</v>
      </c>
      <c r="J32" s="141">
        <v>60.2</v>
      </c>
      <c r="K32" s="16">
        <v>59.5</v>
      </c>
      <c r="L32" s="16">
        <v>59.2</v>
      </c>
      <c r="M32" s="273">
        <v>58.1</v>
      </c>
      <c r="N32" s="273">
        <v>59.6</v>
      </c>
      <c r="O32" s="273">
        <v>59.9</v>
      </c>
      <c r="P32" s="341">
        <f t="shared" si="3"/>
        <v>0.29999999999999716</v>
      </c>
    </row>
    <row r="33" spans="2:16" x14ac:dyDescent="0.25">
      <c r="B33" s="12" t="s">
        <v>9</v>
      </c>
      <c r="C33" s="16">
        <v>41</v>
      </c>
      <c r="D33" s="16">
        <v>40.799999999999997</v>
      </c>
      <c r="E33" s="16">
        <v>41.5</v>
      </c>
      <c r="F33" s="16">
        <v>41.8</v>
      </c>
      <c r="G33" s="141">
        <v>43.4</v>
      </c>
      <c r="H33" s="16">
        <v>43.9</v>
      </c>
      <c r="I33" s="16">
        <v>45.7</v>
      </c>
      <c r="J33" s="141">
        <v>47.6</v>
      </c>
      <c r="K33" s="16">
        <v>49.3</v>
      </c>
      <c r="L33" s="16">
        <v>49.9</v>
      </c>
      <c r="M33" s="273">
        <v>49.2</v>
      </c>
      <c r="N33" s="273">
        <v>51</v>
      </c>
      <c r="O33" s="273">
        <v>52.5</v>
      </c>
      <c r="P33" s="341">
        <f t="shared" si="3"/>
        <v>1.5</v>
      </c>
    </row>
    <row r="34" spans="2:16" x14ac:dyDescent="0.25">
      <c r="B34" s="12" t="s">
        <v>10</v>
      </c>
      <c r="C34" s="16">
        <v>53</v>
      </c>
      <c r="D34" s="16">
        <v>52.6</v>
      </c>
      <c r="E34" s="16">
        <v>51.5</v>
      </c>
      <c r="F34" s="16">
        <v>50.6</v>
      </c>
      <c r="G34" s="141">
        <v>51.4</v>
      </c>
      <c r="H34" s="16">
        <v>52</v>
      </c>
      <c r="I34" s="16">
        <v>52.2</v>
      </c>
      <c r="J34" s="141">
        <v>52.8</v>
      </c>
      <c r="K34" s="16">
        <v>52.7</v>
      </c>
      <c r="L34" s="16">
        <v>51.7</v>
      </c>
      <c r="M34" s="273">
        <v>51.3</v>
      </c>
      <c r="N34" s="273">
        <v>53.2</v>
      </c>
      <c r="O34" s="273">
        <v>53.2</v>
      </c>
      <c r="P34" s="341">
        <f t="shared" si="3"/>
        <v>0</v>
      </c>
    </row>
    <row r="35" spans="2:16" ht="45.75" thickBot="1" x14ac:dyDescent="0.3">
      <c r="B35" s="93" t="s">
        <v>478</v>
      </c>
      <c r="C35" s="23">
        <v>13.5</v>
      </c>
      <c r="D35" s="23">
        <v>13.5</v>
      </c>
      <c r="E35" s="23">
        <v>13.5</v>
      </c>
      <c r="F35" s="23">
        <v>13</v>
      </c>
      <c r="G35" s="529">
        <v>13.3</v>
      </c>
      <c r="H35" s="23">
        <v>13.8</v>
      </c>
      <c r="I35" s="23">
        <v>13.7</v>
      </c>
      <c r="J35" s="529">
        <v>14.2</v>
      </c>
      <c r="K35" s="23">
        <v>14.5</v>
      </c>
      <c r="L35" s="23">
        <v>15.2</v>
      </c>
      <c r="M35" s="274">
        <v>14.7</v>
      </c>
      <c r="N35" s="274">
        <v>16.5</v>
      </c>
      <c r="O35" s="274">
        <v>16.3</v>
      </c>
      <c r="P35" s="342">
        <f t="shared" si="3"/>
        <v>-0.19999999999999929</v>
      </c>
    </row>
    <row r="36" spans="2:16" x14ac:dyDescent="0.25">
      <c r="B36" s="283" t="s">
        <v>578</v>
      </c>
      <c r="H36" s="283" t="s">
        <v>297</v>
      </c>
    </row>
    <row r="37" spans="2:16" x14ac:dyDescent="0.25">
      <c r="B37" s="283" t="s">
        <v>579</v>
      </c>
    </row>
  </sheetData>
  <pageMargins left="1.4960629921259843" right="0.31496062992125984" top="0.6692913385826772" bottom="0" header="0" footer="0"/>
  <pageSetup paperSize="9" scale="78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79998168889431442"/>
    <pageSetUpPr fitToPage="1"/>
  </sheetPr>
  <dimension ref="B1:J4"/>
  <sheetViews>
    <sheetView zoomScaleNormal="100" workbookViewId="0">
      <selection activeCell="B1" sqref="B1"/>
    </sheetView>
  </sheetViews>
  <sheetFormatPr defaultRowHeight="14.25" x14ac:dyDescent="0.2"/>
  <cols>
    <col min="1" max="1" width="3.140625" style="509" customWidth="1"/>
    <col min="2" max="16384" width="9.140625" style="509"/>
  </cols>
  <sheetData>
    <row r="1" spans="2:10" ht="10.5" customHeight="1" x14ac:dyDescent="0.2"/>
    <row r="2" spans="2:10" ht="15" x14ac:dyDescent="0.25">
      <c r="B2" s="510" t="s">
        <v>601</v>
      </c>
    </row>
    <row r="4" spans="2:10" x14ac:dyDescent="0.2">
      <c r="B4" s="509" t="s">
        <v>602</v>
      </c>
      <c r="J4" s="509" t="s">
        <v>603</v>
      </c>
    </row>
  </sheetData>
  <pageMargins left="0.7" right="0.7" top="0.75" bottom="0.75" header="0.3" footer="0.3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79998168889431442"/>
  </sheetPr>
  <dimension ref="B2:Z148"/>
  <sheetViews>
    <sheetView tabSelected="1" zoomScale="80" zoomScaleNormal="80" workbookViewId="0">
      <selection activeCell="B1" sqref="B1"/>
    </sheetView>
  </sheetViews>
  <sheetFormatPr defaultRowHeight="11.25" x14ac:dyDescent="0.2"/>
  <cols>
    <col min="1" max="1" width="2.85546875" style="511" customWidth="1"/>
    <col min="2" max="2" width="34.140625" style="511" customWidth="1"/>
    <col min="3" max="3" width="10" style="511" customWidth="1"/>
    <col min="4" max="24" width="10.85546875" style="511" bestFit="1" customWidth="1"/>
    <col min="25" max="25" width="11.7109375" style="511" bestFit="1" customWidth="1"/>
    <col min="26" max="26" width="10.85546875" style="511" bestFit="1" customWidth="1"/>
    <col min="27" max="16384" width="9.140625" style="511"/>
  </cols>
  <sheetData>
    <row r="2" spans="2:26" x14ac:dyDescent="0.2">
      <c r="B2" s="515" t="s">
        <v>555</v>
      </c>
    </row>
    <row r="3" spans="2:26" ht="11.25" customHeight="1" x14ac:dyDescent="0.2">
      <c r="B3" s="1104" t="s">
        <v>484</v>
      </c>
      <c r="C3" s="574" t="s">
        <v>485</v>
      </c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6"/>
    </row>
    <row r="4" spans="2:26" x14ac:dyDescent="0.2">
      <c r="B4" s="1105"/>
      <c r="C4" s="584" t="s">
        <v>4</v>
      </c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6"/>
    </row>
    <row r="5" spans="2:26" x14ac:dyDescent="0.2">
      <c r="B5" s="1104"/>
      <c r="C5" s="577">
        <v>99</v>
      </c>
      <c r="D5" s="899" t="s">
        <v>355</v>
      </c>
      <c r="E5" s="900" t="s">
        <v>321</v>
      </c>
      <c r="F5" s="900" t="s">
        <v>322</v>
      </c>
      <c r="G5" s="900" t="s">
        <v>323</v>
      </c>
      <c r="H5" s="900" t="s">
        <v>324</v>
      </c>
      <c r="I5" s="900" t="s">
        <v>99</v>
      </c>
      <c r="J5" s="900" t="s">
        <v>100</v>
      </c>
      <c r="K5" s="900" t="s">
        <v>101</v>
      </c>
      <c r="L5" s="900" t="s">
        <v>102</v>
      </c>
      <c r="M5" s="900" t="s">
        <v>103</v>
      </c>
      <c r="N5" s="900" t="s">
        <v>104</v>
      </c>
      <c r="O5" s="900" t="s">
        <v>105</v>
      </c>
      <c r="P5" s="900" t="s">
        <v>106</v>
      </c>
      <c r="Q5" s="900" t="s">
        <v>107</v>
      </c>
      <c r="R5" s="900" t="s">
        <v>108</v>
      </c>
      <c r="S5" s="900" t="s">
        <v>109</v>
      </c>
      <c r="T5" s="900" t="s">
        <v>256</v>
      </c>
      <c r="U5" s="900" t="s">
        <v>261</v>
      </c>
      <c r="V5" s="900" t="s">
        <v>294</v>
      </c>
      <c r="W5" s="900" t="s">
        <v>325</v>
      </c>
      <c r="X5" s="900" t="s">
        <v>326</v>
      </c>
      <c r="Y5" s="900" t="s">
        <v>327</v>
      </c>
      <c r="Z5" s="900" t="s">
        <v>575</v>
      </c>
    </row>
    <row r="6" spans="2:26" x14ac:dyDescent="0.2">
      <c r="B6" s="1106"/>
      <c r="C6" s="578" t="s">
        <v>510</v>
      </c>
      <c r="D6" s="578" t="s">
        <v>510</v>
      </c>
      <c r="E6" s="578" t="s">
        <v>510</v>
      </c>
      <c r="F6" s="578" t="s">
        <v>510</v>
      </c>
      <c r="G6" s="578" t="s">
        <v>510</v>
      </c>
      <c r="H6" s="578" t="s">
        <v>510</v>
      </c>
      <c r="I6" s="578" t="s">
        <v>510</v>
      </c>
      <c r="J6" s="578" t="s">
        <v>510</v>
      </c>
      <c r="K6" s="578" t="s">
        <v>510</v>
      </c>
      <c r="L6" s="578" t="s">
        <v>510</v>
      </c>
      <c r="M6" s="578" t="s">
        <v>510</v>
      </c>
      <c r="N6" s="578" t="s">
        <v>510</v>
      </c>
      <c r="O6" s="578" t="s">
        <v>510</v>
      </c>
      <c r="P6" s="578" t="s">
        <v>510</v>
      </c>
      <c r="Q6" s="578" t="s">
        <v>510</v>
      </c>
      <c r="R6" s="578" t="s">
        <v>510</v>
      </c>
      <c r="S6" s="578" t="s">
        <v>510</v>
      </c>
      <c r="T6" s="578" t="s">
        <v>510</v>
      </c>
      <c r="U6" s="578" t="s">
        <v>510</v>
      </c>
      <c r="V6" s="578" t="s">
        <v>510</v>
      </c>
      <c r="W6" s="578" t="s">
        <v>510</v>
      </c>
      <c r="X6" s="578" t="s">
        <v>598</v>
      </c>
      <c r="Y6" s="578" t="s">
        <v>598</v>
      </c>
      <c r="Z6" s="578" t="s">
        <v>598</v>
      </c>
    </row>
    <row r="7" spans="2:26" x14ac:dyDescent="0.2">
      <c r="B7" s="512" t="s">
        <v>511</v>
      </c>
      <c r="C7" s="513">
        <v>0.02</v>
      </c>
      <c r="D7" s="513">
        <v>0.27</v>
      </c>
      <c r="E7" s="513">
        <v>0.13</v>
      </c>
      <c r="F7" s="513">
        <v>-0.15</v>
      </c>
      <c r="G7" s="513">
        <v>-0.37</v>
      </c>
      <c r="H7" s="513">
        <v>-0.19</v>
      </c>
      <c r="I7" s="513">
        <v>-0.1</v>
      </c>
      <c r="J7" s="513">
        <v>0.12</v>
      </c>
      <c r="K7" s="513">
        <v>0.28000000000000003</v>
      </c>
      <c r="L7" s="513">
        <v>0.92</v>
      </c>
      <c r="M7" s="513">
        <v>0.86</v>
      </c>
      <c r="N7" s="513">
        <v>0.9</v>
      </c>
      <c r="O7" s="513">
        <v>0.34</v>
      </c>
      <c r="P7" s="513">
        <v>0.04</v>
      </c>
      <c r="Q7" s="513">
        <v>-0.46</v>
      </c>
      <c r="R7" s="513">
        <v>-0.03</v>
      </c>
      <c r="S7" s="513">
        <v>-0.67</v>
      </c>
      <c r="T7" s="513">
        <v>-0.15</v>
      </c>
      <c r="U7" s="513">
        <v>-0.02</v>
      </c>
      <c r="V7" s="513">
        <v>-0.68</v>
      </c>
      <c r="W7" s="513">
        <v>-0.91</v>
      </c>
      <c r="X7" s="513">
        <v>-3.2</v>
      </c>
      <c r="Y7" s="513">
        <v>-4.95</v>
      </c>
      <c r="Z7" s="513">
        <v>-3.79</v>
      </c>
    </row>
    <row r="8" spans="2:26" x14ac:dyDescent="0.2">
      <c r="B8" s="512" t="s">
        <v>512</v>
      </c>
      <c r="C8" s="513">
        <v>-0.99</v>
      </c>
      <c r="D8" s="513">
        <v>-0.76</v>
      </c>
      <c r="E8" s="513">
        <v>-0.61</v>
      </c>
      <c r="F8" s="513">
        <v>-1.04</v>
      </c>
      <c r="G8" s="513">
        <v>-1.38</v>
      </c>
      <c r="H8" s="513">
        <v>-1.21</v>
      </c>
      <c r="I8" s="513">
        <v>-1</v>
      </c>
      <c r="J8" s="513">
        <v>-0.88</v>
      </c>
      <c r="K8" s="513">
        <v>-0.77</v>
      </c>
      <c r="L8" s="513">
        <v>-0.21</v>
      </c>
      <c r="M8" s="513">
        <v>-0.36</v>
      </c>
      <c r="N8" s="513">
        <v>-0.06</v>
      </c>
      <c r="O8" s="513">
        <v>-0.6</v>
      </c>
      <c r="P8" s="513">
        <v>-1.1000000000000001</v>
      </c>
      <c r="Q8" s="513">
        <v>-1.61</v>
      </c>
      <c r="R8" s="513">
        <v>-0.94</v>
      </c>
      <c r="S8" s="513">
        <v>-1.82</v>
      </c>
      <c r="T8" s="513">
        <v>-1.07</v>
      </c>
      <c r="U8" s="513">
        <v>-1.25</v>
      </c>
      <c r="V8" s="513">
        <v>-1.79</v>
      </c>
      <c r="W8" s="513">
        <v>-2</v>
      </c>
      <c r="X8" s="513">
        <v>-4.07</v>
      </c>
      <c r="Y8" s="513">
        <v>-5.49</v>
      </c>
      <c r="Z8" s="513">
        <v>-4.62</v>
      </c>
    </row>
    <row r="9" spans="2:26" x14ac:dyDescent="0.2">
      <c r="B9" s="512" t="s">
        <v>513</v>
      </c>
      <c r="C9" s="513">
        <v>0.85</v>
      </c>
      <c r="D9" s="513">
        <v>0.86</v>
      </c>
      <c r="E9" s="513">
        <v>0.91</v>
      </c>
      <c r="F9" s="513">
        <v>0.53</v>
      </c>
      <c r="G9" s="513">
        <v>0.43</v>
      </c>
      <c r="H9" s="513">
        <v>0.45</v>
      </c>
      <c r="I9" s="513">
        <v>0.51</v>
      </c>
      <c r="J9" s="513">
        <v>0.74</v>
      </c>
      <c r="K9" s="513">
        <v>0.72</v>
      </c>
      <c r="L9" s="513">
        <v>1.56</v>
      </c>
      <c r="M9" s="513">
        <v>1.29</v>
      </c>
      <c r="N9" s="513">
        <v>1.02</v>
      </c>
      <c r="O9" s="513">
        <v>0.62</v>
      </c>
      <c r="P9" s="513">
        <v>0.16</v>
      </c>
      <c r="Q9" s="513">
        <v>-0.3</v>
      </c>
      <c r="R9" s="513">
        <v>0</v>
      </c>
      <c r="S9" s="513">
        <v>-0.64</v>
      </c>
      <c r="T9" s="513">
        <v>-0.33</v>
      </c>
      <c r="U9" s="513">
        <v>-0.17</v>
      </c>
      <c r="V9" s="513">
        <v>-1.33</v>
      </c>
      <c r="W9" s="513">
        <v>-1.33</v>
      </c>
      <c r="X9" s="513">
        <v>-3.65</v>
      </c>
      <c r="Y9" s="513">
        <v>-5.71</v>
      </c>
      <c r="Z9" s="513">
        <v>-4.54</v>
      </c>
    </row>
    <row r="10" spans="2:26" x14ac:dyDescent="0.2">
      <c r="B10" s="512" t="s">
        <v>514</v>
      </c>
      <c r="C10" s="513">
        <v>-0.1</v>
      </c>
      <c r="D10" s="513">
        <v>-0.05</v>
      </c>
      <c r="E10" s="513">
        <v>-0.17</v>
      </c>
      <c r="F10" s="513">
        <v>-0.86</v>
      </c>
      <c r="G10" s="513">
        <v>-0.7</v>
      </c>
      <c r="H10" s="513">
        <v>-0.91</v>
      </c>
      <c r="I10" s="513">
        <v>-0.84</v>
      </c>
      <c r="J10" s="513">
        <v>-0.54</v>
      </c>
      <c r="K10" s="513">
        <v>-0.7</v>
      </c>
      <c r="L10" s="513">
        <v>-0.19</v>
      </c>
      <c r="M10" s="513">
        <v>-0.34</v>
      </c>
      <c r="N10" s="513">
        <v>-0.18</v>
      </c>
      <c r="O10" s="513">
        <v>-0.74</v>
      </c>
      <c r="P10" s="513">
        <v>-0.62</v>
      </c>
      <c r="Q10" s="513">
        <v>-1.44</v>
      </c>
      <c r="R10" s="513">
        <v>-1.06</v>
      </c>
      <c r="S10" s="513">
        <v>-1.45</v>
      </c>
      <c r="T10" s="513">
        <v>-1.23</v>
      </c>
      <c r="U10" s="513">
        <v>-1.19</v>
      </c>
      <c r="V10" s="513">
        <v>-1.69</v>
      </c>
      <c r="W10" s="513">
        <v>-1.77</v>
      </c>
      <c r="X10" s="513">
        <v>-4.46</v>
      </c>
      <c r="Y10" s="513">
        <v>-6.82</v>
      </c>
      <c r="Z10" s="513">
        <v>-4.78</v>
      </c>
    </row>
    <row r="11" spans="2:26" x14ac:dyDescent="0.2">
      <c r="B11" s="512" t="s">
        <v>515</v>
      </c>
      <c r="C11" s="513">
        <v>1.18</v>
      </c>
      <c r="D11" s="513">
        <v>1.1100000000000001</v>
      </c>
      <c r="E11" s="513">
        <v>1.4</v>
      </c>
      <c r="F11" s="513">
        <v>0.79</v>
      </c>
      <c r="G11" s="513">
        <v>0.25</v>
      </c>
      <c r="H11" s="513">
        <v>0.92</v>
      </c>
      <c r="I11" s="513">
        <v>0.77</v>
      </c>
      <c r="J11" s="513">
        <v>1.1399999999999999</v>
      </c>
      <c r="K11" s="513">
        <v>1.33</v>
      </c>
      <c r="L11" s="513">
        <v>1.76</v>
      </c>
      <c r="M11" s="513">
        <v>1.7</v>
      </c>
      <c r="N11" s="513">
        <v>1.42</v>
      </c>
      <c r="O11" s="513">
        <v>0.76</v>
      </c>
      <c r="P11" s="513">
        <v>0.74</v>
      </c>
      <c r="Q11" s="513">
        <v>-0.3</v>
      </c>
      <c r="R11" s="513">
        <v>0.16</v>
      </c>
      <c r="S11" s="513">
        <v>-0.72</v>
      </c>
      <c r="T11" s="513">
        <v>-0.22</v>
      </c>
      <c r="U11" s="513">
        <v>0.01</v>
      </c>
      <c r="V11" s="513">
        <v>-1.49</v>
      </c>
      <c r="W11" s="513">
        <v>-2.0099999999999998</v>
      </c>
      <c r="X11" s="513">
        <v>-4.01</v>
      </c>
      <c r="Y11" s="513">
        <v>-5.97</v>
      </c>
      <c r="Z11" s="513">
        <v>-4.6500000000000004</v>
      </c>
    </row>
    <row r="12" spans="2:26" x14ac:dyDescent="0.2">
      <c r="B12" s="512" t="s">
        <v>516</v>
      </c>
      <c r="C12" s="513">
        <v>-3.63</v>
      </c>
      <c r="D12" s="513">
        <v>-3.22</v>
      </c>
      <c r="E12" s="513">
        <v>-3.4</v>
      </c>
      <c r="F12" s="513">
        <v>-3.23</v>
      </c>
      <c r="G12" s="513">
        <v>-3.49</v>
      </c>
      <c r="H12" s="513">
        <v>-3.08</v>
      </c>
      <c r="I12" s="513">
        <v>-3.35</v>
      </c>
      <c r="J12" s="513">
        <v>-3.09</v>
      </c>
      <c r="K12" s="513">
        <v>-3.17</v>
      </c>
      <c r="L12" s="513">
        <v>-2.34</v>
      </c>
      <c r="M12" s="513">
        <v>-2.2999999999999998</v>
      </c>
      <c r="N12" s="513">
        <v>-2.2400000000000002</v>
      </c>
      <c r="O12" s="513">
        <v>-2.7</v>
      </c>
      <c r="P12" s="513">
        <v>-2.97</v>
      </c>
      <c r="Q12" s="513">
        <v>-3.51</v>
      </c>
      <c r="R12" s="513">
        <v>-2.8</v>
      </c>
      <c r="S12" s="513">
        <v>-3.61</v>
      </c>
      <c r="T12" s="513">
        <v>-2.98</v>
      </c>
      <c r="U12" s="513">
        <v>-2.98</v>
      </c>
      <c r="V12" s="513">
        <v>-3.47</v>
      </c>
      <c r="W12" s="513">
        <v>-3.64</v>
      </c>
      <c r="X12" s="513">
        <v>-6.15</v>
      </c>
      <c r="Y12" s="513">
        <v>-7.67</v>
      </c>
      <c r="Z12" s="513">
        <v>-6.37</v>
      </c>
    </row>
    <row r="13" spans="2:26" x14ac:dyDescent="0.2">
      <c r="B13" s="512" t="s">
        <v>517</v>
      </c>
      <c r="C13" s="513">
        <v>1.67</v>
      </c>
      <c r="D13" s="513">
        <v>2.06</v>
      </c>
      <c r="E13" s="513">
        <v>1.61</v>
      </c>
      <c r="F13" s="513">
        <v>1.4</v>
      </c>
      <c r="G13" s="513">
        <v>0.98</v>
      </c>
      <c r="H13" s="513">
        <v>1.1599999999999999</v>
      </c>
      <c r="I13" s="513">
        <v>1.08</v>
      </c>
      <c r="J13" s="513">
        <v>1.22</v>
      </c>
      <c r="K13" s="513">
        <v>1.42</v>
      </c>
      <c r="L13" s="513">
        <v>2.1800000000000002</v>
      </c>
      <c r="M13" s="513">
        <v>2.27</v>
      </c>
      <c r="N13" s="513">
        <v>2.23</v>
      </c>
      <c r="O13" s="513">
        <v>1.74</v>
      </c>
      <c r="P13" s="513">
        <v>1.35</v>
      </c>
      <c r="Q13" s="513">
        <v>1.2</v>
      </c>
      <c r="R13" s="513">
        <v>1.43</v>
      </c>
      <c r="S13" s="513">
        <v>0.99</v>
      </c>
      <c r="T13" s="513">
        <v>1.66</v>
      </c>
      <c r="U13" s="513">
        <v>1.86</v>
      </c>
      <c r="V13" s="513">
        <v>1.59</v>
      </c>
      <c r="W13" s="513">
        <v>1.1599999999999999</v>
      </c>
      <c r="X13" s="513">
        <v>-1</v>
      </c>
      <c r="Y13" s="513">
        <v>-2.17</v>
      </c>
      <c r="Z13" s="513">
        <v>-1.42</v>
      </c>
    </row>
    <row r="14" spans="2:26" x14ac:dyDescent="0.2">
      <c r="B14" s="512" t="s">
        <v>518</v>
      </c>
      <c r="C14" s="513">
        <v>-1.3</v>
      </c>
      <c r="D14" s="513">
        <v>-0.77</v>
      </c>
      <c r="E14" s="513">
        <v>-0.83</v>
      </c>
      <c r="F14" s="513">
        <v>-0.91</v>
      </c>
      <c r="G14" s="513">
        <v>-1.1599999999999999</v>
      </c>
      <c r="H14" s="513">
        <v>-0.56999999999999995</v>
      </c>
      <c r="I14" s="513">
        <v>-0.34</v>
      </c>
      <c r="J14" s="513">
        <v>0.13</v>
      </c>
      <c r="K14" s="513">
        <v>0.44</v>
      </c>
      <c r="L14" s="513">
        <v>1.05</v>
      </c>
      <c r="M14" s="513">
        <v>1</v>
      </c>
      <c r="N14" s="513">
        <v>1.4</v>
      </c>
      <c r="O14" s="513">
        <v>0.79</v>
      </c>
      <c r="P14" s="513">
        <v>0.53</v>
      </c>
      <c r="Q14" s="513">
        <v>0.21</v>
      </c>
      <c r="R14" s="513">
        <v>0.68</v>
      </c>
      <c r="S14" s="513">
        <v>0.45</v>
      </c>
      <c r="T14" s="513">
        <v>0.88</v>
      </c>
      <c r="U14" s="513">
        <v>0.86</v>
      </c>
      <c r="V14" s="513">
        <v>0.33</v>
      </c>
      <c r="W14" s="513">
        <v>0.35</v>
      </c>
      <c r="X14" s="513">
        <v>-1.96</v>
      </c>
      <c r="Y14" s="513">
        <v>-3.54</v>
      </c>
      <c r="Z14" s="513">
        <v>-2.2400000000000002</v>
      </c>
    </row>
    <row r="15" spans="2:26" x14ac:dyDescent="0.2">
      <c r="B15" s="512" t="s">
        <v>519</v>
      </c>
      <c r="C15" s="513">
        <v>0.18</v>
      </c>
      <c r="D15" s="513">
        <v>-0.01</v>
      </c>
      <c r="E15" s="513">
        <v>-0.19</v>
      </c>
      <c r="F15" s="513">
        <v>-0.79</v>
      </c>
      <c r="G15" s="513">
        <v>-1.23</v>
      </c>
      <c r="H15" s="513">
        <v>-0.94</v>
      </c>
      <c r="I15" s="513">
        <v>-0.93</v>
      </c>
      <c r="J15" s="513">
        <v>-0.92</v>
      </c>
      <c r="K15" s="513">
        <v>-1.0900000000000001</v>
      </c>
      <c r="L15" s="513">
        <v>-0.61</v>
      </c>
      <c r="M15" s="513">
        <v>-0.43</v>
      </c>
      <c r="N15" s="513">
        <v>-0.71</v>
      </c>
      <c r="O15" s="513">
        <v>-1.02</v>
      </c>
      <c r="P15" s="513">
        <v>-1.23</v>
      </c>
      <c r="Q15" s="513">
        <v>-2.0299999999999998</v>
      </c>
      <c r="R15" s="513">
        <v>-1.21</v>
      </c>
      <c r="S15" s="513">
        <v>-2.1800000000000002</v>
      </c>
      <c r="T15" s="513">
        <v>-1.38</v>
      </c>
      <c r="U15" s="513">
        <v>-1.81</v>
      </c>
      <c r="V15" s="513">
        <v>-2.14</v>
      </c>
      <c r="W15" s="513">
        <v>-2.2400000000000002</v>
      </c>
      <c r="X15" s="513">
        <v>-4.96</v>
      </c>
      <c r="Y15" s="513">
        <v>-6.2</v>
      </c>
      <c r="Z15" s="513">
        <v>-5.24</v>
      </c>
    </row>
    <row r="16" spans="2:26" x14ac:dyDescent="0.2">
      <c r="B16" s="579" t="s">
        <v>520</v>
      </c>
      <c r="C16" s="580">
        <v>2.56</v>
      </c>
      <c r="D16" s="580">
        <v>2.58</v>
      </c>
      <c r="E16" s="580">
        <v>1.94</v>
      </c>
      <c r="F16" s="580">
        <v>1.58</v>
      </c>
      <c r="G16" s="580">
        <v>1.23</v>
      </c>
      <c r="H16" s="580">
        <v>1.22</v>
      </c>
      <c r="I16" s="580">
        <v>1.06</v>
      </c>
      <c r="J16" s="580">
        <v>1.29</v>
      </c>
      <c r="K16" s="580">
        <v>1.45</v>
      </c>
      <c r="L16" s="580">
        <v>1.9</v>
      </c>
      <c r="M16" s="580">
        <v>1.75</v>
      </c>
      <c r="N16" s="580">
        <v>1.74</v>
      </c>
      <c r="O16" s="580">
        <v>1.37</v>
      </c>
      <c r="P16" s="580">
        <v>1.25</v>
      </c>
      <c r="Q16" s="580">
        <v>0.84</v>
      </c>
      <c r="R16" s="580">
        <v>0.75</v>
      </c>
      <c r="S16" s="580">
        <v>7.0000000000000007E-2</v>
      </c>
      <c r="T16" s="580">
        <v>0.54</v>
      </c>
      <c r="U16" s="580">
        <v>1.22</v>
      </c>
      <c r="V16" s="580">
        <v>0.89</v>
      </c>
      <c r="W16" s="580">
        <v>0.27</v>
      </c>
      <c r="X16" s="580">
        <v>-2.17</v>
      </c>
      <c r="Y16" s="580">
        <v>-4.0999999999999996</v>
      </c>
      <c r="Z16" s="580">
        <v>-2.46</v>
      </c>
    </row>
    <row r="17" spans="2:26" x14ac:dyDescent="0.2">
      <c r="B17" s="581" t="s">
        <v>521</v>
      </c>
      <c r="C17" s="582">
        <v>3.87</v>
      </c>
      <c r="D17" s="582">
        <v>3.04</v>
      </c>
      <c r="E17" s="582">
        <v>3.87</v>
      </c>
      <c r="F17" s="582">
        <v>3.53</v>
      </c>
      <c r="G17" s="582">
        <v>3.57</v>
      </c>
      <c r="H17" s="582">
        <v>2.0299999999999998</v>
      </c>
      <c r="I17" s="582">
        <v>2.6</v>
      </c>
      <c r="J17" s="582">
        <v>2.17</v>
      </c>
      <c r="K17" s="582">
        <v>1.42</v>
      </c>
      <c r="L17" s="582">
        <v>0.98</v>
      </c>
      <c r="M17" s="582">
        <v>2.63</v>
      </c>
      <c r="N17" s="582">
        <v>2.13</v>
      </c>
      <c r="O17" s="582">
        <v>1.69</v>
      </c>
      <c r="P17" s="582">
        <v>0.67</v>
      </c>
      <c r="Q17" s="582">
        <v>0.86</v>
      </c>
      <c r="R17" s="582">
        <v>-0.63</v>
      </c>
      <c r="S17" s="582">
        <v>0.09</v>
      </c>
      <c r="T17" s="582">
        <v>-0.36</v>
      </c>
      <c r="U17" s="582">
        <v>-0.14000000000000001</v>
      </c>
      <c r="V17" s="582">
        <v>0.32</v>
      </c>
      <c r="W17" s="582">
        <v>-1.93</v>
      </c>
      <c r="X17" s="582">
        <v>-4.0599999999999996</v>
      </c>
      <c r="Y17" s="582">
        <v>-5.82</v>
      </c>
      <c r="Z17" s="582">
        <v>-3.69</v>
      </c>
    </row>
    <row r="18" spans="2:26" x14ac:dyDescent="0.2">
      <c r="B18" s="581" t="s">
        <v>522</v>
      </c>
      <c r="C18" s="582">
        <v>2.73</v>
      </c>
      <c r="D18" s="582">
        <v>3.36</v>
      </c>
      <c r="E18" s="582">
        <v>2.79</v>
      </c>
      <c r="F18" s="582">
        <v>2.5099999999999998</v>
      </c>
      <c r="G18" s="582">
        <v>2.2200000000000002</v>
      </c>
      <c r="H18" s="582">
        <v>1.56</v>
      </c>
      <c r="I18" s="582">
        <v>1.21</v>
      </c>
      <c r="J18" s="582">
        <v>2.14</v>
      </c>
      <c r="K18" s="582">
        <v>1.49</v>
      </c>
      <c r="L18" s="582">
        <v>3.22</v>
      </c>
      <c r="M18" s="582">
        <v>3.46</v>
      </c>
      <c r="N18" s="582">
        <v>2</v>
      </c>
      <c r="O18" s="582">
        <v>0.98</v>
      </c>
      <c r="P18" s="582">
        <v>2.27</v>
      </c>
      <c r="Q18" s="582">
        <v>1.1399999999999999</v>
      </c>
      <c r="R18" s="582">
        <v>1.78</v>
      </c>
      <c r="S18" s="582">
        <v>0.11</v>
      </c>
      <c r="T18" s="582">
        <v>0.92</v>
      </c>
      <c r="U18" s="582">
        <v>1.94</v>
      </c>
      <c r="V18" s="582">
        <v>0.88</v>
      </c>
      <c r="W18" s="582">
        <v>0.88</v>
      </c>
      <c r="X18" s="582">
        <v>-1.07</v>
      </c>
      <c r="Y18" s="582">
        <v>-3.37</v>
      </c>
      <c r="Z18" s="582">
        <v>-2.21</v>
      </c>
    </row>
    <row r="19" spans="2:26" x14ac:dyDescent="0.2">
      <c r="B19" s="581" t="s">
        <v>523</v>
      </c>
      <c r="C19" s="582">
        <v>4.05</v>
      </c>
      <c r="D19" s="582">
        <v>3.55</v>
      </c>
      <c r="E19" s="582">
        <v>4.07</v>
      </c>
      <c r="F19" s="582">
        <v>2.76</v>
      </c>
      <c r="G19" s="582">
        <v>2.48</v>
      </c>
      <c r="H19" s="582">
        <v>2.69</v>
      </c>
      <c r="I19" s="582">
        <v>2.27</v>
      </c>
      <c r="J19" s="582">
        <v>2.4500000000000002</v>
      </c>
      <c r="K19" s="582">
        <v>2.71</v>
      </c>
      <c r="L19" s="582">
        <v>2.72</v>
      </c>
      <c r="M19" s="582">
        <v>3.71</v>
      </c>
      <c r="N19" s="582">
        <v>3.55</v>
      </c>
      <c r="O19" s="582">
        <v>3.1</v>
      </c>
      <c r="P19" s="582">
        <v>2.3199999999999998</v>
      </c>
      <c r="Q19" s="582">
        <v>1.68</v>
      </c>
      <c r="R19" s="582">
        <v>2.11</v>
      </c>
      <c r="S19" s="582">
        <v>1.73</v>
      </c>
      <c r="T19" s="582">
        <v>1.2</v>
      </c>
      <c r="U19" s="582">
        <v>2.42</v>
      </c>
      <c r="V19" s="582">
        <v>1.91</v>
      </c>
      <c r="W19" s="582">
        <v>1.8</v>
      </c>
      <c r="X19" s="582">
        <v>-1.85</v>
      </c>
      <c r="Y19" s="582">
        <v>-3.16</v>
      </c>
      <c r="Z19" s="582">
        <v>-1.6</v>
      </c>
    </row>
    <row r="20" spans="2:26" x14ac:dyDescent="0.2">
      <c r="B20" s="581" t="s">
        <v>524</v>
      </c>
      <c r="C20" s="582">
        <v>2.73</v>
      </c>
      <c r="D20" s="582">
        <v>1.78</v>
      </c>
      <c r="E20" s="582">
        <v>1.48</v>
      </c>
      <c r="F20" s="582">
        <v>0.95</v>
      </c>
      <c r="G20" s="582">
        <v>0.96</v>
      </c>
      <c r="H20" s="582">
        <v>0.97</v>
      </c>
      <c r="I20" s="582">
        <v>-0.24</v>
      </c>
      <c r="J20" s="582">
        <v>0.16</v>
      </c>
      <c r="K20" s="582">
        <v>0.71</v>
      </c>
      <c r="L20" s="582">
        <v>1.24</v>
      </c>
      <c r="M20" s="582">
        <v>1.47</v>
      </c>
      <c r="N20" s="582">
        <v>0.72</v>
      </c>
      <c r="O20" s="582">
        <v>0.72</v>
      </c>
      <c r="P20" s="582">
        <v>0.39</v>
      </c>
      <c r="Q20" s="582">
        <v>0.34</v>
      </c>
      <c r="R20" s="582">
        <v>0.32</v>
      </c>
      <c r="S20" s="582">
        <v>0.03</v>
      </c>
      <c r="T20" s="582">
        <v>-0.06</v>
      </c>
      <c r="U20" s="582">
        <v>-0.06</v>
      </c>
      <c r="V20" s="582">
        <v>0.22</v>
      </c>
      <c r="W20" s="582">
        <v>-0.31</v>
      </c>
      <c r="X20" s="582">
        <v>-2.74</v>
      </c>
      <c r="Y20" s="582">
        <v>-4.66</v>
      </c>
      <c r="Z20" s="582">
        <v>-2.86</v>
      </c>
    </row>
    <row r="21" spans="2:26" x14ac:dyDescent="0.2">
      <c r="B21" s="581" t="s">
        <v>525</v>
      </c>
      <c r="C21" s="582">
        <v>2.4</v>
      </c>
      <c r="D21" s="582">
        <v>2.63</v>
      </c>
      <c r="E21" s="582">
        <v>1.37</v>
      </c>
      <c r="F21" s="582">
        <v>1.2</v>
      </c>
      <c r="G21" s="582">
        <v>0.93</v>
      </c>
      <c r="H21" s="582">
        <v>0.95</v>
      </c>
      <c r="I21" s="582">
        <v>1.45</v>
      </c>
      <c r="J21" s="582">
        <v>0.62</v>
      </c>
      <c r="K21" s="582">
        <v>0.71</v>
      </c>
      <c r="L21" s="582">
        <v>0.68</v>
      </c>
      <c r="M21" s="582">
        <v>0.78</v>
      </c>
      <c r="N21" s="582">
        <v>1.42</v>
      </c>
      <c r="O21" s="582">
        <v>1.25</v>
      </c>
      <c r="P21" s="582">
        <v>0.6</v>
      </c>
      <c r="Q21" s="582">
        <v>0.22</v>
      </c>
      <c r="R21" s="582">
        <v>-0.13</v>
      </c>
      <c r="S21" s="582">
        <v>-1.47</v>
      </c>
      <c r="T21" s="582">
        <v>-1.22</v>
      </c>
      <c r="U21" s="582">
        <v>-1.08</v>
      </c>
      <c r="V21" s="582">
        <v>0.08</v>
      </c>
      <c r="W21" s="582">
        <v>-1.03</v>
      </c>
      <c r="X21" s="582">
        <v>-3.53</v>
      </c>
      <c r="Y21" s="582">
        <v>-6.11</v>
      </c>
      <c r="Z21" s="582">
        <v>-3.29</v>
      </c>
    </row>
    <row r="22" spans="2:26" x14ac:dyDescent="0.2">
      <c r="B22" s="581" t="s">
        <v>526</v>
      </c>
      <c r="C22" s="582">
        <v>5.22</v>
      </c>
      <c r="D22" s="582">
        <v>4.6399999999999997</v>
      </c>
      <c r="E22" s="582">
        <v>3.01</v>
      </c>
      <c r="F22" s="582">
        <v>3.99</v>
      </c>
      <c r="G22" s="582">
        <v>1.68</v>
      </c>
      <c r="H22" s="582">
        <v>1.94</v>
      </c>
      <c r="I22" s="582">
        <v>1.1000000000000001</v>
      </c>
      <c r="J22" s="582">
        <v>1</v>
      </c>
      <c r="K22" s="582">
        <v>1.47</v>
      </c>
      <c r="L22" s="582">
        <v>1.52</v>
      </c>
      <c r="M22" s="582">
        <v>1.52</v>
      </c>
      <c r="N22" s="582">
        <v>1.83</v>
      </c>
      <c r="O22" s="582">
        <v>0.38</v>
      </c>
      <c r="P22" s="582">
        <v>0.92</v>
      </c>
      <c r="Q22" s="582">
        <v>0.75</v>
      </c>
      <c r="R22" s="582">
        <v>1.02</v>
      </c>
      <c r="S22" s="582">
        <v>-0.69</v>
      </c>
      <c r="T22" s="582">
        <v>-0.11</v>
      </c>
      <c r="U22" s="582">
        <v>0.91</v>
      </c>
      <c r="V22" s="582">
        <v>1.1100000000000001</v>
      </c>
      <c r="W22" s="582">
        <v>-0.13</v>
      </c>
      <c r="X22" s="582">
        <v>-1.5</v>
      </c>
      <c r="Y22" s="582">
        <v>-4.1500000000000004</v>
      </c>
      <c r="Z22" s="582">
        <v>-1.84</v>
      </c>
    </row>
    <row r="23" spans="2:26" x14ac:dyDescent="0.2">
      <c r="B23" s="581" t="s">
        <v>527</v>
      </c>
      <c r="C23" s="582">
        <v>2</v>
      </c>
      <c r="D23" s="582">
        <v>3</v>
      </c>
      <c r="E23" s="582">
        <v>2.12</v>
      </c>
      <c r="F23" s="582">
        <v>1.1000000000000001</v>
      </c>
      <c r="G23" s="582">
        <v>0.34</v>
      </c>
      <c r="H23" s="582">
        <v>0.48</v>
      </c>
      <c r="I23" s="582">
        <v>0.13</v>
      </c>
      <c r="J23" s="582">
        <v>1.08</v>
      </c>
      <c r="K23" s="582">
        <v>2.16</v>
      </c>
      <c r="L23" s="582">
        <v>2.66</v>
      </c>
      <c r="M23" s="582">
        <v>1.91</v>
      </c>
      <c r="N23" s="582">
        <v>2.13</v>
      </c>
      <c r="O23" s="582">
        <v>0.9</v>
      </c>
      <c r="P23" s="582">
        <v>0.56000000000000005</v>
      </c>
      <c r="Q23" s="582">
        <v>0.88</v>
      </c>
      <c r="R23" s="582">
        <v>1.05</v>
      </c>
      <c r="S23" s="582">
        <v>0.24</v>
      </c>
      <c r="T23" s="582">
        <v>0.48</v>
      </c>
      <c r="U23" s="582">
        <v>1.33</v>
      </c>
      <c r="V23" s="582">
        <v>0.61</v>
      </c>
      <c r="W23" s="582">
        <v>-0.04</v>
      </c>
      <c r="X23" s="582">
        <v>-2.82</v>
      </c>
      <c r="Y23" s="582">
        <v>-4.2</v>
      </c>
      <c r="Z23" s="582">
        <v>-4.05</v>
      </c>
    </row>
    <row r="24" spans="2:26" x14ac:dyDescent="0.2">
      <c r="B24" s="581" t="s">
        <v>528</v>
      </c>
      <c r="C24" s="582">
        <v>3.76</v>
      </c>
      <c r="D24" s="582">
        <v>3.87</v>
      </c>
      <c r="E24" s="582">
        <v>2.87</v>
      </c>
      <c r="F24" s="582">
        <v>3.03</v>
      </c>
      <c r="G24" s="582">
        <v>1.64</v>
      </c>
      <c r="H24" s="582">
        <v>2.04</v>
      </c>
      <c r="I24" s="582">
        <v>1.64</v>
      </c>
      <c r="J24" s="582">
        <v>2</v>
      </c>
      <c r="K24" s="582">
        <v>1.37</v>
      </c>
      <c r="L24" s="582">
        <v>1.61</v>
      </c>
      <c r="M24" s="582">
        <v>2.02</v>
      </c>
      <c r="N24" s="582">
        <v>1.05</v>
      </c>
      <c r="O24" s="582">
        <v>1.7</v>
      </c>
      <c r="P24" s="582">
        <v>1.32</v>
      </c>
      <c r="Q24" s="582">
        <v>1.29</v>
      </c>
      <c r="R24" s="582">
        <v>0.33</v>
      </c>
      <c r="S24" s="582">
        <v>-0.16</v>
      </c>
      <c r="T24" s="582">
        <v>0.39</v>
      </c>
      <c r="U24" s="582">
        <v>1.34</v>
      </c>
      <c r="V24" s="582">
        <v>0.82</v>
      </c>
      <c r="W24" s="582">
        <v>0.45</v>
      </c>
      <c r="X24" s="582">
        <v>-3.38</v>
      </c>
      <c r="Y24" s="582">
        <v>-4.72</v>
      </c>
      <c r="Z24" s="582">
        <v>-2.08</v>
      </c>
    </row>
    <row r="25" spans="2:26" x14ac:dyDescent="0.2">
      <c r="B25" s="581" t="s">
        <v>529</v>
      </c>
      <c r="C25" s="582">
        <v>2.54</v>
      </c>
      <c r="D25" s="582">
        <v>1.97</v>
      </c>
      <c r="E25" s="582">
        <v>2.5299999999999998</v>
      </c>
      <c r="F25" s="582">
        <v>1.42</v>
      </c>
      <c r="G25" s="582">
        <v>1.82</v>
      </c>
      <c r="H25" s="582">
        <v>0.82</v>
      </c>
      <c r="I25" s="582">
        <v>0.28999999999999998</v>
      </c>
      <c r="J25" s="582">
        <v>-0.09</v>
      </c>
      <c r="K25" s="582">
        <v>0.55000000000000004</v>
      </c>
      <c r="L25" s="582">
        <v>0.69</v>
      </c>
      <c r="M25" s="582">
        <v>0.69</v>
      </c>
      <c r="N25" s="582">
        <v>0.54</v>
      </c>
      <c r="O25" s="582">
        <v>-0.54</v>
      </c>
      <c r="P25" s="582">
        <v>-1.1100000000000001</v>
      </c>
      <c r="Q25" s="582">
        <v>-1.07</v>
      </c>
      <c r="R25" s="582">
        <v>-1.23</v>
      </c>
      <c r="S25" s="582">
        <v>-2.68</v>
      </c>
      <c r="T25" s="582">
        <v>-1.37</v>
      </c>
      <c r="U25" s="582">
        <v>-0.89</v>
      </c>
      <c r="V25" s="582">
        <v>-2.65</v>
      </c>
      <c r="W25" s="582">
        <v>-1.53</v>
      </c>
      <c r="X25" s="582">
        <v>-5.8</v>
      </c>
      <c r="Y25" s="582">
        <v>-6.43</v>
      </c>
      <c r="Z25" s="582">
        <v>-4.72</v>
      </c>
    </row>
    <row r="26" spans="2:26" x14ac:dyDescent="0.2">
      <c r="B26" s="581" t="s">
        <v>530</v>
      </c>
      <c r="C26" s="582">
        <v>1.44</v>
      </c>
      <c r="D26" s="582">
        <v>1.75</v>
      </c>
      <c r="E26" s="582">
        <v>1.42</v>
      </c>
      <c r="F26" s="582">
        <v>1.69</v>
      </c>
      <c r="G26" s="582">
        <v>0.77</v>
      </c>
      <c r="H26" s="582">
        <v>1.45</v>
      </c>
      <c r="I26" s="582">
        <v>0.98</v>
      </c>
      <c r="J26" s="582">
        <v>0.82</v>
      </c>
      <c r="K26" s="582">
        <v>1.41</v>
      </c>
      <c r="L26" s="582">
        <v>2.42</v>
      </c>
      <c r="M26" s="582">
        <v>3.32</v>
      </c>
      <c r="N26" s="582">
        <v>3.19</v>
      </c>
      <c r="O26" s="582">
        <v>2.4700000000000002</v>
      </c>
      <c r="P26" s="582">
        <v>1.74</v>
      </c>
      <c r="Q26" s="582">
        <v>1.88</v>
      </c>
      <c r="R26" s="582">
        <v>1.93</v>
      </c>
      <c r="S26" s="582">
        <v>1.94</v>
      </c>
      <c r="T26" s="582">
        <v>2.3199999999999998</v>
      </c>
      <c r="U26" s="582">
        <v>2.27</v>
      </c>
      <c r="V26" s="582">
        <v>2.2999999999999998</v>
      </c>
      <c r="W26" s="582">
        <v>1.74</v>
      </c>
      <c r="X26" s="582">
        <v>-0.8</v>
      </c>
      <c r="Y26" s="582">
        <v>-3.25</v>
      </c>
      <c r="Z26" s="582">
        <v>-1.42</v>
      </c>
    </row>
    <row r="27" spans="2:26" x14ac:dyDescent="0.2">
      <c r="B27" s="581" t="s">
        <v>531</v>
      </c>
      <c r="C27" s="582">
        <v>2.96</v>
      </c>
      <c r="D27" s="582">
        <v>2.93</v>
      </c>
      <c r="E27" s="582">
        <v>2.16</v>
      </c>
      <c r="F27" s="582">
        <v>2.31</v>
      </c>
      <c r="G27" s="582">
        <v>1.58</v>
      </c>
      <c r="H27" s="582">
        <v>2.2000000000000002</v>
      </c>
      <c r="I27" s="582">
        <v>2.0499999999999998</v>
      </c>
      <c r="J27" s="582">
        <v>1.91</v>
      </c>
      <c r="K27" s="582">
        <v>2.33</v>
      </c>
      <c r="L27" s="582">
        <v>3.12</v>
      </c>
      <c r="M27" s="582">
        <v>2.88</v>
      </c>
      <c r="N27" s="582">
        <v>1.66</v>
      </c>
      <c r="O27" s="582">
        <v>2.19</v>
      </c>
      <c r="P27" s="582">
        <v>1.51</v>
      </c>
      <c r="Q27" s="582">
        <v>1.29</v>
      </c>
      <c r="R27" s="582">
        <v>0.37</v>
      </c>
      <c r="S27" s="582">
        <v>0.48</v>
      </c>
      <c r="T27" s="582">
        <v>1.79</v>
      </c>
      <c r="U27" s="582">
        <v>1.9</v>
      </c>
      <c r="V27" s="582">
        <v>0.97</v>
      </c>
      <c r="W27" s="582">
        <v>1.2</v>
      </c>
      <c r="X27" s="582">
        <v>-1.03</v>
      </c>
      <c r="Y27" s="582">
        <v>-2.98</v>
      </c>
      <c r="Z27" s="582">
        <v>-1.69</v>
      </c>
    </row>
    <row r="28" spans="2:26" x14ac:dyDescent="0.2">
      <c r="B28" s="581" t="s">
        <v>532</v>
      </c>
      <c r="C28" s="582">
        <v>1.25</v>
      </c>
      <c r="D28" s="582">
        <v>1.84</v>
      </c>
      <c r="E28" s="582">
        <v>0.74</v>
      </c>
      <c r="F28" s="582">
        <v>0.61</v>
      </c>
      <c r="G28" s="582">
        <v>-0.22</v>
      </c>
      <c r="H28" s="582">
        <v>0.21</v>
      </c>
      <c r="I28" s="582">
        <v>-0.83</v>
      </c>
      <c r="J28" s="582">
        <v>0.16</v>
      </c>
      <c r="K28" s="582">
        <v>0.81</v>
      </c>
      <c r="L28" s="582">
        <v>1.29</v>
      </c>
      <c r="M28" s="582">
        <v>-0.43</v>
      </c>
      <c r="N28" s="582">
        <v>0.41</v>
      </c>
      <c r="O28" s="582">
        <v>-0.38</v>
      </c>
      <c r="P28" s="582">
        <v>-0.57999999999999996</v>
      </c>
      <c r="Q28" s="582">
        <v>-0.92</v>
      </c>
      <c r="R28" s="582">
        <v>-0.06</v>
      </c>
      <c r="S28" s="582">
        <v>-1.1499999999999999</v>
      </c>
      <c r="T28" s="582">
        <v>-1.19</v>
      </c>
      <c r="U28" s="582">
        <v>0.3</v>
      </c>
      <c r="V28" s="582">
        <v>-0.99</v>
      </c>
      <c r="W28" s="582">
        <v>-0.39</v>
      </c>
      <c r="X28" s="582">
        <v>-3.08</v>
      </c>
      <c r="Y28" s="582">
        <v>-5.58</v>
      </c>
      <c r="Z28" s="582">
        <v>-3.72</v>
      </c>
    </row>
    <row r="29" spans="2:26" x14ac:dyDescent="0.2">
      <c r="B29" s="581" t="s">
        <v>533</v>
      </c>
      <c r="C29" s="582">
        <v>2.4900000000000002</v>
      </c>
      <c r="D29" s="582">
        <v>2.57</v>
      </c>
      <c r="E29" s="582">
        <v>2.1</v>
      </c>
      <c r="F29" s="582">
        <v>1.33</v>
      </c>
      <c r="G29" s="582">
        <v>1.71</v>
      </c>
      <c r="H29" s="582">
        <v>-0.35</v>
      </c>
      <c r="I29" s="582">
        <v>0.17</v>
      </c>
      <c r="J29" s="582">
        <v>1.82</v>
      </c>
      <c r="K29" s="582">
        <v>1.6</v>
      </c>
      <c r="L29" s="582">
        <v>1.74</v>
      </c>
      <c r="M29" s="582">
        <v>1.1399999999999999</v>
      </c>
      <c r="N29" s="582">
        <v>1.51</v>
      </c>
      <c r="O29" s="582">
        <v>1.03</v>
      </c>
      <c r="P29" s="582">
        <v>0.93</v>
      </c>
      <c r="Q29" s="582">
        <v>1.39</v>
      </c>
      <c r="R29" s="582">
        <v>1</v>
      </c>
      <c r="S29" s="582">
        <v>0.85</v>
      </c>
      <c r="T29" s="582">
        <v>0.11</v>
      </c>
      <c r="U29" s="582">
        <v>1.1299999999999999</v>
      </c>
      <c r="V29" s="582">
        <v>0.62</v>
      </c>
      <c r="W29" s="582">
        <v>-0.34</v>
      </c>
      <c r="X29" s="582">
        <v>-2.95</v>
      </c>
      <c r="Y29" s="582">
        <v>-3.51</v>
      </c>
      <c r="Z29" s="582">
        <v>-2.17</v>
      </c>
    </row>
    <row r="30" spans="2:26" x14ac:dyDescent="0.2">
      <c r="B30" s="581" t="s">
        <v>534</v>
      </c>
      <c r="C30" s="582">
        <v>0.88</v>
      </c>
      <c r="D30" s="582">
        <v>2.46</v>
      </c>
      <c r="E30" s="582">
        <v>1.19</v>
      </c>
      <c r="F30" s="582">
        <v>1.01</v>
      </c>
      <c r="G30" s="582">
        <v>0.55000000000000004</v>
      </c>
      <c r="H30" s="582">
        <v>0.4</v>
      </c>
      <c r="I30" s="582">
        <v>0.83</v>
      </c>
      <c r="J30" s="582">
        <v>1.32</v>
      </c>
      <c r="K30" s="582">
        <v>1.1200000000000001</v>
      </c>
      <c r="L30" s="582">
        <v>1.03</v>
      </c>
      <c r="M30" s="582">
        <v>0.84</v>
      </c>
      <c r="N30" s="582">
        <v>1.21</v>
      </c>
      <c r="O30" s="582">
        <v>0.4</v>
      </c>
      <c r="P30" s="582">
        <v>0.6</v>
      </c>
      <c r="Q30" s="582">
        <v>-0.09</v>
      </c>
      <c r="R30" s="582">
        <v>-0.11</v>
      </c>
      <c r="S30" s="582">
        <v>-0.44</v>
      </c>
      <c r="T30" s="582">
        <v>0.15</v>
      </c>
      <c r="U30" s="582">
        <v>0.86</v>
      </c>
      <c r="V30" s="582">
        <v>0.53</v>
      </c>
      <c r="W30" s="582">
        <v>0.09</v>
      </c>
      <c r="X30" s="582">
        <v>-3.1</v>
      </c>
      <c r="Y30" s="582">
        <v>-4.09</v>
      </c>
      <c r="Z30" s="582">
        <v>-2.23</v>
      </c>
    </row>
    <row r="31" spans="2:26" x14ac:dyDescent="0.2">
      <c r="B31" s="581" t="s">
        <v>535</v>
      </c>
      <c r="C31" s="582">
        <v>4.3499999999999996</v>
      </c>
      <c r="D31" s="582">
        <v>5.44</v>
      </c>
      <c r="E31" s="582">
        <v>3.09</v>
      </c>
      <c r="F31" s="582">
        <v>2.5</v>
      </c>
      <c r="G31" s="582">
        <v>3.66</v>
      </c>
      <c r="H31" s="582">
        <v>3.19</v>
      </c>
      <c r="I31" s="582">
        <v>2.92</v>
      </c>
      <c r="J31" s="582">
        <v>2.96</v>
      </c>
      <c r="K31" s="582">
        <v>2.98</v>
      </c>
      <c r="L31" s="582">
        <v>3.26</v>
      </c>
      <c r="M31" s="582">
        <v>3.55</v>
      </c>
      <c r="N31" s="582">
        <v>3.84</v>
      </c>
      <c r="O31" s="582">
        <v>3.08</v>
      </c>
      <c r="P31" s="582">
        <v>3.7</v>
      </c>
      <c r="Q31" s="582">
        <v>2.38</v>
      </c>
      <c r="R31" s="582">
        <v>2.72</v>
      </c>
      <c r="S31" s="582">
        <v>1.74</v>
      </c>
      <c r="T31" s="582">
        <v>2.5099999999999998</v>
      </c>
      <c r="U31" s="582">
        <v>3.61</v>
      </c>
      <c r="V31" s="582">
        <v>2.92</v>
      </c>
      <c r="W31" s="582">
        <v>2.15</v>
      </c>
      <c r="X31" s="582">
        <v>-0.16</v>
      </c>
      <c r="Y31" s="582">
        <v>-0.34</v>
      </c>
      <c r="Z31" s="582">
        <v>0.39</v>
      </c>
    </row>
    <row r="32" spans="2:26" x14ac:dyDescent="0.2">
      <c r="B32" s="581" t="s">
        <v>536</v>
      </c>
      <c r="C32" s="582">
        <v>2.42</v>
      </c>
      <c r="D32" s="582">
        <v>2.83</v>
      </c>
      <c r="E32" s="582">
        <v>2.14</v>
      </c>
      <c r="F32" s="582">
        <v>1.72</v>
      </c>
      <c r="G32" s="582">
        <v>1.23</v>
      </c>
      <c r="H32" s="582">
        <v>1.61</v>
      </c>
      <c r="I32" s="582">
        <v>1.34</v>
      </c>
      <c r="J32" s="582">
        <v>1.59</v>
      </c>
      <c r="K32" s="582">
        <v>1.81</v>
      </c>
      <c r="L32" s="582">
        <v>2.21</v>
      </c>
      <c r="M32" s="582">
        <v>1.7</v>
      </c>
      <c r="N32" s="582">
        <v>1.71</v>
      </c>
      <c r="O32" s="582">
        <v>2.21</v>
      </c>
      <c r="P32" s="582">
        <v>2.19</v>
      </c>
      <c r="Q32" s="582">
        <v>1.65</v>
      </c>
      <c r="R32" s="582">
        <v>1.81</v>
      </c>
      <c r="S32" s="582">
        <v>0.8</v>
      </c>
      <c r="T32" s="582">
        <v>2.17</v>
      </c>
      <c r="U32" s="582">
        <v>2.4</v>
      </c>
      <c r="V32" s="582">
        <v>2.87</v>
      </c>
      <c r="W32" s="582">
        <v>2.15</v>
      </c>
      <c r="X32" s="582">
        <v>0.14000000000000001</v>
      </c>
      <c r="Y32" s="582">
        <v>-1.28</v>
      </c>
      <c r="Z32" s="582">
        <v>-0.35</v>
      </c>
    </row>
    <row r="33" spans="2:26" x14ac:dyDescent="0.2">
      <c r="B33" s="581" t="s">
        <v>537</v>
      </c>
      <c r="C33" s="582">
        <v>2.94</v>
      </c>
      <c r="D33" s="582">
        <v>2.41</v>
      </c>
      <c r="E33" s="582">
        <v>1.55</v>
      </c>
      <c r="F33" s="582">
        <v>1.92</v>
      </c>
      <c r="G33" s="582">
        <v>0.8</v>
      </c>
      <c r="H33" s="582">
        <v>1.43</v>
      </c>
      <c r="I33" s="582">
        <v>1.41</v>
      </c>
      <c r="J33" s="582">
        <v>2.39</v>
      </c>
      <c r="K33" s="582">
        <v>1.38</v>
      </c>
      <c r="L33" s="582">
        <v>2.08</v>
      </c>
      <c r="M33" s="582">
        <v>1.54</v>
      </c>
      <c r="N33" s="582">
        <v>2.12</v>
      </c>
      <c r="O33" s="582">
        <v>1.24</v>
      </c>
      <c r="P33" s="582">
        <v>1.48</v>
      </c>
      <c r="Q33" s="582">
        <v>1.27</v>
      </c>
      <c r="R33" s="582">
        <v>0.45</v>
      </c>
      <c r="S33" s="582">
        <v>-0.73</v>
      </c>
      <c r="T33" s="582">
        <v>0.06</v>
      </c>
      <c r="U33" s="582">
        <v>0.84</v>
      </c>
      <c r="V33" s="582">
        <v>0.5</v>
      </c>
      <c r="W33" s="582">
        <v>-1.62</v>
      </c>
      <c r="X33" s="582">
        <v>-3.78</v>
      </c>
      <c r="Y33" s="582">
        <v>-6.36</v>
      </c>
      <c r="Z33" s="582">
        <v>-4.4800000000000004</v>
      </c>
    </row>
    <row r="34" spans="2:26" x14ac:dyDescent="0.2">
      <c r="B34" s="581" t="s">
        <v>538</v>
      </c>
      <c r="C34" s="582">
        <v>2.15</v>
      </c>
      <c r="D34" s="582">
        <v>2.25</v>
      </c>
      <c r="E34" s="582">
        <v>1.48</v>
      </c>
      <c r="F34" s="582">
        <v>1.06</v>
      </c>
      <c r="G34" s="582">
        <v>0.26</v>
      </c>
      <c r="H34" s="582">
        <v>0.59</v>
      </c>
      <c r="I34" s="582">
        <v>0.63</v>
      </c>
      <c r="J34" s="582">
        <v>-0.47</v>
      </c>
      <c r="K34" s="582">
        <v>-0.31</v>
      </c>
      <c r="L34" s="582">
        <v>0.37</v>
      </c>
      <c r="M34" s="582">
        <v>0.73</v>
      </c>
      <c r="N34" s="582">
        <v>0.46</v>
      </c>
      <c r="O34" s="582">
        <v>0.38</v>
      </c>
      <c r="P34" s="582">
        <v>0.21</v>
      </c>
      <c r="Q34" s="582">
        <v>-0.54</v>
      </c>
      <c r="R34" s="582">
        <v>-0.75</v>
      </c>
      <c r="S34" s="582">
        <v>-1.1299999999999999</v>
      </c>
      <c r="T34" s="582">
        <v>-1.38</v>
      </c>
      <c r="U34" s="582">
        <v>-0.48</v>
      </c>
      <c r="V34" s="582">
        <v>-0.56000000000000005</v>
      </c>
      <c r="W34" s="582">
        <v>-1.76</v>
      </c>
      <c r="X34" s="582">
        <v>-3.81</v>
      </c>
      <c r="Y34" s="582">
        <v>-6.58</v>
      </c>
      <c r="Z34" s="582">
        <v>-4.87</v>
      </c>
    </row>
    <row r="35" spans="2:26" x14ac:dyDescent="0.2">
      <c r="B35" s="581" t="s">
        <v>539</v>
      </c>
      <c r="C35" s="582">
        <v>1.46</v>
      </c>
      <c r="D35" s="582">
        <v>1.39</v>
      </c>
      <c r="E35" s="582">
        <v>1.33</v>
      </c>
      <c r="F35" s="582">
        <v>-0.43</v>
      </c>
      <c r="G35" s="582">
        <v>0.75</v>
      </c>
      <c r="H35" s="582">
        <v>1.01</v>
      </c>
      <c r="I35" s="582">
        <v>-0.19</v>
      </c>
      <c r="J35" s="582">
        <v>0.66</v>
      </c>
      <c r="K35" s="582">
        <v>0.99</v>
      </c>
      <c r="L35" s="582">
        <v>1.36</v>
      </c>
      <c r="M35" s="582">
        <v>0.55000000000000004</v>
      </c>
      <c r="N35" s="582">
        <v>1.1499999999999999</v>
      </c>
      <c r="O35" s="582">
        <v>0.8</v>
      </c>
      <c r="P35" s="582">
        <v>1.01</v>
      </c>
      <c r="Q35" s="582">
        <v>-0.06</v>
      </c>
      <c r="R35" s="582">
        <v>-0.56000000000000005</v>
      </c>
      <c r="S35" s="582">
        <v>-0.13</v>
      </c>
      <c r="T35" s="582">
        <v>-0.28000000000000003</v>
      </c>
      <c r="U35" s="582">
        <v>0.32</v>
      </c>
      <c r="V35" s="582">
        <v>0.47</v>
      </c>
      <c r="W35" s="582">
        <v>0.28999999999999998</v>
      </c>
      <c r="X35" s="582">
        <v>-2.38</v>
      </c>
      <c r="Y35" s="582">
        <v>-5.78</v>
      </c>
      <c r="Z35" s="582">
        <v>-3.42</v>
      </c>
    </row>
    <row r="36" spans="2:26" x14ac:dyDescent="0.2">
      <c r="B36" s="581" t="s">
        <v>540</v>
      </c>
      <c r="C36" s="582">
        <v>2.9</v>
      </c>
      <c r="D36" s="582">
        <v>1.8</v>
      </c>
      <c r="E36" s="582">
        <v>1.9</v>
      </c>
      <c r="F36" s="582">
        <v>1.08</v>
      </c>
      <c r="G36" s="582">
        <v>1.47</v>
      </c>
      <c r="H36" s="582">
        <v>0.31</v>
      </c>
      <c r="I36" s="582">
        <v>0.74</v>
      </c>
      <c r="J36" s="582">
        <v>0.28000000000000003</v>
      </c>
      <c r="K36" s="582">
        <v>1.31</v>
      </c>
      <c r="L36" s="582">
        <v>0.76</v>
      </c>
      <c r="M36" s="582">
        <v>0.02</v>
      </c>
      <c r="N36" s="582">
        <v>1.05</v>
      </c>
      <c r="O36" s="582">
        <v>0.09</v>
      </c>
      <c r="P36" s="582">
        <v>-7.0000000000000007E-2</v>
      </c>
      <c r="Q36" s="582">
        <v>-1.19</v>
      </c>
      <c r="R36" s="582">
        <v>-1.17</v>
      </c>
      <c r="S36" s="582">
        <v>-0.74</v>
      </c>
      <c r="T36" s="582">
        <v>-1.51</v>
      </c>
      <c r="U36" s="582">
        <v>0.28000000000000003</v>
      </c>
      <c r="V36" s="582">
        <v>-1.1100000000000001</v>
      </c>
      <c r="W36" s="582">
        <v>-1.69</v>
      </c>
      <c r="X36" s="582">
        <v>-2.77</v>
      </c>
      <c r="Y36" s="582">
        <v>-5.18</v>
      </c>
      <c r="Z36" s="582">
        <v>-3.33</v>
      </c>
    </row>
    <row r="37" spans="2:26" x14ac:dyDescent="0.2">
      <c r="B37" s="581" t="s">
        <v>541</v>
      </c>
      <c r="C37" s="583" t="s">
        <v>542</v>
      </c>
      <c r="D37" s="583" t="s">
        <v>542</v>
      </c>
      <c r="E37" s="583" t="s">
        <v>542</v>
      </c>
      <c r="F37" s="582">
        <v>2.5499999999999998</v>
      </c>
      <c r="G37" s="582">
        <v>3.14</v>
      </c>
      <c r="H37" s="582">
        <v>0.94</v>
      </c>
      <c r="I37" s="582">
        <v>1.35</v>
      </c>
      <c r="J37" s="582">
        <v>2.1800000000000002</v>
      </c>
      <c r="K37" s="582">
        <v>1.65</v>
      </c>
      <c r="L37" s="582">
        <v>2.36</v>
      </c>
      <c r="M37" s="582">
        <v>2.2000000000000002</v>
      </c>
      <c r="N37" s="582">
        <v>2.63</v>
      </c>
      <c r="O37" s="582">
        <v>2.04</v>
      </c>
      <c r="P37" s="582">
        <v>-0.33</v>
      </c>
      <c r="Q37" s="582">
        <v>0.3</v>
      </c>
      <c r="R37" s="582">
        <v>1.31</v>
      </c>
      <c r="S37" s="582">
        <v>-1.49</v>
      </c>
      <c r="T37" s="582">
        <v>-0.22</v>
      </c>
      <c r="U37" s="582">
        <v>0.26</v>
      </c>
      <c r="V37" s="582">
        <v>-1.2</v>
      </c>
      <c r="W37" s="582">
        <v>-1.1299999999999999</v>
      </c>
      <c r="X37" s="582">
        <v>-2.54</v>
      </c>
      <c r="Y37" s="582">
        <v>-5.88</v>
      </c>
      <c r="Z37" s="582">
        <v>-4.1399999999999997</v>
      </c>
    </row>
    <row r="38" spans="2:26" x14ac:dyDescent="0.2">
      <c r="B38" s="581" t="s">
        <v>543</v>
      </c>
      <c r="C38" s="582">
        <v>1.54</v>
      </c>
      <c r="D38" s="582">
        <v>2.11</v>
      </c>
      <c r="E38" s="582">
        <v>0.43</v>
      </c>
      <c r="F38" s="582">
        <v>0.9</v>
      </c>
      <c r="G38" s="582">
        <v>0.51</v>
      </c>
      <c r="H38" s="582">
        <v>-0.35</v>
      </c>
      <c r="I38" s="582">
        <v>0.47</v>
      </c>
      <c r="J38" s="582">
        <v>0.57999999999999996</v>
      </c>
      <c r="K38" s="582">
        <v>0.9</v>
      </c>
      <c r="L38" s="582">
        <v>1.55</v>
      </c>
      <c r="M38" s="582">
        <v>0.77</v>
      </c>
      <c r="N38" s="582">
        <v>1.64</v>
      </c>
      <c r="O38" s="582">
        <v>0.95</v>
      </c>
      <c r="P38" s="582">
        <v>0.63</v>
      </c>
      <c r="Q38" s="582">
        <v>0.47</v>
      </c>
      <c r="R38" s="582">
        <v>-0.06</v>
      </c>
      <c r="S38" s="582">
        <v>-1.1100000000000001</v>
      </c>
      <c r="T38" s="582">
        <v>-0.3</v>
      </c>
      <c r="U38" s="582">
        <v>0.17</v>
      </c>
      <c r="V38" s="582">
        <v>-1.05</v>
      </c>
      <c r="W38" s="582">
        <v>-3</v>
      </c>
      <c r="X38" s="582">
        <v>-3.97</v>
      </c>
      <c r="Y38" s="582">
        <v>-6.16</v>
      </c>
      <c r="Z38" s="582">
        <v>-4.76</v>
      </c>
    </row>
    <row r="39" spans="2:26" x14ac:dyDescent="0.2">
      <c r="B39" s="581" t="s">
        <v>544</v>
      </c>
      <c r="C39" s="582">
        <v>0.28999999999999998</v>
      </c>
      <c r="D39" s="582">
        <v>-1</v>
      </c>
      <c r="E39" s="582">
        <v>-1.77</v>
      </c>
      <c r="F39" s="582">
        <v>-0.63</v>
      </c>
      <c r="G39" s="582">
        <v>-0.66</v>
      </c>
      <c r="H39" s="582">
        <v>-1.56</v>
      </c>
      <c r="I39" s="582">
        <v>-0.57999999999999996</v>
      </c>
      <c r="J39" s="582">
        <v>-1.08</v>
      </c>
      <c r="K39" s="582">
        <v>-0.89</v>
      </c>
      <c r="L39" s="582">
        <v>0.3</v>
      </c>
      <c r="M39" s="582">
        <v>0.27</v>
      </c>
      <c r="N39" s="582">
        <v>-0.89</v>
      </c>
      <c r="O39" s="582">
        <v>-1.73</v>
      </c>
      <c r="P39" s="582">
        <v>-1.02</v>
      </c>
      <c r="Q39" s="582">
        <v>-1.88</v>
      </c>
      <c r="R39" s="582">
        <v>-2.14</v>
      </c>
      <c r="S39" s="582">
        <v>-3.72</v>
      </c>
      <c r="T39" s="582">
        <v>-2.86</v>
      </c>
      <c r="U39" s="582">
        <v>-1.37</v>
      </c>
      <c r="V39" s="582">
        <v>-2.67</v>
      </c>
      <c r="W39" s="582">
        <v>-2.98</v>
      </c>
      <c r="X39" s="582">
        <v>-7.12</v>
      </c>
      <c r="Y39" s="582">
        <v>-10.09</v>
      </c>
      <c r="Z39" s="582">
        <v>-6.54</v>
      </c>
    </row>
    <row r="40" spans="2:26" x14ac:dyDescent="0.2">
      <c r="B40" s="581" t="s">
        <v>545</v>
      </c>
      <c r="C40" s="582">
        <v>2.09</v>
      </c>
      <c r="D40" s="582">
        <v>1.94</v>
      </c>
      <c r="E40" s="582">
        <v>1.46</v>
      </c>
      <c r="F40" s="582">
        <v>0.95</v>
      </c>
      <c r="G40" s="582">
        <v>1.1499999999999999</v>
      </c>
      <c r="H40" s="582">
        <v>1.64</v>
      </c>
      <c r="I40" s="582">
        <v>1.88</v>
      </c>
      <c r="J40" s="582">
        <v>2.4900000000000002</v>
      </c>
      <c r="K40" s="582">
        <v>2.54</v>
      </c>
      <c r="L40" s="582">
        <v>3.04</v>
      </c>
      <c r="M40" s="582">
        <v>2.4500000000000002</v>
      </c>
      <c r="N40" s="582">
        <v>2.9</v>
      </c>
      <c r="O40" s="582">
        <v>3.1</v>
      </c>
      <c r="P40" s="582">
        <v>3.73</v>
      </c>
      <c r="Q40" s="582">
        <v>3.07</v>
      </c>
      <c r="R40" s="582">
        <v>3.32</v>
      </c>
      <c r="S40" s="582">
        <v>2.1800000000000002</v>
      </c>
      <c r="T40" s="582">
        <v>3.73</v>
      </c>
      <c r="U40" s="582">
        <v>4.21</v>
      </c>
      <c r="V40" s="582">
        <v>4.16</v>
      </c>
      <c r="W40" s="582">
        <v>3.27</v>
      </c>
      <c r="X40" s="582">
        <v>1.27</v>
      </c>
      <c r="Y40" s="582">
        <v>-0.69</v>
      </c>
      <c r="Z40" s="582">
        <v>0.48</v>
      </c>
    </row>
    <row r="41" spans="2:26" x14ac:dyDescent="0.2">
      <c r="B41" s="581" t="s">
        <v>546</v>
      </c>
      <c r="C41" s="582">
        <v>3.46</v>
      </c>
      <c r="D41" s="582">
        <v>3.36</v>
      </c>
      <c r="E41" s="582">
        <v>3.12</v>
      </c>
      <c r="F41" s="582">
        <v>2.37</v>
      </c>
      <c r="G41" s="582">
        <v>1.62</v>
      </c>
      <c r="H41" s="582">
        <v>1.9</v>
      </c>
      <c r="I41" s="582">
        <v>1.67</v>
      </c>
      <c r="J41" s="582">
        <v>2.09</v>
      </c>
      <c r="K41" s="582">
        <v>1.4</v>
      </c>
      <c r="L41" s="582">
        <v>2.04</v>
      </c>
      <c r="M41" s="582">
        <v>1.26</v>
      </c>
      <c r="N41" s="582">
        <v>1.35</v>
      </c>
      <c r="O41" s="582">
        <v>0.49</v>
      </c>
      <c r="P41" s="582">
        <v>0.16</v>
      </c>
      <c r="Q41" s="582">
        <v>-1.1200000000000001</v>
      </c>
      <c r="R41" s="582">
        <v>-1.89</v>
      </c>
      <c r="S41" s="582">
        <v>-0.48</v>
      </c>
      <c r="T41" s="582">
        <v>-1.72</v>
      </c>
      <c r="U41" s="582">
        <v>-0.97</v>
      </c>
      <c r="V41" s="582">
        <v>-1.23</v>
      </c>
      <c r="W41" s="582">
        <v>-2.39</v>
      </c>
      <c r="X41" s="582">
        <v>-4.42</v>
      </c>
      <c r="Y41" s="582">
        <v>-7.75</v>
      </c>
      <c r="Z41" s="582">
        <v>-5.42</v>
      </c>
    </row>
    <row r="42" spans="2:26" x14ac:dyDescent="0.2">
      <c r="B42" s="512" t="s">
        <v>547</v>
      </c>
      <c r="C42" s="513">
        <v>-0.02</v>
      </c>
      <c r="D42" s="513">
        <v>0.23</v>
      </c>
      <c r="E42" s="513">
        <v>-0.03</v>
      </c>
      <c r="F42" s="513">
        <v>-0.14000000000000001</v>
      </c>
      <c r="G42" s="513">
        <v>-0.78</v>
      </c>
      <c r="H42" s="513">
        <v>-0.86</v>
      </c>
      <c r="I42" s="513">
        <v>-0.7</v>
      </c>
      <c r="J42" s="513">
        <v>-0.69</v>
      </c>
      <c r="K42" s="513">
        <v>-0.46</v>
      </c>
      <c r="L42" s="513">
        <v>0.25</v>
      </c>
      <c r="M42" s="513">
        <v>0.03</v>
      </c>
      <c r="N42" s="513">
        <v>0.09</v>
      </c>
      <c r="O42" s="513">
        <v>-0.41</v>
      </c>
      <c r="P42" s="513">
        <v>-0.57999999999999996</v>
      </c>
      <c r="Q42" s="513">
        <v>-1.28</v>
      </c>
      <c r="R42" s="513">
        <v>-0.69</v>
      </c>
      <c r="S42" s="513">
        <v>-1.24</v>
      </c>
      <c r="T42" s="513">
        <v>-0.76</v>
      </c>
      <c r="U42" s="513">
        <v>-0.4</v>
      </c>
      <c r="V42" s="513">
        <v>-1</v>
      </c>
      <c r="W42" s="513">
        <v>-0.98</v>
      </c>
      <c r="X42" s="513">
        <v>-3.5</v>
      </c>
      <c r="Y42" s="513">
        <v>-5.74</v>
      </c>
      <c r="Z42" s="513">
        <v>-3.76</v>
      </c>
    </row>
    <row r="43" spans="2:26" x14ac:dyDescent="0.2">
      <c r="B43" s="512" t="s">
        <v>548</v>
      </c>
      <c r="C43" s="513">
        <v>2.41</v>
      </c>
      <c r="D43" s="513">
        <v>2.4700000000000002</v>
      </c>
      <c r="E43" s="513">
        <v>2.59</v>
      </c>
      <c r="F43" s="513">
        <v>2.02</v>
      </c>
      <c r="G43" s="513">
        <v>1.98</v>
      </c>
      <c r="H43" s="513">
        <v>2.0699999999999998</v>
      </c>
      <c r="I43" s="513">
        <v>2.25</v>
      </c>
      <c r="J43" s="513">
        <v>2.5</v>
      </c>
      <c r="K43" s="513">
        <v>2.68</v>
      </c>
      <c r="L43" s="513">
        <v>3.55</v>
      </c>
      <c r="M43" s="513">
        <v>3.46</v>
      </c>
      <c r="N43" s="513">
        <v>3.33</v>
      </c>
      <c r="O43" s="513">
        <v>2.5099999999999998</v>
      </c>
      <c r="P43" s="513">
        <v>2</v>
      </c>
      <c r="Q43" s="513">
        <v>1.68</v>
      </c>
      <c r="R43" s="513">
        <v>1.95</v>
      </c>
      <c r="S43" s="513">
        <v>1.55</v>
      </c>
      <c r="T43" s="513">
        <v>2.04</v>
      </c>
      <c r="U43" s="513">
        <v>2.5099999999999998</v>
      </c>
      <c r="V43" s="513">
        <v>1.76</v>
      </c>
      <c r="W43" s="513">
        <v>1.54</v>
      </c>
      <c r="X43" s="513">
        <v>-0.5</v>
      </c>
      <c r="Y43" s="513">
        <v>-2.0099999999999998</v>
      </c>
      <c r="Z43" s="513">
        <v>-1.89</v>
      </c>
    </row>
    <row r="44" spans="2:26" x14ac:dyDescent="0.2">
      <c r="B44" s="512" t="s">
        <v>549</v>
      </c>
      <c r="C44" s="513">
        <v>-1.24</v>
      </c>
      <c r="D44" s="513">
        <v>-0.79</v>
      </c>
      <c r="E44" s="513">
        <v>-1.1100000000000001</v>
      </c>
      <c r="F44" s="513">
        <v>-1.1499999999999999</v>
      </c>
      <c r="G44" s="513">
        <v>-1.36</v>
      </c>
      <c r="H44" s="513">
        <v>-1.1599999999999999</v>
      </c>
      <c r="I44" s="513">
        <v>-1.18</v>
      </c>
      <c r="J44" s="513">
        <v>-0.83</v>
      </c>
      <c r="K44" s="513">
        <v>-0.83</v>
      </c>
      <c r="L44" s="513">
        <v>-0.22</v>
      </c>
      <c r="M44" s="513">
        <v>-0.15</v>
      </c>
      <c r="N44" s="513">
        <v>0.02</v>
      </c>
      <c r="O44" s="513">
        <v>-0.63</v>
      </c>
      <c r="P44" s="513">
        <v>-0.97</v>
      </c>
      <c r="Q44" s="513">
        <v>-1.37</v>
      </c>
      <c r="R44" s="513">
        <v>-1.1100000000000001</v>
      </c>
      <c r="S44" s="513">
        <v>-1.92</v>
      </c>
      <c r="T44" s="513">
        <v>-1.36</v>
      </c>
      <c r="U44" s="513">
        <v>-1.41</v>
      </c>
      <c r="V44" s="513">
        <v>-2.11</v>
      </c>
      <c r="W44" s="513">
        <v>-2.4900000000000002</v>
      </c>
      <c r="X44" s="513">
        <v>-4.95</v>
      </c>
      <c r="Y44" s="513">
        <v>-7.15</v>
      </c>
      <c r="Z44" s="513">
        <v>-5.76</v>
      </c>
    </row>
    <row r="45" spans="2:26" x14ac:dyDescent="0.2">
      <c r="B45" s="512" t="s">
        <v>550</v>
      </c>
      <c r="C45" s="513">
        <v>-1.1499999999999999</v>
      </c>
      <c r="D45" s="513">
        <v>-0.57999999999999996</v>
      </c>
      <c r="E45" s="513">
        <v>-0.83</v>
      </c>
      <c r="F45" s="513">
        <v>-1.3</v>
      </c>
      <c r="G45" s="513">
        <v>-1.62</v>
      </c>
      <c r="H45" s="513">
        <v>-1.6</v>
      </c>
      <c r="I45" s="513">
        <v>-1.65</v>
      </c>
      <c r="J45" s="513">
        <v>-1.9</v>
      </c>
      <c r="K45" s="513">
        <v>-1.35</v>
      </c>
      <c r="L45" s="513">
        <v>-0.9</v>
      </c>
      <c r="M45" s="513">
        <v>-0.83</v>
      </c>
      <c r="N45" s="513">
        <v>-1.21</v>
      </c>
      <c r="O45" s="513">
        <v>-1.66</v>
      </c>
      <c r="P45" s="513">
        <v>-1.92</v>
      </c>
      <c r="Q45" s="513">
        <v>-2.73</v>
      </c>
      <c r="R45" s="513">
        <v>-2.27</v>
      </c>
      <c r="S45" s="513">
        <v>-3.04</v>
      </c>
      <c r="T45" s="513">
        <v>-2.66</v>
      </c>
      <c r="U45" s="513">
        <v>-2.73</v>
      </c>
      <c r="V45" s="513">
        <v>-3.13</v>
      </c>
      <c r="W45" s="513">
        <v>-3.45</v>
      </c>
      <c r="X45" s="513">
        <v>-6.49</v>
      </c>
      <c r="Y45" s="513">
        <v>-8.1199999999999992</v>
      </c>
      <c r="Z45" s="513">
        <v>-6.45</v>
      </c>
    </row>
    <row r="46" spans="2:26" x14ac:dyDescent="0.2">
      <c r="B46" s="512" t="s">
        <v>551</v>
      </c>
      <c r="C46" s="513">
        <v>2.74</v>
      </c>
      <c r="D46" s="513">
        <v>2.68</v>
      </c>
      <c r="E46" s="513">
        <v>2.34</v>
      </c>
      <c r="F46" s="513">
        <v>1.96</v>
      </c>
      <c r="G46" s="513">
        <v>1.72</v>
      </c>
      <c r="H46" s="513">
        <v>1.56</v>
      </c>
      <c r="I46" s="513">
        <v>1.64</v>
      </c>
      <c r="J46" s="513">
        <v>1.74</v>
      </c>
      <c r="K46" s="513">
        <v>1.89</v>
      </c>
      <c r="L46" s="513">
        <v>2.4700000000000002</v>
      </c>
      <c r="M46" s="513">
        <v>2.34</v>
      </c>
      <c r="N46" s="513">
        <v>1.95</v>
      </c>
      <c r="O46" s="513">
        <v>1.25</v>
      </c>
      <c r="P46" s="513">
        <v>0.63</v>
      </c>
      <c r="Q46" s="513">
        <v>-0.21</v>
      </c>
      <c r="R46" s="513">
        <v>0.59</v>
      </c>
      <c r="S46" s="513">
        <v>-0.51</v>
      </c>
      <c r="T46" s="513">
        <v>-0.44</v>
      </c>
      <c r="U46" s="513">
        <v>0.08</v>
      </c>
      <c r="V46" s="513">
        <v>-0.9</v>
      </c>
      <c r="W46" s="513">
        <v>-1.39</v>
      </c>
      <c r="X46" s="513">
        <v>-3.34</v>
      </c>
      <c r="Y46" s="513">
        <v>-6.01</v>
      </c>
      <c r="Z46" s="513">
        <v>-4.54</v>
      </c>
    </row>
    <row r="47" spans="2:26" x14ac:dyDescent="0.2">
      <c r="B47" s="512" t="s">
        <v>552</v>
      </c>
      <c r="C47" s="513">
        <v>0.8</v>
      </c>
      <c r="D47" s="513">
        <v>0.99</v>
      </c>
      <c r="E47" s="513">
        <v>1.04</v>
      </c>
      <c r="F47" s="513">
        <v>0.79</v>
      </c>
      <c r="G47" s="513">
        <v>0.81</v>
      </c>
      <c r="H47" s="513">
        <v>0.88</v>
      </c>
      <c r="I47" s="513">
        <v>1.51</v>
      </c>
      <c r="J47" s="513">
        <v>1.65</v>
      </c>
      <c r="K47" s="513">
        <v>2.1</v>
      </c>
      <c r="L47" s="513">
        <v>2.89</v>
      </c>
      <c r="M47" s="513">
        <v>2.71</v>
      </c>
      <c r="N47" s="513">
        <v>2.87</v>
      </c>
      <c r="O47" s="513">
        <v>2.12</v>
      </c>
      <c r="P47" s="513">
        <v>1.82</v>
      </c>
      <c r="Q47" s="513">
        <v>1.23</v>
      </c>
      <c r="R47" s="513">
        <v>1.71</v>
      </c>
      <c r="S47" s="513">
        <v>1.03</v>
      </c>
      <c r="T47" s="513">
        <v>1.7</v>
      </c>
      <c r="U47" s="513">
        <v>2.06</v>
      </c>
      <c r="V47" s="513">
        <v>1.05</v>
      </c>
      <c r="W47" s="513">
        <v>0.92</v>
      </c>
      <c r="X47" s="513">
        <v>-1.18</v>
      </c>
      <c r="Y47" s="513">
        <v>-2.74</v>
      </c>
      <c r="Z47" s="513">
        <v>-2.16</v>
      </c>
    </row>
    <row r="48" spans="2:26" x14ac:dyDescent="0.2">
      <c r="B48" s="512" t="s">
        <v>553</v>
      </c>
      <c r="C48" s="513">
        <v>1.01</v>
      </c>
      <c r="D48" s="513">
        <v>1.1000000000000001</v>
      </c>
      <c r="E48" s="513">
        <v>1.1100000000000001</v>
      </c>
      <c r="F48" s="513">
        <v>0.52</v>
      </c>
      <c r="G48" s="513">
        <v>0.47</v>
      </c>
      <c r="H48" s="513">
        <v>0.4</v>
      </c>
      <c r="I48" s="513">
        <v>0.5</v>
      </c>
      <c r="J48" s="513">
        <v>0.45</v>
      </c>
      <c r="K48" s="513">
        <v>0.76</v>
      </c>
      <c r="L48" s="513">
        <v>1.1100000000000001</v>
      </c>
      <c r="M48" s="513">
        <v>0.87</v>
      </c>
      <c r="N48" s="513">
        <v>0.47</v>
      </c>
      <c r="O48" s="513">
        <v>-0.09</v>
      </c>
      <c r="P48" s="513">
        <v>-0.31</v>
      </c>
      <c r="Q48" s="513">
        <v>-0.91</v>
      </c>
      <c r="R48" s="513">
        <v>-0.44</v>
      </c>
      <c r="S48" s="513">
        <v>-1.27</v>
      </c>
      <c r="T48" s="513">
        <v>-0.8</v>
      </c>
      <c r="U48" s="513">
        <v>-0.89</v>
      </c>
      <c r="V48" s="513">
        <v>-1.86</v>
      </c>
      <c r="W48" s="513">
        <v>-2.27</v>
      </c>
      <c r="X48" s="513">
        <v>-4.38</v>
      </c>
      <c r="Y48" s="513">
        <v>-6.28</v>
      </c>
      <c r="Z48" s="513">
        <v>-5.33</v>
      </c>
    </row>
    <row r="49" spans="2:26" x14ac:dyDescent="0.2">
      <c r="B49" s="511" t="s">
        <v>554</v>
      </c>
    </row>
    <row r="51" spans="2:26" x14ac:dyDescent="0.2">
      <c r="B51" s="1104" t="s">
        <v>484</v>
      </c>
      <c r="C51" s="574" t="s">
        <v>485</v>
      </c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6"/>
    </row>
    <row r="52" spans="2:26" ht="13.5" customHeight="1" x14ac:dyDescent="0.2">
      <c r="B52" s="1105"/>
      <c r="C52" s="584" t="s">
        <v>486</v>
      </c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6"/>
    </row>
    <row r="53" spans="2:26" x14ac:dyDescent="0.2">
      <c r="B53" s="1104"/>
      <c r="C53" s="577" t="s">
        <v>488</v>
      </c>
      <c r="D53" s="577" t="s">
        <v>489</v>
      </c>
      <c r="E53" s="577" t="s">
        <v>490</v>
      </c>
      <c r="F53" s="577" t="s">
        <v>491</v>
      </c>
      <c r="G53" s="577" t="s">
        <v>492</v>
      </c>
      <c r="H53" s="577" t="s">
        <v>493</v>
      </c>
      <c r="I53" s="577" t="s">
        <v>494</v>
      </c>
      <c r="J53" s="577" t="s">
        <v>495</v>
      </c>
      <c r="K53" s="577" t="s">
        <v>496</v>
      </c>
      <c r="L53" s="577" t="s">
        <v>497</v>
      </c>
      <c r="M53" s="577" t="s">
        <v>498</v>
      </c>
      <c r="N53" s="577" t="s">
        <v>499</v>
      </c>
      <c r="O53" s="577" t="s">
        <v>500</v>
      </c>
      <c r="P53" s="577" t="s">
        <v>501</v>
      </c>
      <c r="Q53" s="577" t="s">
        <v>502</v>
      </c>
      <c r="R53" s="577" t="s">
        <v>503</v>
      </c>
      <c r="S53" s="577" t="s">
        <v>504</v>
      </c>
      <c r="T53" s="577" t="s">
        <v>505</v>
      </c>
      <c r="U53" s="577" t="s">
        <v>506</v>
      </c>
      <c r="V53" s="577" t="s">
        <v>507</v>
      </c>
      <c r="W53" s="577" t="s">
        <v>508</v>
      </c>
      <c r="X53" s="577" t="s">
        <v>509</v>
      </c>
      <c r="Y53" s="577">
        <v>2021</v>
      </c>
      <c r="Z53" s="577">
        <v>2022</v>
      </c>
    </row>
    <row r="54" spans="2:26" x14ac:dyDescent="0.2">
      <c r="B54" s="1106"/>
      <c r="C54" s="578" t="s">
        <v>510</v>
      </c>
      <c r="D54" s="578" t="s">
        <v>510</v>
      </c>
      <c r="E54" s="578" t="s">
        <v>510</v>
      </c>
      <c r="F54" s="578" t="s">
        <v>510</v>
      </c>
      <c r="G54" s="578" t="s">
        <v>510</v>
      </c>
      <c r="H54" s="578" t="s">
        <v>510</v>
      </c>
      <c r="I54" s="578" t="s">
        <v>510</v>
      </c>
      <c r="J54" s="578" t="s">
        <v>510</v>
      </c>
      <c r="K54" s="578" t="s">
        <v>510</v>
      </c>
      <c r="L54" s="578" t="s">
        <v>510</v>
      </c>
      <c r="M54" s="578" t="s">
        <v>510</v>
      </c>
      <c r="N54" s="578" t="s">
        <v>510</v>
      </c>
      <c r="O54" s="578" t="s">
        <v>510</v>
      </c>
      <c r="P54" s="578" t="s">
        <v>510</v>
      </c>
      <c r="Q54" s="578" t="s">
        <v>510</v>
      </c>
      <c r="R54" s="578" t="s">
        <v>510</v>
      </c>
      <c r="S54" s="578" t="s">
        <v>510</v>
      </c>
      <c r="T54" s="578" t="s">
        <v>510</v>
      </c>
      <c r="U54" s="578" t="s">
        <v>510</v>
      </c>
      <c r="V54" s="578" t="s">
        <v>510</v>
      </c>
      <c r="W54" s="578" t="s">
        <v>510</v>
      </c>
      <c r="X54" s="578" t="s">
        <v>510</v>
      </c>
      <c r="Y54" s="578" t="s">
        <v>510</v>
      </c>
      <c r="Z54" s="578" t="s">
        <v>510</v>
      </c>
    </row>
    <row r="55" spans="2:26" x14ac:dyDescent="0.2">
      <c r="B55" s="512" t="s">
        <v>511</v>
      </c>
      <c r="C55" s="513">
        <v>-0.66</v>
      </c>
      <c r="D55" s="513">
        <v>-0.42</v>
      </c>
      <c r="E55" s="513">
        <v>-0.42</v>
      </c>
      <c r="F55" s="513">
        <v>-0.69</v>
      </c>
      <c r="G55" s="513">
        <v>-0.71</v>
      </c>
      <c r="H55" s="513">
        <v>-0.5</v>
      </c>
      <c r="I55" s="513">
        <v>-0.35</v>
      </c>
      <c r="J55" s="513">
        <v>-0.18</v>
      </c>
      <c r="K55" s="513">
        <v>-0.04</v>
      </c>
      <c r="L55" s="513">
        <v>0.54</v>
      </c>
      <c r="M55" s="513">
        <v>0.63</v>
      </c>
      <c r="N55" s="513">
        <v>0.62</v>
      </c>
      <c r="O55" s="513">
        <v>0.01</v>
      </c>
      <c r="P55" s="513">
        <v>-0.4</v>
      </c>
      <c r="Q55" s="513">
        <v>-0.92</v>
      </c>
      <c r="R55" s="513">
        <v>-0.52</v>
      </c>
      <c r="S55" s="513">
        <v>-1.06</v>
      </c>
      <c r="T55" s="513">
        <v>-0.45</v>
      </c>
      <c r="U55" s="513">
        <v>-0.48</v>
      </c>
      <c r="V55" s="513">
        <v>-1.1499999999999999</v>
      </c>
      <c r="W55" s="513">
        <v>-1.43</v>
      </c>
      <c r="X55" s="513">
        <v>-3.81</v>
      </c>
      <c r="Y55" s="513">
        <v>-5.65</v>
      </c>
      <c r="Z55" s="513">
        <v>-4.43</v>
      </c>
    </row>
    <row r="56" spans="2:26" x14ac:dyDescent="0.2">
      <c r="B56" s="512" t="s">
        <v>512</v>
      </c>
      <c r="C56" s="513">
        <v>-1.44</v>
      </c>
      <c r="D56" s="513">
        <v>-1.25</v>
      </c>
      <c r="E56" s="513">
        <v>-0.91</v>
      </c>
      <c r="F56" s="513">
        <v>-1.48</v>
      </c>
      <c r="G56" s="513">
        <v>-1.68</v>
      </c>
      <c r="H56" s="513">
        <v>-1.67</v>
      </c>
      <c r="I56" s="513">
        <v>-1.25</v>
      </c>
      <c r="J56" s="513">
        <v>-1.37</v>
      </c>
      <c r="K56" s="513">
        <v>-1.25</v>
      </c>
      <c r="L56" s="513">
        <v>-0.57999999999999996</v>
      </c>
      <c r="M56" s="513">
        <v>-0.84</v>
      </c>
      <c r="N56" s="513">
        <v>-0.48</v>
      </c>
      <c r="O56" s="513">
        <v>-1.05</v>
      </c>
      <c r="P56" s="513">
        <v>-1.59</v>
      </c>
      <c r="Q56" s="513">
        <v>-2.11</v>
      </c>
      <c r="R56" s="513">
        <v>-1.51</v>
      </c>
      <c r="S56" s="513">
        <v>-2.38</v>
      </c>
      <c r="T56" s="513">
        <v>-1.45</v>
      </c>
      <c r="U56" s="513">
        <v>-1.93</v>
      </c>
      <c r="V56" s="513">
        <v>-2.34</v>
      </c>
      <c r="W56" s="513">
        <v>-2.65</v>
      </c>
      <c r="X56" s="513">
        <v>-4.74</v>
      </c>
      <c r="Y56" s="513">
        <v>-6.35</v>
      </c>
      <c r="Z56" s="513">
        <v>-5.28</v>
      </c>
    </row>
    <row r="57" spans="2:26" x14ac:dyDescent="0.2">
      <c r="B57" s="512" t="s">
        <v>513</v>
      </c>
      <c r="C57" s="513">
        <v>-0.1</v>
      </c>
      <c r="D57" s="513">
        <v>-0.15</v>
      </c>
      <c r="E57" s="513">
        <v>7.0000000000000007E-2</v>
      </c>
      <c r="F57" s="513">
        <v>-0.27</v>
      </c>
      <c r="G57" s="513">
        <v>-0.47</v>
      </c>
      <c r="H57" s="513">
        <v>-0.44</v>
      </c>
      <c r="I57" s="513">
        <v>-0.35</v>
      </c>
      <c r="J57" s="513">
        <v>-0.21</v>
      </c>
      <c r="K57" s="513">
        <v>-0.3</v>
      </c>
      <c r="L57" s="513">
        <v>0.25</v>
      </c>
      <c r="M57" s="513">
        <v>0.45</v>
      </c>
      <c r="N57" s="513">
        <v>7.0000000000000007E-2</v>
      </c>
      <c r="O57" s="513">
        <v>-0.31</v>
      </c>
      <c r="P57" s="513">
        <v>-1.03</v>
      </c>
      <c r="Q57" s="513">
        <v>-1.34</v>
      </c>
      <c r="R57" s="513">
        <v>-1.19</v>
      </c>
      <c r="S57" s="513">
        <v>-1.5</v>
      </c>
      <c r="T57" s="513">
        <v>-1.08</v>
      </c>
      <c r="U57" s="513">
        <v>-1.21</v>
      </c>
      <c r="V57" s="513">
        <v>-2.37</v>
      </c>
      <c r="W57" s="513">
        <v>-2.4300000000000002</v>
      </c>
      <c r="X57" s="513">
        <v>-5.24</v>
      </c>
      <c r="Y57" s="513">
        <v>-7.05</v>
      </c>
      <c r="Z57" s="513">
        <v>-5.97</v>
      </c>
    </row>
    <row r="58" spans="2:26" x14ac:dyDescent="0.2">
      <c r="B58" s="512" t="s">
        <v>514</v>
      </c>
      <c r="C58" s="513">
        <v>1.47</v>
      </c>
      <c r="D58" s="513">
        <v>1.45</v>
      </c>
      <c r="E58" s="513">
        <v>1.48</v>
      </c>
      <c r="F58" s="513">
        <v>0.77</v>
      </c>
      <c r="G58" s="513">
        <v>0.99</v>
      </c>
      <c r="H58" s="513">
        <v>0.89</v>
      </c>
      <c r="I58" s="513">
        <v>0.87</v>
      </c>
      <c r="J58" s="513">
        <v>1.08</v>
      </c>
      <c r="K58" s="513">
        <v>0.95</v>
      </c>
      <c r="L58" s="513">
        <v>1.43</v>
      </c>
      <c r="M58" s="513">
        <v>1.64</v>
      </c>
      <c r="N58" s="513">
        <v>1.42</v>
      </c>
      <c r="O58" s="513">
        <v>0.67</v>
      </c>
      <c r="P58" s="513">
        <v>0.7</v>
      </c>
      <c r="Q58" s="513">
        <v>-0.15</v>
      </c>
      <c r="R58" s="513">
        <v>0.25</v>
      </c>
      <c r="S58" s="513">
        <v>0.25</v>
      </c>
      <c r="T58" s="513">
        <v>0.03</v>
      </c>
      <c r="U58" s="513">
        <v>-0.04</v>
      </c>
      <c r="V58" s="513">
        <v>-0.89</v>
      </c>
      <c r="W58" s="513">
        <v>-1.1100000000000001</v>
      </c>
      <c r="X58" s="513">
        <v>-3.71</v>
      </c>
      <c r="Y58" s="513">
        <v>-6.03</v>
      </c>
      <c r="Z58" s="513">
        <v>-4.3099999999999996</v>
      </c>
    </row>
    <row r="59" spans="2:26" x14ac:dyDescent="0.2">
      <c r="B59" s="512" t="s">
        <v>515</v>
      </c>
      <c r="C59" s="513">
        <v>0.95</v>
      </c>
      <c r="D59" s="513">
        <v>0.82</v>
      </c>
      <c r="E59" s="513">
        <v>1</v>
      </c>
      <c r="F59" s="513">
        <v>0.3</v>
      </c>
      <c r="G59" s="513">
        <v>0.06</v>
      </c>
      <c r="H59" s="513">
        <v>0.84</v>
      </c>
      <c r="I59" s="513">
        <v>0.64</v>
      </c>
      <c r="J59" s="513">
        <v>0.94</v>
      </c>
      <c r="K59" s="513">
        <v>1.01</v>
      </c>
      <c r="L59" s="513">
        <v>1.45</v>
      </c>
      <c r="M59" s="513">
        <v>1.28</v>
      </c>
      <c r="N59" s="513">
        <v>1.1399999999999999</v>
      </c>
      <c r="O59" s="513">
        <v>0.61</v>
      </c>
      <c r="P59" s="513">
        <v>0.4</v>
      </c>
      <c r="Q59" s="513">
        <v>-0.67</v>
      </c>
      <c r="R59" s="513">
        <v>-0.21</v>
      </c>
      <c r="S59" s="513">
        <v>-0.99</v>
      </c>
      <c r="T59" s="513">
        <v>-0.28999999999999998</v>
      </c>
      <c r="U59" s="513">
        <v>-0.11</v>
      </c>
      <c r="V59" s="513">
        <v>-1.7</v>
      </c>
      <c r="W59" s="513">
        <v>-2.13</v>
      </c>
      <c r="X59" s="513">
        <v>-4.5199999999999996</v>
      </c>
      <c r="Y59" s="513">
        <v>-6.49</v>
      </c>
      <c r="Z59" s="513">
        <v>-4.8</v>
      </c>
    </row>
    <row r="60" spans="2:26" x14ac:dyDescent="0.2">
      <c r="B60" s="512" t="s">
        <v>516</v>
      </c>
      <c r="C60" s="513">
        <v>-4.21</v>
      </c>
      <c r="D60" s="513">
        <v>-3.81</v>
      </c>
      <c r="E60" s="513">
        <v>-3.76</v>
      </c>
      <c r="F60" s="513">
        <v>-3.58</v>
      </c>
      <c r="G60" s="513">
        <v>-3.62</v>
      </c>
      <c r="H60" s="513">
        <v>-3.18</v>
      </c>
      <c r="I60" s="513">
        <v>-3.44</v>
      </c>
      <c r="J60" s="513">
        <v>-3.5</v>
      </c>
      <c r="K60" s="513">
        <v>-3.47</v>
      </c>
      <c r="L60" s="513">
        <v>-2.8</v>
      </c>
      <c r="M60" s="513">
        <v>-2.56</v>
      </c>
      <c r="N60" s="513">
        <v>-2.4500000000000002</v>
      </c>
      <c r="O60" s="513">
        <v>-3.11</v>
      </c>
      <c r="P60" s="513">
        <v>-3.38</v>
      </c>
      <c r="Q60" s="513">
        <v>-4.01</v>
      </c>
      <c r="R60" s="513">
        <v>-3.28</v>
      </c>
      <c r="S60" s="513">
        <v>-4.1900000000000004</v>
      </c>
      <c r="T60" s="513">
        <v>-3.44</v>
      </c>
      <c r="U60" s="513">
        <v>-3.62</v>
      </c>
      <c r="V60" s="513">
        <v>-4.1399999999999997</v>
      </c>
      <c r="W60" s="513">
        <v>-4.29</v>
      </c>
      <c r="X60" s="513">
        <v>-6.96</v>
      </c>
      <c r="Y60" s="513">
        <v>-8.73</v>
      </c>
      <c r="Z60" s="513">
        <v>-7.09</v>
      </c>
    </row>
    <row r="61" spans="2:26" x14ac:dyDescent="0.2">
      <c r="B61" s="512" t="s">
        <v>517</v>
      </c>
      <c r="C61" s="513">
        <v>-0.1</v>
      </c>
      <c r="D61" s="513">
        <v>0.33</v>
      </c>
      <c r="E61" s="513">
        <v>-0.02</v>
      </c>
      <c r="F61" s="513">
        <v>-0.02</v>
      </c>
      <c r="G61" s="513">
        <v>-0.26</v>
      </c>
      <c r="H61" s="513">
        <v>0.05</v>
      </c>
      <c r="I61" s="513">
        <v>0</v>
      </c>
      <c r="J61" s="513">
        <v>0.18</v>
      </c>
      <c r="K61" s="513">
        <v>0.27</v>
      </c>
      <c r="L61" s="513">
        <v>1.05</v>
      </c>
      <c r="M61" s="513">
        <v>1.4</v>
      </c>
      <c r="N61" s="513">
        <v>1.31</v>
      </c>
      <c r="O61" s="513">
        <v>0.78</v>
      </c>
      <c r="P61" s="513">
        <v>0.17</v>
      </c>
      <c r="Q61" s="513">
        <v>0.22</v>
      </c>
      <c r="R61" s="513">
        <v>0.28000000000000003</v>
      </c>
      <c r="S61" s="513">
        <v>0.05</v>
      </c>
      <c r="T61" s="513">
        <v>1.1499999999999999</v>
      </c>
      <c r="U61" s="513">
        <v>1.06</v>
      </c>
      <c r="V61" s="513">
        <v>0.71</v>
      </c>
      <c r="W61" s="513">
        <v>0.38</v>
      </c>
      <c r="X61" s="513">
        <v>-1.84</v>
      </c>
      <c r="Y61" s="513">
        <v>-3.16</v>
      </c>
      <c r="Z61" s="513">
        <v>-2.23</v>
      </c>
    </row>
    <row r="62" spans="2:26" x14ac:dyDescent="0.2">
      <c r="B62" s="512" t="s">
        <v>518</v>
      </c>
      <c r="C62" s="513">
        <v>-1.83</v>
      </c>
      <c r="D62" s="513">
        <v>-1.29</v>
      </c>
      <c r="E62" s="513">
        <v>-1.22</v>
      </c>
      <c r="F62" s="513">
        <v>-1.2</v>
      </c>
      <c r="G62" s="513">
        <v>-1</v>
      </c>
      <c r="H62" s="513">
        <v>-0.34</v>
      </c>
      <c r="I62" s="513">
        <v>0.01</v>
      </c>
      <c r="J62" s="513">
        <v>0.54</v>
      </c>
      <c r="K62" s="513">
        <v>0.85</v>
      </c>
      <c r="L62" s="513">
        <v>1.34</v>
      </c>
      <c r="M62" s="513">
        <v>1.41</v>
      </c>
      <c r="N62" s="513">
        <v>1.78</v>
      </c>
      <c r="O62" s="513">
        <v>1.3</v>
      </c>
      <c r="P62" s="513">
        <v>0.83</v>
      </c>
      <c r="Q62" s="513">
        <v>0.43</v>
      </c>
      <c r="R62" s="513">
        <v>1.01</v>
      </c>
      <c r="S62" s="513">
        <v>0.83</v>
      </c>
      <c r="T62" s="513">
        <v>1.34</v>
      </c>
      <c r="U62" s="513">
        <v>1.1499999999999999</v>
      </c>
      <c r="V62" s="513">
        <v>0.64</v>
      </c>
      <c r="W62" s="513">
        <v>0.68</v>
      </c>
      <c r="X62" s="513">
        <v>-1.6</v>
      </c>
      <c r="Y62" s="513">
        <v>-3.21</v>
      </c>
      <c r="Z62" s="513">
        <v>-1.98</v>
      </c>
    </row>
    <row r="63" spans="2:26" x14ac:dyDescent="0.2">
      <c r="B63" s="512" t="s">
        <v>519</v>
      </c>
      <c r="C63" s="513">
        <v>0.5</v>
      </c>
      <c r="D63" s="513">
        <v>-0.13</v>
      </c>
      <c r="E63" s="513">
        <v>0.16</v>
      </c>
      <c r="F63" s="513">
        <v>-0.63</v>
      </c>
      <c r="G63" s="513">
        <v>-0.85</v>
      </c>
      <c r="H63" s="513">
        <v>-0.5</v>
      </c>
      <c r="I63" s="513">
        <v>-0.52</v>
      </c>
      <c r="J63" s="513">
        <v>-0.54</v>
      </c>
      <c r="K63" s="513">
        <v>-0.61</v>
      </c>
      <c r="L63" s="513">
        <v>-0.45</v>
      </c>
      <c r="M63" s="513">
        <v>-0.02</v>
      </c>
      <c r="N63" s="513">
        <v>-0.53</v>
      </c>
      <c r="O63" s="513">
        <v>-0.74</v>
      </c>
      <c r="P63" s="513">
        <v>-1.25</v>
      </c>
      <c r="Q63" s="513">
        <v>-2.13</v>
      </c>
      <c r="R63" s="513">
        <v>-1.3</v>
      </c>
      <c r="S63" s="513">
        <v>-2.09</v>
      </c>
      <c r="T63" s="513">
        <v>-1.47</v>
      </c>
      <c r="U63" s="513">
        <v>-1.62</v>
      </c>
      <c r="V63" s="513">
        <v>-2.2200000000000002</v>
      </c>
      <c r="W63" s="513">
        <v>-2.48</v>
      </c>
      <c r="X63" s="513">
        <v>-5.07</v>
      </c>
      <c r="Y63" s="513">
        <v>-6.96</v>
      </c>
      <c r="Z63" s="513">
        <v>-5.64</v>
      </c>
    </row>
    <row r="64" spans="2:26" x14ac:dyDescent="0.2">
      <c r="B64" s="579" t="s">
        <v>520</v>
      </c>
      <c r="C64" s="580">
        <v>2.17</v>
      </c>
      <c r="D64" s="580">
        <v>2.0499999999999998</v>
      </c>
      <c r="E64" s="580">
        <v>1.53</v>
      </c>
      <c r="F64" s="580">
        <v>1.43</v>
      </c>
      <c r="G64" s="580">
        <v>1.23</v>
      </c>
      <c r="H64" s="580">
        <v>1.37</v>
      </c>
      <c r="I64" s="580">
        <v>1.3</v>
      </c>
      <c r="J64" s="580">
        <v>1.58</v>
      </c>
      <c r="K64" s="580">
        <v>1.73</v>
      </c>
      <c r="L64" s="580">
        <v>2.02</v>
      </c>
      <c r="M64" s="580">
        <v>2.0099999999999998</v>
      </c>
      <c r="N64" s="580">
        <v>1.99</v>
      </c>
      <c r="O64" s="580">
        <v>1.61</v>
      </c>
      <c r="P64" s="580">
        <v>1.58</v>
      </c>
      <c r="Q64" s="580">
        <v>1.05</v>
      </c>
      <c r="R64" s="580">
        <v>0.81</v>
      </c>
      <c r="S64" s="580">
        <v>0.12</v>
      </c>
      <c r="T64" s="580">
        <v>0.68</v>
      </c>
      <c r="U64" s="580">
        <v>1.05</v>
      </c>
      <c r="V64" s="580">
        <v>0.78</v>
      </c>
      <c r="W64" s="580">
        <v>-0.06</v>
      </c>
      <c r="X64" s="580">
        <v>-2.58</v>
      </c>
      <c r="Y64" s="580">
        <v>-4.8899999999999997</v>
      </c>
      <c r="Z64" s="580">
        <v>-2.97</v>
      </c>
    </row>
    <row r="65" spans="2:26" x14ac:dyDescent="0.2">
      <c r="B65" s="581" t="s">
        <v>521</v>
      </c>
      <c r="C65" s="582">
        <v>2.94</v>
      </c>
      <c r="D65" s="582">
        <v>4.16</v>
      </c>
      <c r="E65" s="582">
        <v>5.0599999999999996</v>
      </c>
      <c r="F65" s="582">
        <v>5.58</v>
      </c>
      <c r="G65" s="582">
        <v>3.87</v>
      </c>
      <c r="H65" s="582">
        <v>2.68</v>
      </c>
      <c r="I65" s="582">
        <v>3.71</v>
      </c>
      <c r="J65" s="582">
        <v>3.12</v>
      </c>
      <c r="K65" s="582">
        <v>2.61</v>
      </c>
      <c r="L65" s="582">
        <v>4.0999999999999996</v>
      </c>
      <c r="M65" s="582">
        <v>7.46</v>
      </c>
      <c r="N65" s="582">
        <v>3.3</v>
      </c>
      <c r="O65" s="582">
        <v>2.7</v>
      </c>
      <c r="P65" s="582">
        <v>1.36</v>
      </c>
      <c r="Q65" s="582">
        <v>3.07</v>
      </c>
      <c r="R65" s="582">
        <v>0.11</v>
      </c>
      <c r="S65" s="582">
        <v>1.28</v>
      </c>
      <c r="T65" s="582">
        <v>0.11</v>
      </c>
      <c r="U65" s="582">
        <v>-1.19</v>
      </c>
      <c r="V65" s="582">
        <v>0.33</v>
      </c>
      <c r="W65" s="582">
        <v>-1.76</v>
      </c>
      <c r="X65" s="582">
        <v>-3.85</v>
      </c>
      <c r="Y65" s="582">
        <v>-7.27</v>
      </c>
      <c r="Z65" s="582">
        <v>-2.8</v>
      </c>
    </row>
    <row r="66" spans="2:26" x14ac:dyDescent="0.2">
      <c r="B66" s="581" t="s">
        <v>522</v>
      </c>
      <c r="C66" s="582">
        <v>0.39</v>
      </c>
      <c r="D66" s="582">
        <v>3.85</v>
      </c>
      <c r="E66" s="582">
        <v>-1.02</v>
      </c>
      <c r="F66" s="582">
        <v>3.32</v>
      </c>
      <c r="G66" s="582">
        <v>3.32</v>
      </c>
      <c r="H66" s="582">
        <v>5.99</v>
      </c>
      <c r="I66" s="582">
        <v>2.16</v>
      </c>
      <c r="J66" s="582">
        <v>0.9</v>
      </c>
      <c r="K66" s="582">
        <v>3.87</v>
      </c>
      <c r="L66" s="582">
        <v>1.81</v>
      </c>
      <c r="M66" s="582">
        <v>-0.39</v>
      </c>
      <c r="N66" s="582">
        <v>1.95</v>
      </c>
      <c r="O66" s="582">
        <v>0</v>
      </c>
      <c r="P66" s="582">
        <v>0.79</v>
      </c>
      <c r="Q66" s="582">
        <v>0.4</v>
      </c>
      <c r="R66" s="582">
        <v>-3.32</v>
      </c>
      <c r="S66" s="582">
        <v>-1.46</v>
      </c>
      <c r="T66" s="582">
        <v>2</v>
      </c>
      <c r="U66" s="582">
        <v>-1.87</v>
      </c>
      <c r="V66" s="582">
        <v>-0.8</v>
      </c>
      <c r="W66" s="582">
        <v>-1.21</v>
      </c>
      <c r="X66" s="582">
        <v>-2.44</v>
      </c>
      <c r="Y66" s="582">
        <v>-5.04</v>
      </c>
      <c r="Z66" s="582">
        <v>-3.3</v>
      </c>
    </row>
    <row r="67" spans="2:26" x14ac:dyDescent="0.2">
      <c r="B67" s="581" t="s">
        <v>523</v>
      </c>
      <c r="C67" s="582">
        <v>3.94</v>
      </c>
      <c r="D67" s="582">
        <v>3.24</v>
      </c>
      <c r="E67" s="582">
        <v>3.68</v>
      </c>
      <c r="F67" s="582">
        <v>3.2</v>
      </c>
      <c r="G67" s="582">
        <v>2.82</v>
      </c>
      <c r="H67" s="582">
        <v>3.14</v>
      </c>
      <c r="I67" s="582">
        <v>2.96</v>
      </c>
      <c r="J67" s="582">
        <v>3.14</v>
      </c>
      <c r="K67" s="582">
        <v>3.25</v>
      </c>
      <c r="L67" s="582">
        <v>3.46</v>
      </c>
      <c r="M67" s="582">
        <v>4.1399999999999997</v>
      </c>
      <c r="N67" s="582">
        <v>4.05</v>
      </c>
      <c r="O67" s="582">
        <v>3.52</v>
      </c>
      <c r="P67" s="582">
        <v>3.48</v>
      </c>
      <c r="Q67" s="582">
        <v>1.7</v>
      </c>
      <c r="R67" s="582">
        <v>2.0499999999999998</v>
      </c>
      <c r="S67" s="582">
        <v>1.67</v>
      </c>
      <c r="T67" s="582">
        <v>1.73</v>
      </c>
      <c r="U67" s="582">
        <v>1.64</v>
      </c>
      <c r="V67" s="582">
        <v>1.42</v>
      </c>
      <c r="W67" s="582">
        <v>1.22</v>
      </c>
      <c r="X67" s="582">
        <v>-1.4</v>
      </c>
      <c r="Y67" s="582">
        <v>-4.3</v>
      </c>
      <c r="Z67" s="582">
        <v>-2.89</v>
      </c>
    </row>
    <row r="68" spans="2:26" x14ac:dyDescent="0.2">
      <c r="B68" s="581" t="s">
        <v>524</v>
      </c>
      <c r="C68" s="582">
        <v>0.97</v>
      </c>
      <c r="D68" s="582">
        <v>0.32</v>
      </c>
      <c r="E68" s="582">
        <v>1.17</v>
      </c>
      <c r="F68" s="582">
        <v>0.35</v>
      </c>
      <c r="G68" s="582">
        <v>0.13</v>
      </c>
      <c r="H68" s="582">
        <v>-0.3</v>
      </c>
      <c r="I68" s="582">
        <v>-1.03</v>
      </c>
      <c r="J68" s="582">
        <v>0.02</v>
      </c>
      <c r="K68" s="582">
        <v>0.77</v>
      </c>
      <c r="L68" s="582">
        <v>-0.31</v>
      </c>
      <c r="M68" s="582">
        <v>0.78</v>
      </c>
      <c r="N68" s="582">
        <v>0.74</v>
      </c>
      <c r="O68" s="582">
        <v>0.51</v>
      </c>
      <c r="P68" s="582">
        <v>0.7</v>
      </c>
      <c r="Q68" s="582">
        <v>0.37</v>
      </c>
      <c r="R68" s="582">
        <v>-0.25</v>
      </c>
      <c r="S68" s="582">
        <v>-0.88</v>
      </c>
      <c r="T68" s="582">
        <v>-0.55000000000000004</v>
      </c>
      <c r="U68" s="582">
        <v>-1.25</v>
      </c>
      <c r="V68" s="582">
        <v>-1.58</v>
      </c>
      <c r="W68" s="582">
        <v>-1.03</v>
      </c>
      <c r="X68" s="582">
        <v>-5.03</v>
      </c>
      <c r="Y68" s="582">
        <v>-6.79</v>
      </c>
      <c r="Z68" s="582">
        <v>-4.55</v>
      </c>
    </row>
    <row r="69" spans="2:26" x14ac:dyDescent="0.2">
      <c r="B69" s="581" t="s">
        <v>525</v>
      </c>
      <c r="C69" s="582">
        <v>1.5</v>
      </c>
      <c r="D69" s="582">
        <v>2.13</v>
      </c>
      <c r="E69" s="582">
        <v>2.08</v>
      </c>
      <c r="F69" s="582">
        <v>0.34</v>
      </c>
      <c r="G69" s="582">
        <v>1.81</v>
      </c>
      <c r="H69" s="582">
        <v>3.08</v>
      </c>
      <c r="I69" s="582">
        <v>1.97</v>
      </c>
      <c r="J69" s="582">
        <v>2.19</v>
      </c>
      <c r="K69" s="582">
        <v>0.61</v>
      </c>
      <c r="L69" s="582">
        <v>1.73</v>
      </c>
      <c r="M69" s="582">
        <v>1.25</v>
      </c>
      <c r="N69" s="582">
        <v>0.98</v>
      </c>
      <c r="O69" s="582">
        <v>1.07</v>
      </c>
      <c r="P69" s="582">
        <v>-0.39</v>
      </c>
      <c r="Q69" s="582">
        <v>0.05</v>
      </c>
      <c r="R69" s="582">
        <v>-0.34</v>
      </c>
      <c r="S69" s="582">
        <v>-2.64</v>
      </c>
      <c r="T69" s="582">
        <v>-2.63</v>
      </c>
      <c r="U69" s="582">
        <v>-2.67</v>
      </c>
      <c r="V69" s="582">
        <v>-1.52</v>
      </c>
      <c r="W69" s="582">
        <v>-2.19</v>
      </c>
      <c r="X69" s="582">
        <v>-4.68</v>
      </c>
      <c r="Y69" s="582">
        <v>-8.94</v>
      </c>
      <c r="Z69" s="582">
        <v>-5.54</v>
      </c>
    </row>
    <row r="70" spans="2:26" x14ac:dyDescent="0.2">
      <c r="B70" s="581" t="s">
        <v>526</v>
      </c>
      <c r="C70" s="582">
        <v>6.24</v>
      </c>
      <c r="D70" s="582">
        <v>7.1</v>
      </c>
      <c r="E70" s="582">
        <v>5.18</v>
      </c>
      <c r="F70" s="582">
        <v>6.79</v>
      </c>
      <c r="G70" s="582">
        <v>4.79</v>
      </c>
      <c r="H70" s="582">
        <v>5.63</v>
      </c>
      <c r="I70" s="582">
        <v>2.59</v>
      </c>
      <c r="J70" s="582">
        <v>3.56</v>
      </c>
      <c r="K70" s="582">
        <v>6.13</v>
      </c>
      <c r="L70" s="582">
        <v>3.76</v>
      </c>
      <c r="M70" s="582">
        <v>4.6100000000000003</v>
      </c>
      <c r="N70" s="582">
        <v>3.29</v>
      </c>
      <c r="O70" s="582">
        <v>4.24</v>
      </c>
      <c r="P70" s="582">
        <v>0.75</v>
      </c>
      <c r="Q70" s="582">
        <v>5.46</v>
      </c>
      <c r="R70" s="582">
        <v>3.87</v>
      </c>
      <c r="S70" s="582">
        <v>-0.11</v>
      </c>
      <c r="T70" s="582">
        <v>0.76</v>
      </c>
      <c r="U70" s="582">
        <v>1.96</v>
      </c>
      <c r="V70" s="582">
        <v>3.5</v>
      </c>
      <c r="W70" s="582">
        <v>0.44</v>
      </c>
      <c r="X70" s="582">
        <v>-0.56999999999999995</v>
      </c>
      <c r="Y70" s="582">
        <v>-4.6100000000000003</v>
      </c>
      <c r="Z70" s="582">
        <v>-1.4</v>
      </c>
    </row>
    <row r="71" spans="2:26" x14ac:dyDescent="0.2">
      <c r="B71" s="581" t="s">
        <v>527</v>
      </c>
      <c r="C71" s="582">
        <v>-0.67</v>
      </c>
      <c r="D71" s="582">
        <v>2.65</v>
      </c>
      <c r="E71" s="582">
        <v>-1.91</v>
      </c>
      <c r="F71" s="582">
        <v>-0.81</v>
      </c>
      <c r="G71" s="582">
        <v>0.82</v>
      </c>
      <c r="H71" s="582">
        <v>0.82</v>
      </c>
      <c r="I71" s="582">
        <v>-3.36</v>
      </c>
      <c r="J71" s="582">
        <v>-2.94</v>
      </c>
      <c r="K71" s="582">
        <v>-0.53</v>
      </c>
      <c r="L71" s="582">
        <v>-1.67</v>
      </c>
      <c r="M71" s="582">
        <v>0.61</v>
      </c>
      <c r="N71" s="582">
        <v>7.0000000000000007E-2</v>
      </c>
      <c r="O71" s="582">
        <v>-0.52</v>
      </c>
      <c r="P71" s="582">
        <v>1.25</v>
      </c>
      <c r="Q71" s="582">
        <v>-1.92</v>
      </c>
      <c r="R71" s="582">
        <v>0</v>
      </c>
      <c r="S71" s="582">
        <v>1.27</v>
      </c>
      <c r="T71" s="582">
        <v>-1.56</v>
      </c>
      <c r="U71" s="582">
        <v>0.45</v>
      </c>
      <c r="V71" s="582">
        <v>-0.6</v>
      </c>
      <c r="W71" s="582">
        <v>-1.79</v>
      </c>
      <c r="X71" s="582">
        <v>-3.45</v>
      </c>
      <c r="Y71" s="582">
        <v>-6.24</v>
      </c>
      <c r="Z71" s="582">
        <v>-7.1</v>
      </c>
    </row>
    <row r="72" spans="2:26" x14ac:dyDescent="0.2">
      <c r="B72" s="581" t="s">
        <v>528</v>
      </c>
      <c r="C72" s="582">
        <v>5.2</v>
      </c>
      <c r="D72" s="582">
        <v>3.6</v>
      </c>
      <c r="E72" s="582">
        <v>3.47</v>
      </c>
      <c r="F72" s="582">
        <v>3</v>
      </c>
      <c r="G72" s="582">
        <v>1.38</v>
      </c>
      <c r="H72" s="582">
        <v>2.16</v>
      </c>
      <c r="I72" s="582">
        <v>1.96</v>
      </c>
      <c r="J72" s="582">
        <v>3.43</v>
      </c>
      <c r="K72" s="582">
        <v>0.87</v>
      </c>
      <c r="L72" s="582">
        <v>1.71</v>
      </c>
      <c r="M72" s="582">
        <v>1.37</v>
      </c>
      <c r="N72" s="582">
        <v>2.58</v>
      </c>
      <c r="O72" s="582">
        <v>2.16</v>
      </c>
      <c r="P72" s="582">
        <v>0.96</v>
      </c>
      <c r="Q72" s="582">
        <v>1.99</v>
      </c>
      <c r="R72" s="582">
        <v>1.71</v>
      </c>
      <c r="S72" s="582">
        <v>-0.79</v>
      </c>
      <c r="T72" s="582">
        <v>0.95</v>
      </c>
      <c r="U72" s="582">
        <v>0.7</v>
      </c>
      <c r="V72" s="582">
        <v>-0.85</v>
      </c>
      <c r="W72" s="582">
        <v>-0.3</v>
      </c>
      <c r="X72" s="582">
        <v>-5.32</v>
      </c>
      <c r="Y72" s="582">
        <v>-6.95</v>
      </c>
      <c r="Z72" s="582">
        <v>-4.17</v>
      </c>
    </row>
    <row r="73" spans="2:26" x14ac:dyDescent="0.2">
      <c r="B73" s="581" t="s">
        <v>529</v>
      </c>
      <c r="C73" s="582">
        <v>3.83</v>
      </c>
      <c r="D73" s="582">
        <v>2.37</v>
      </c>
      <c r="E73" s="582">
        <v>2.91</v>
      </c>
      <c r="F73" s="582">
        <v>2.5099999999999998</v>
      </c>
      <c r="G73" s="582">
        <v>2.46</v>
      </c>
      <c r="H73" s="582">
        <v>1.6</v>
      </c>
      <c r="I73" s="582">
        <v>1.56</v>
      </c>
      <c r="J73" s="582">
        <v>1.61</v>
      </c>
      <c r="K73" s="582">
        <v>1.67</v>
      </c>
      <c r="L73" s="582">
        <v>2.08</v>
      </c>
      <c r="M73" s="582">
        <v>3.21</v>
      </c>
      <c r="N73" s="582">
        <v>1.46</v>
      </c>
      <c r="O73" s="582">
        <v>1.62</v>
      </c>
      <c r="P73" s="582">
        <v>2.58</v>
      </c>
      <c r="Q73" s="582">
        <v>0.66</v>
      </c>
      <c r="R73" s="582">
        <v>-0.31</v>
      </c>
      <c r="S73" s="582">
        <v>-0.61</v>
      </c>
      <c r="T73" s="582">
        <v>-0.62</v>
      </c>
      <c r="U73" s="582">
        <v>0.26</v>
      </c>
      <c r="V73" s="582">
        <v>-0.26</v>
      </c>
      <c r="W73" s="582">
        <v>0.05</v>
      </c>
      <c r="X73" s="582">
        <v>-4.8600000000000003</v>
      </c>
      <c r="Y73" s="582">
        <v>-6.1</v>
      </c>
      <c r="Z73" s="582">
        <v>-3.84</v>
      </c>
    </row>
    <row r="74" spans="2:26" x14ac:dyDescent="0.2">
      <c r="B74" s="581" t="s">
        <v>530</v>
      </c>
      <c r="C74" s="582">
        <v>2.06</v>
      </c>
      <c r="D74" s="582">
        <v>-0.72</v>
      </c>
      <c r="E74" s="582">
        <v>1.84</v>
      </c>
      <c r="F74" s="582">
        <v>2.0099999999999998</v>
      </c>
      <c r="G74" s="582">
        <v>-0.33</v>
      </c>
      <c r="H74" s="582">
        <v>2.17</v>
      </c>
      <c r="I74" s="582">
        <v>-0.28000000000000003</v>
      </c>
      <c r="J74" s="582">
        <v>0.78</v>
      </c>
      <c r="K74" s="582">
        <v>1.06</v>
      </c>
      <c r="L74" s="582">
        <v>1.97</v>
      </c>
      <c r="M74" s="582">
        <v>0.51</v>
      </c>
      <c r="N74" s="582">
        <v>2.4700000000000002</v>
      </c>
      <c r="O74" s="582">
        <v>2.09</v>
      </c>
      <c r="P74" s="582">
        <v>-0.88</v>
      </c>
      <c r="Q74" s="582">
        <v>1.1599999999999999</v>
      </c>
      <c r="R74" s="582">
        <v>0.61</v>
      </c>
      <c r="S74" s="582">
        <v>-0.95</v>
      </c>
      <c r="T74" s="582">
        <v>0.9</v>
      </c>
      <c r="U74" s="582">
        <v>1.91</v>
      </c>
      <c r="V74" s="582">
        <v>0.23</v>
      </c>
      <c r="W74" s="582">
        <v>-0.62</v>
      </c>
      <c r="X74" s="582">
        <v>-3.43</v>
      </c>
      <c r="Y74" s="582">
        <v>-5.58</v>
      </c>
      <c r="Z74" s="582">
        <v>-1.92</v>
      </c>
    </row>
    <row r="75" spans="2:26" x14ac:dyDescent="0.2">
      <c r="B75" s="581" t="s">
        <v>531</v>
      </c>
      <c r="C75" s="582">
        <v>2.5</v>
      </c>
      <c r="D75" s="582">
        <v>2.54</v>
      </c>
      <c r="E75" s="582">
        <v>1.68</v>
      </c>
      <c r="F75" s="582">
        <v>1.93</v>
      </c>
      <c r="G75" s="582">
        <v>2.23</v>
      </c>
      <c r="H75" s="582">
        <v>2.34</v>
      </c>
      <c r="I75" s="582">
        <v>2.0299999999999998</v>
      </c>
      <c r="J75" s="582">
        <v>2.12</v>
      </c>
      <c r="K75" s="582">
        <v>3.01</v>
      </c>
      <c r="L75" s="582">
        <v>3.48</v>
      </c>
      <c r="M75" s="582">
        <v>2.81</v>
      </c>
      <c r="N75" s="582">
        <v>2.29</v>
      </c>
      <c r="O75" s="582">
        <v>2.35</v>
      </c>
      <c r="P75" s="582">
        <v>1.6</v>
      </c>
      <c r="Q75" s="582">
        <v>1.58</v>
      </c>
      <c r="R75" s="582">
        <v>0.47</v>
      </c>
      <c r="S75" s="582">
        <v>0.66</v>
      </c>
      <c r="T75" s="582">
        <v>2</v>
      </c>
      <c r="U75" s="582">
        <v>1.27</v>
      </c>
      <c r="V75" s="582">
        <v>0.76</v>
      </c>
      <c r="W75" s="582">
        <v>0.93</v>
      </c>
      <c r="X75" s="582">
        <v>-1.24</v>
      </c>
      <c r="Y75" s="582">
        <v>-4.54</v>
      </c>
      <c r="Z75" s="582">
        <v>-2.29</v>
      </c>
    </row>
    <row r="76" spans="2:26" x14ac:dyDescent="0.2">
      <c r="B76" s="581" t="s">
        <v>532</v>
      </c>
      <c r="C76" s="582">
        <v>1.56</v>
      </c>
      <c r="D76" s="582">
        <v>-0.28999999999999998</v>
      </c>
      <c r="E76" s="582">
        <v>1.34</v>
      </c>
      <c r="F76" s="582">
        <v>0.38</v>
      </c>
      <c r="G76" s="582">
        <v>0.79</v>
      </c>
      <c r="H76" s="582">
        <v>0.13</v>
      </c>
      <c r="I76" s="582">
        <v>-0.38</v>
      </c>
      <c r="J76" s="582">
        <v>1.42</v>
      </c>
      <c r="K76" s="582">
        <v>0.46</v>
      </c>
      <c r="L76" s="582">
        <v>2.13</v>
      </c>
      <c r="M76" s="582">
        <v>0</v>
      </c>
      <c r="N76" s="582">
        <v>1.62</v>
      </c>
      <c r="O76" s="582">
        <v>0.38</v>
      </c>
      <c r="P76" s="582">
        <v>-1.42</v>
      </c>
      <c r="Q76" s="582">
        <v>-0.8</v>
      </c>
      <c r="R76" s="582">
        <v>1.47</v>
      </c>
      <c r="S76" s="582">
        <v>-0.42</v>
      </c>
      <c r="T76" s="582">
        <v>-0.21</v>
      </c>
      <c r="U76" s="582">
        <v>1.92</v>
      </c>
      <c r="V76" s="582">
        <v>1.28</v>
      </c>
      <c r="W76" s="582">
        <v>0.68</v>
      </c>
      <c r="X76" s="582">
        <v>-3.9</v>
      </c>
      <c r="Y76" s="582">
        <v>-5.26</v>
      </c>
      <c r="Z76" s="582">
        <v>-3.36</v>
      </c>
    </row>
    <row r="77" spans="2:26" x14ac:dyDescent="0.2">
      <c r="B77" s="581" t="s">
        <v>533</v>
      </c>
      <c r="C77" s="582">
        <v>0</v>
      </c>
      <c r="D77" s="582">
        <v>0</v>
      </c>
      <c r="E77" s="582">
        <v>0</v>
      </c>
      <c r="F77" s="582">
        <v>0</v>
      </c>
      <c r="G77" s="582">
        <v>0</v>
      </c>
      <c r="H77" s="582">
        <v>0</v>
      </c>
      <c r="I77" s="582">
        <v>0</v>
      </c>
      <c r="J77" s="582">
        <v>0</v>
      </c>
      <c r="K77" s="582">
        <v>0</v>
      </c>
      <c r="L77" s="582">
        <v>0</v>
      </c>
      <c r="M77" s="582">
        <v>0</v>
      </c>
      <c r="N77" s="582">
        <v>0</v>
      </c>
      <c r="O77" s="582">
        <v>0</v>
      </c>
      <c r="P77" s="582">
        <v>0</v>
      </c>
      <c r="Q77" s="582">
        <v>0</v>
      </c>
      <c r="R77" s="582">
        <v>0</v>
      </c>
      <c r="S77" s="582">
        <v>0</v>
      </c>
      <c r="T77" s="582">
        <v>0</v>
      </c>
      <c r="U77" s="582">
        <v>0</v>
      </c>
      <c r="V77" s="582">
        <v>0</v>
      </c>
      <c r="W77" s="582">
        <v>0</v>
      </c>
      <c r="X77" s="582">
        <v>0</v>
      </c>
      <c r="Y77" s="582">
        <v>-3.54</v>
      </c>
      <c r="Z77" s="582">
        <v>0</v>
      </c>
    </row>
    <row r="78" spans="2:26" x14ac:dyDescent="0.2">
      <c r="B78" s="581" t="s">
        <v>534</v>
      </c>
      <c r="C78" s="582">
        <v>0.69</v>
      </c>
      <c r="D78" s="582">
        <v>2.4</v>
      </c>
      <c r="E78" s="582">
        <v>0.55000000000000004</v>
      </c>
      <c r="F78" s="582">
        <v>2.09</v>
      </c>
      <c r="G78" s="582">
        <v>0.65</v>
      </c>
      <c r="H78" s="582">
        <v>1.35</v>
      </c>
      <c r="I78" s="582">
        <v>1.31</v>
      </c>
      <c r="J78" s="582">
        <v>1.73</v>
      </c>
      <c r="K78" s="582">
        <v>3.84</v>
      </c>
      <c r="L78" s="582">
        <v>2.77</v>
      </c>
      <c r="M78" s="582">
        <v>2.5299999999999998</v>
      </c>
      <c r="N78" s="582">
        <v>2.34</v>
      </c>
      <c r="O78" s="582">
        <v>2.1</v>
      </c>
      <c r="P78" s="582">
        <v>1.83</v>
      </c>
      <c r="Q78" s="582">
        <v>-0.56000000000000005</v>
      </c>
      <c r="R78" s="582">
        <v>0.95</v>
      </c>
      <c r="S78" s="582">
        <v>1.76</v>
      </c>
      <c r="T78" s="582">
        <v>1.91</v>
      </c>
      <c r="U78" s="582">
        <v>0</v>
      </c>
      <c r="V78" s="582">
        <v>1.83</v>
      </c>
      <c r="W78" s="582">
        <v>-0.15</v>
      </c>
      <c r="X78" s="582">
        <v>-3.58</v>
      </c>
      <c r="Y78" s="582">
        <v>-3.83</v>
      </c>
      <c r="Z78" s="582">
        <v>-2.14</v>
      </c>
    </row>
    <row r="79" spans="2:26" x14ac:dyDescent="0.2">
      <c r="B79" s="581" t="s">
        <v>535</v>
      </c>
      <c r="C79" s="582">
        <v>4.03</v>
      </c>
      <c r="D79" s="582">
        <v>5.54</v>
      </c>
      <c r="E79" s="582">
        <v>2.25</v>
      </c>
      <c r="F79" s="582">
        <v>3.34</v>
      </c>
      <c r="G79" s="582">
        <v>3.78</v>
      </c>
      <c r="H79" s="582">
        <v>3.37</v>
      </c>
      <c r="I79" s="582">
        <v>3.95</v>
      </c>
      <c r="J79" s="582">
        <v>4.3899999999999997</v>
      </c>
      <c r="K79" s="582">
        <v>3.41</v>
      </c>
      <c r="L79" s="582">
        <v>3.05</v>
      </c>
      <c r="M79" s="582">
        <v>6.46</v>
      </c>
      <c r="N79" s="582">
        <v>4.84</v>
      </c>
      <c r="O79" s="582">
        <v>4.5199999999999996</v>
      </c>
      <c r="P79" s="582">
        <v>5.38</v>
      </c>
      <c r="Q79" s="582">
        <v>4.0999999999999996</v>
      </c>
      <c r="R79" s="582">
        <v>3.23</v>
      </c>
      <c r="S79" s="582">
        <v>2.37</v>
      </c>
      <c r="T79" s="582">
        <v>3.27</v>
      </c>
      <c r="U79" s="582">
        <v>4.76</v>
      </c>
      <c r="V79" s="582">
        <v>2.74</v>
      </c>
      <c r="W79" s="582">
        <v>2.66</v>
      </c>
      <c r="X79" s="582">
        <v>1.03</v>
      </c>
      <c r="Y79" s="582">
        <v>0.56999999999999995</v>
      </c>
      <c r="Z79" s="582">
        <v>0.81</v>
      </c>
    </row>
    <row r="80" spans="2:26" x14ac:dyDescent="0.2">
      <c r="B80" s="581" t="s">
        <v>536</v>
      </c>
      <c r="C80" s="582">
        <v>1.2</v>
      </c>
      <c r="D80" s="582">
        <v>1.99</v>
      </c>
      <c r="E80" s="582">
        <v>1.19</v>
      </c>
      <c r="F80" s="582">
        <v>0.39</v>
      </c>
      <c r="G80" s="582">
        <v>-0.39</v>
      </c>
      <c r="H80" s="582">
        <v>0.93</v>
      </c>
      <c r="I80" s="582">
        <v>0.44</v>
      </c>
      <c r="J80" s="582">
        <v>1.55</v>
      </c>
      <c r="K80" s="582">
        <v>4.42</v>
      </c>
      <c r="L80" s="582">
        <v>2.4700000000000002</v>
      </c>
      <c r="M80" s="582">
        <v>2.44</v>
      </c>
      <c r="N80" s="582">
        <v>3.61</v>
      </c>
      <c r="O80" s="582">
        <v>3.48</v>
      </c>
      <c r="P80" s="582">
        <v>3.32</v>
      </c>
      <c r="Q80" s="582">
        <v>2.98</v>
      </c>
      <c r="R80" s="582">
        <v>2.39</v>
      </c>
      <c r="S80" s="582">
        <v>2.4900000000000002</v>
      </c>
      <c r="T80" s="582">
        <v>3.27</v>
      </c>
      <c r="U80" s="582">
        <v>2.27</v>
      </c>
      <c r="V80" s="582">
        <v>4.8600000000000003</v>
      </c>
      <c r="W80" s="582">
        <v>2.82</v>
      </c>
      <c r="X80" s="582">
        <v>0.78</v>
      </c>
      <c r="Y80" s="582">
        <v>-0.24</v>
      </c>
      <c r="Z80" s="582">
        <v>0.12</v>
      </c>
    </row>
    <row r="81" spans="2:26" x14ac:dyDescent="0.2">
      <c r="B81" s="581" t="s">
        <v>537</v>
      </c>
      <c r="C81" s="582">
        <v>1.23</v>
      </c>
      <c r="D81" s="582">
        <v>1.4</v>
      </c>
      <c r="E81" s="582">
        <v>0.73</v>
      </c>
      <c r="F81" s="582">
        <v>1.98</v>
      </c>
      <c r="G81" s="582">
        <v>0.28999999999999998</v>
      </c>
      <c r="H81" s="582">
        <v>0.86</v>
      </c>
      <c r="I81" s="582">
        <v>0.89</v>
      </c>
      <c r="J81" s="582">
        <v>2.17</v>
      </c>
      <c r="K81" s="582">
        <v>1.32</v>
      </c>
      <c r="L81" s="582">
        <v>1.26</v>
      </c>
      <c r="M81" s="582">
        <v>2.09</v>
      </c>
      <c r="N81" s="582">
        <v>1.1200000000000001</v>
      </c>
      <c r="O81" s="582">
        <v>-0.63</v>
      </c>
      <c r="P81" s="582">
        <v>1.1499999999999999</v>
      </c>
      <c r="Q81" s="582">
        <v>0.11</v>
      </c>
      <c r="R81" s="582">
        <v>0.41</v>
      </c>
      <c r="S81" s="582">
        <v>-1.46</v>
      </c>
      <c r="T81" s="582">
        <v>-0.87</v>
      </c>
      <c r="U81" s="582">
        <v>-0.79</v>
      </c>
      <c r="V81" s="582">
        <v>-0.56000000000000005</v>
      </c>
      <c r="W81" s="582">
        <v>-3.08</v>
      </c>
      <c r="X81" s="582">
        <v>-5.48</v>
      </c>
      <c r="Y81" s="582">
        <v>-8.92</v>
      </c>
      <c r="Z81" s="582">
        <v>-6.79</v>
      </c>
    </row>
    <row r="82" spans="2:26" x14ac:dyDescent="0.2">
      <c r="B82" s="581" t="s">
        <v>538</v>
      </c>
      <c r="C82" s="582">
        <v>3.21</v>
      </c>
      <c r="D82" s="582">
        <v>3.15</v>
      </c>
      <c r="E82" s="582">
        <v>2.14</v>
      </c>
      <c r="F82" s="582">
        <v>2.02</v>
      </c>
      <c r="G82" s="582">
        <v>1.19</v>
      </c>
      <c r="H82" s="582">
        <v>1.06</v>
      </c>
      <c r="I82" s="582">
        <v>2.08</v>
      </c>
      <c r="J82" s="582">
        <v>0.64</v>
      </c>
      <c r="K82" s="582">
        <v>1.19</v>
      </c>
      <c r="L82" s="582">
        <v>1.01</v>
      </c>
      <c r="M82" s="582">
        <v>1.39</v>
      </c>
      <c r="N82" s="582">
        <v>1.21</v>
      </c>
      <c r="O82" s="582">
        <v>0.85</v>
      </c>
      <c r="P82" s="582">
        <v>1.23</v>
      </c>
      <c r="Q82" s="582">
        <v>0.41</v>
      </c>
      <c r="R82" s="582">
        <v>-0.05</v>
      </c>
      <c r="S82" s="582">
        <v>-0.57999999999999996</v>
      </c>
      <c r="T82" s="582">
        <v>-1.17</v>
      </c>
      <c r="U82" s="582">
        <v>0.12</v>
      </c>
      <c r="V82" s="582">
        <v>-1.07</v>
      </c>
      <c r="W82" s="582">
        <v>-2.56</v>
      </c>
      <c r="X82" s="582">
        <v>-5.19</v>
      </c>
      <c r="Y82" s="582">
        <v>-7.44</v>
      </c>
      <c r="Z82" s="582">
        <v>-5.79</v>
      </c>
    </row>
    <row r="83" spans="2:26" x14ac:dyDescent="0.2">
      <c r="B83" s="581" t="s">
        <v>539</v>
      </c>
      <c r="C83" s="582">
        <v>1.39</v>
      </c>
      <c r="D83" s="582">
        <v>1.03</v>
      </c>
      <c r="E83" s="582">
        <v>1.38</v>
      </c>
      <c r="F83" s="582">
        <v>-1.72</v>
      </c>
      <c r="G83" s="582">
        <v>1.26</v>
      </c>
      <c r="H83" s="582">
        <v>1.1499999999999999</v>
      </c>
      <c r="I83" s="582">
        <v>0.46</v>
      </c>
      <c r="J83" s="582">
        <v>-0.11</v>
      </c>
      <c r="K83" s="582">
        <v>2.52</v>
      </c>
      <c r="L83" s="582">
        <v>2.85</v>
      </c>
      <c r="M83" s="582">
        <v>2.27</v>
      </c>
      <c r="N83" s="582">
        <v>3.14</v>
      </c>
      <c r="O83" s="582">
        <v>1.8</v>
      </c>
      <c r="P83" s="582">
        <v>0.45</v>
      </c>
      <c r="Q83" s="582">
        <v>0.89</v>
      </c>
      <c r="R83" s="582">
        <v>0.78</v>
      </c>
      <c r="S83" s="582">
        <v>0</v>
      </c>
      <c r="T83" s="582">
        <v>0.45</v>
      </c>
      <c r="U83" s="582">
        <v>-0.56000000000000005</v>
      </c>
      <c r="V83" s="582">
        <v>-0.79</v>
      </c>
      <c r="W83" s="582">
        <v>-1.01</v>
      </c>
      <c r="X83" s="582">
        <v>-3</v>
      </c>
      <c r="Y83" s="582">
        <v>-7.13</v>
      </c>
      <c r="Z83" s="582">
        <v>-0.71</v>
      </c>
    </row>
    <row r="84" spans="2:26" x14ac:dyDescent="0.2">
      <c r="B84" s="581" t="s">
        <v>540</v>
      </c>
      <c r="C84" s="582">
        <v>1.1299999999999999</v>
      </c>
      <c r="D84" s="582">
        <v>0.76</v>
      </c>
      <c r="E84" s="582">
        <v>1.29</v>
      </c>
      <c r="F84" s="582">
        <v>-1.22</v>
      </c>
      <c r="G84" s="582">
        <v>0.84</v>
      </c>
      <c r="H84" s="582">
        <v>1.22</v>
      </c>
      <c r="I84" s="582">
        <v>0.92</v>
      </c>
      <c r="J84" s="582">
        <v>-0.77</v>
      </c>
      <c r="K84" s="582">
        <v>-0.69</v>
      </c>
      <c r="L84" s="582">
        <v>0</v>
      </c>
      <c r="M84" s="582">
        <v>1.4</v>
      </c>
      <c r="N84" s="582">
        <v>0.38</v>
      </c>
      <c r="O84" s="582">
        <v>0.84</v>
      </c>
      <c r="P84" s="582">
        <v>-0.92</v>
      </c>
      <c r="Q84" s="582">
        <v>-2.08</v>
      </c>
      <c r="R84" s="582">
        <v>-3.95</v>
      </c>
      <c r="S84" s="582">
        <v>-1.0900000000000001</v>
      </c>
      <c r="T84" s="582">
        <v>-2.81</v>
      </c>
      <c r="U84" s="582">
        <v>-1.73</v>
      </c>
      <c r="V84" s="582">
        <v>0</v>
      </c>
      <c r="W84" s="582">
        <v>-4.05</v>
      </c>
      <c r="X84" s="582">
        <v>-6.51</v>
      </c>
      <c r="Y84" s="582">
        <v>-6.32</v>
      </c>
      <c r="Z84" s="582">
        <v>-4.88</v>
      </c>
    </row>
    <row r="85" spans="2:26" x14ac:dyDescent="0.2">
      <c r="B85" s="581" t="s">
        <v>541</v>
      </c>
      <c r="C85" s="583" t="s">
        <v>542</v>
      </c>
      <c r="D85" s="583" t="s">
        <v>542</v>
      </c>
      <c r="E85" s="583" t="s">
        <v>542</v>
      </c>
      <c r="F85" s="582">
        <v>1.75</v>
      </c>
      <c r="G85" s="582">
        <v>4.41</v>
      </c>
      <c r="H85" s="582">
        <v>0.89</v>
      </c>
      <c r="I85" s="582">
        <v>3.21</v>
      </c>
      <c r="J85" s="582">
        <v>3.75</v>
      </c>
      <c r="K85" s="582">
        <v>0.18</v>
      </c>
      <c r="L85" s="582">
        <v>2.5299999999999998</v>
      </c>
      <c r="M85" s="582">
        <v>1.8</v>
      </c>
      <c r="N85" s="582">
        <v>5.71</v>
      </c>
      <c r="O85" s="582">
        <v>1.73</v>
      </c>
      <c r="P85" s="582">
        <v>-1.92</v>
      </c>
      <c r="Q85" s="582">
        <v>1.06</v>
      </c>
      <c r="R85" s="582">
        <v>-0.53</v>
      </c>
      <c r="S85" s="582">
        <v>2.5099999999999998</v>
      </c>
      <c r="T85" s="582">
        <v>-1.08</v>
      </c>
      <c r="U85" s="582">
        <v>2.17</v>
      </c>
      <c r="V85" s="582">
        <v>-1.82</v>
      </c>
      <c r="W85" s="582">
        <v>-1.84</v>
      </c>
      <c r="X85" s="582">
        <v>-4.16</v>
      </c>
      <c r="Y85" s="582">
        <v>-8.1999999999999993</v>
      </c>
      <c r="Z85" s="582">
        <v>-5.6</v>
      </c>
    </row>
    <row r="86" spans="2:26" x14ac:dyDescent="0.2">
      <c r="B86" s="581" t="s">
        <v>543</v>
      </c>
      <c r="C86" s="582">
        <v>1.54</v>
      </c>
      <c r="D86" s="582">
        <v>2.11</v>
      </c>
      <c r="E86" s="582">
        <v>0.43</v>
      </c>
      <c r="F86" s="582">
        <v>0.9</v>
      </c>
      <c r="G86" s="582">
        <v>0.51</v>
      </c>
      <c r="H86" s="582">
        <v>-0.35</v>
      </c>
      <c r="I86" s="582">
        <v>0.47</v>
      </c>
      <c r="J86" s="582">
        <v>0.57999999999999996</v>
      </c>
      <c r="K86" s="582">
        <v>0.9</v>
      </c>
      <c r="L86" s="582">
        <v>1.55</v>
      </c>
      <c r="M86" s="582">
        <v>0.77</v>
      </c>
      <c r="N86" s="582">
        <v>1.64</v>
      </c>
      <c r="O86" s="582">
        <v>0.95</v>
      </c>
      <c r="P86" s="582">
        <v>0.63</v>
      </c>
      <c r="Q86" s="582">
        <v>0.47</v>
      </c>
      <c r="R86" s="582">
        <v>-0.06</v>
      </c>
      <c r="S86" s="582">
        <v>-1.1100000000000001</v>
      </c>
      <c r="T86" s="582">
        <v>-0.3</v>
      </c>
      <c r="U86" s="582">
        <v>0.17</v>
      </c>
      <c r="V86" s="582">
        <v>-1.05</v>
      </c>
      <c r="W86" s="582">
        <v>-3</v>
      </c>
      <c r="X86" s="582">
        <v>-3.97</v>
      </c>
      <c r="Y86" s="582">
        <v>-6.16</v>
      </c>
      <c r="Z86" s="582">
        <v>-4.76</v>
      </c>
    </row>
    <row r="87" spans="2:26" x14ac:dyDescent="0.2">
      <c r="B87" s="581" t="s">
        <v>544</v>
      </c>
      <c r="C87" s="582">
        <v>0.28999999999999998</v>
      </c>
      <c r="D87" s="582">
        <v>-1</v>
      </c>
      <c r="E87" s="582">
        <v>-1.77</v>
      </c>
      <c r="F87" s="582">
        <v>-0.63</v>
      </c>
      <c r="G87" s="582">
        <v>-0.66</v>
      </c>
      <c r="H87" s="582">
        <v>-1.56</v>
      </c>
      <c r="I87" s="582">
        <v>-0.57999999999999996</v>
      </c>
      <c r="J87" s="582">
        <v>-1.08</v>
      </c>
      <c r="K87" s="582">
        <v>-0.89</v>
      </c>
      <c r="L87" s="582">
        <v>0.3</v>
      </c>
      <c r="M87" s="582">
        <v>0.27</v>
      </c>
      <c r="N87" s="582">
        <v>-0.89</v>
      </c>
      <c r="O87" s="582">
        <v>-1.73</v>
      </c>
      <c r="P87" s="582">
        <v>-1.02</v>
      </c>
      <c r="Q87" s="582">
        <v>-1.88</v>
      </c>
      <c r="R87" s="582">
        <v>-2.14</v>
      </c>
      <c r="S87" s="582">
        <v>-3.72</v>
      </c>
      <c r="T87" s="582">
        <v>-2.86</v>
      </c>
      <c r="U87" s="582">
        <v>-1.37</v>
      </c>
      <c r="V87" s="582">
        <v>-2.67</v>
      </c>
      <c r="W87" s="582">
        <v>-2.98</v>
      </c>
      <c r="X87" s="582">
        <v>-7.12</v>
      </c>
      <c r="Y87" s="582">
        <v>-10.09</v>
      </c>
      <c r="Z87" s="582">
        <v>-6.54</v>
      </c>
    </row>
    <row r="88" spans="2:26" x14ac:dyDescent="0.2">
      <c r="B88" s="581" t="s">
        <v>545</v>
      </c>
      <c r="C88" s="582">
        <v>2.09</v>
      </c>
      <c r="D88" s="582">
        <v>1.94</v>
      </c>
      <c r="E88" s="582">
        <v>1.46</v>
      </c>
      <c r="F88" s="582">
        <v>0.95</v>
      </c>
      <c r="G88" s="582">
        <v>1.1499999999999999</v>
      </c>
      <c r="H88" s="582">
        <v>1.64</v>
      </c>
      <c r="I88" s="582">
        <v>1.88</v>
      </c>
      <c r="J88" s="582">
        <v>2.4900000000000002</v>
      </c>
      <c r="K88" s="582">
        <v>2.54</v>
      </c>
      <c r="L88" s="582">
        <v>3.04</v>
      </c>
      <c r="M88" s="582">
        <v>2.4500000000000002</v>
      </c>
      <c r="N88" s="582">
        <v>2.9</v>
      </c>
      <c r="O88" s="582">
        <v>3.1</v>
      </c>
      <c r="P88" s="582">
        <v>3.73</v>
      </c>
      <c r="Q88" s="582">
        <v>3.07</v>
      </c>
      <c r="R88" s="582">
        <v>3.32</v>
      </c>
      <c r="S88" s="582">
        <v>2.1800000000000002</v>
      </c>
      <c r="T88" s="582">
        <v>3.73</v>
      </c>
      <c r="U88" s="582">
        <v>4.21</v>
      </c>
      <c r="V88" s="582">
        <v>4.16</v>
      </c>
      <c r="W88" s="582">
        <v>3.27</v>
      </c>
      <c r="X88" s="582">
        <v>1.27</v>
      </c>
      <c r="Y88" s="582">
        <v>-0.69</v>
      </c>
      <c r="Z88" s="582">
        <v>0.48</v>
      </c>
    </row>
    <row r="89" spans="2:26" x14ac:dyDescent="0.2">
      <c r="B89" s="581" t="s">
        <v>546</v>
      </c>
      <c r="C89" s="582">
        <v>3.46</v>
      </c>
      <c r="D89" s="582">
        <v>3.36</v>
      </c>
      <c r="E89" s="582">
        <v>3.12</v>
      </c>
      <c r="F89" s="582">
        <v>2.37</v>
      </c>
      <c r="G89" s="582">
        <v>1.62</v>
      </c>
      <c r="H89" s="582">
        <v>1.9</v>
      </c>
      <c r="I89" s="582">
        <v>1.67</v>
      </c>
      <c r="J89" s="582">
        <v>2.09</v>
      </c>
      <c r="K89" s="582">
        <v>1.4</v>
      </c>
      <c r="L89" s="582">
        <v>2.04</v>
      </c>
      <c r="M89" s="582">
        <v>1.26</v>
      </c>
      <c r="N89" s="582">
        <v>1.35</v>
      </c>
      <c r="O89" s="582">
        <v>0.49</v>
      </c>
      <c r="P89" s="582">
        <v>0.16</v>
      </c>
      <c r="Q89" s="582">
        <v>-1.1200000000000001</v>
      </c>
      <c r="R89" s="582">
        <v>-1.89</v>
      </c>
      <c r="S89" s="582">
        <v>-0.48</v>
      </c>
      <c r="T89" s="582">
        <v>-1.72</v>
      </c>
      <c r="U89" s="582">
        <v>-0.97</v>
      </c>
      <c r="V89" s="582">
        <v>-1.23</v>
      </c>
      <c r="W89" s="582">
        <v>-2.39</v>
      </c>
      <c r="X89" s="582">
        <v>-4.42</v>
      </c>
      <c r="Y89" s="582">
        <v>-7.75</v>
      </c>
      <c r="Z89" s="582">
        <v>-5.42</v>
      </c>
    </row>
    <row r="90" spans="2:26" x14ac:dyDescent="0.2">
      <c r="B90" s="512" t="s">
        <v>547</v>
      </c>
      <c r="C90" s="513">
        <v>1.48</v>
      </c>
      <c r="D90" s="513">
        <v>1.48</v>
      </c>
      <c r="E90" s="513">
        <v>1.29</v>
      </c>
      <c r="F90" s="513">
        <v>1.23</v>
      </c>
      <c r="G90" s="513">
        <v>0.71</v>
      </c>
      <c r="H90" s="513">
        <v>0.73</v>
      </c>
      <c r="I90" s="513">
        <v>1.1299999999999999</v>
      </c>
      <c r="J90" s="513">
        <v>1.08</v>
      </c>
      <c r="K90" s="513">
        <v>1.42</v>
      </c>
      <c r="L90" s="513">
        <v>1.92</v>
      </c>
      <c r="M90" s="513">
        <v>2.06</v>
      </c>
      <c r="N90" s="513">
        <v>1.93</v>
      </c>
      <c r="O90" s="513">
        <v>1.21</v>
      </c>
      <c r="P90" s="513">
        <v>1.1399999999999999</v>
      </c>
      <c r="Q90" s="513">
        <v>0.28000000000000003</v>
      </c>
      <c r="R90" s="513">
        <v>0.94</v>
      </c>
      <c r="S90" s="513">
        <v>0.56999999999999995</v>
      </c>
      <c r="T90" s="513">
        <v>1.21</v>
      </c>
      <c r="U90" s="513">
        <v>1.72</v>
      </c>
      <c r="V90" s="513">
        <v>1.03</v>
      </c>
      <c r="W90" s="513">
        <v>0.84</v>
      </c>
      <c r="X90" s="513">
        <v>-1.71</v>
      </c>
      <c r="Y90" s="513">
        <v>-3.66</v>
      </c>
      <c r="Z90" s="513">
        <v>-2.31</v>
      </c>
    </row>
    <row r="91" spans="2:26" x14ac:dyDescent="0.2">
      <c r="B91" s="512" t="s">
        <v>548</v>
      </c>
      <c r="C91" s="513">
        <v>0.55000000000000004</v>
      </c>
      <c r="D91" s="513">
        <v>0.66</v>
      </c>
      <c r="E91" s="513">
        <v>0.91</v>
      </c>
      <c r="F91" s="513">
        <v>0.44</v>
      </c>
      <c r="G91" s="513">
        <v>0.42</v>
      </c>
      <c r="H91" s="513">
        <v>0.6</v>
      </c>
      <c r="I91" s="513">
        <v>0.66</v>
      </c>
      <c r="J91" s="513">
        <v>0.96</v>
      </c>
      <c r="K91" s="513">
        <v>0.95</v>
      </c>
      <c r="L91" s="513">
        <v>1.81</v>
      </c>
      <c r="M91" s="513">
        <v>1.95</v>
      </c>
      <c r="N91" s="513">
        <v>1.76</v>
      </c>
      <c r="O91" s="513">
        <v>0.91</v>
      </c>
      <c r="P91" s="513">
        <v>0.39</v>
      </c>
      <c r="Q91" s="513">
        <v>0.03</v>
      </c>
      <c r="R91" s="513">
        <v>0.2</v>
      </c>
      <c r="S91" s="513">
        <v>0.12</v>
      </c>
      <c r="T91" s="513">
        <v>0.73</v>
      </c>
      <c r="U91" s="513">
        <v>0.77</v>
      </c>
      <c r="V91" s="513">
        <v>0.1</v>
      </c>
      <c r="W91" s="513">
        <v>-0.06</v>
      </c>
      <c r="X91" s="513">
        <v>-2.14</v>
      </c>
      <c r="Y91" s="513">
        <v>-3.7</v>
      </c>
      <c r="Z91" s="513">
        <v>-3.43</v>
      </c>
    </row>
    <row r="92" spans="2:26" x14ac:dyDescent="0.2">
      <c r="B92" s="512" t="s">
        <v>549</v>
      </c>
      <c r="C92" s="513">
        <v>-1.53</v>
      </c>
      <c r="D92" s="513">
        <v>-1.02</v>
      </c>
      <c r="E92" s="513">
        <v>-1.27</v>
      </c>
      <c r="F92" s="513">
        <v>-1.43</v>
      </c>
      <c r="G92" s="513">
        <v>-1.49</v>
      </c>
      <c r="H92" s="513">
        <v>-1.3</v>
      </c>
      <c r="I92" s="513">
        <v>-1.36</v>
      </c>
      <c r="J92" s="513">
        <v>-0.96</v>
      </c>
      <c r="K92" s="513">
        <v>-0.99</v>
      </c>
      <c r="L92" s="513">
        <v>-0.39</v>
      </c>
      <c r="M92" s="513">
        <v>-0.35</v>
      </c>
      <c r="N92" s="513">
        <v>-0.23</v>
      </c>
      <c r="O92" s="513">
        <v>-1.01</v>
      </c>
      <c r="P92" s="513">
        <v>-1.31</v>
      </c>
      <c r="Q92" s="513">
        <v>-1.78</v>
      </c>
      <c r="R92" s="513">
        <v>-1.57</v>
      </c>
      <c r="S92" s="513">
        <v>-2.39</v>
      </c>
      <c r="T92" s="513">
        <v>-1.74</v>
      </c>
      <c r="U92" s="513">
        <v>-1.85</v>
      </c>
      <c r="V92" s="513">
        <v>-2.5299999999999998</v>
      </c>
      <c r="W92" s="513">
        <v>-3.06</v>
      </c>
      <c r="X92" s="513">
        <v>-5.5</v>
      </c>
      <c r="Y92" s="513">
        <v>-7.78</v>
      </c>
      <c r="Z92" s="513">
        <v>-6.43</v>
      </c>
    </row>
    <row r="93" spans="2:26" x14ac:dyDescent="0.2">
      <c r="B93" s="512" t="s">
        <v>550</v>
      </c>
      <c r="C93" s="513">
        <v>-0.36</v>
      </c>
      <c r="D93" s="513">
        <v>-0.28999999999999998</v>
      </c>
      <c r="E93" s="513">
        <v>-0.35</v>
      </c>
      <c r="F93" s="513">
        <v>-0.83</v>
      </c>
      <c r="G93" s="513">
        <v>-0.87</v>
      </c>
      <c r="H93" s="513">
        <v>-0.93</v>
      </c>
      <c r="I93" s="513">
        <v>-1.24</v>
      </c>
      <c r="J93" s="513">
        <v>-1.33</v>
      </c>
      <c r="K93" s="513">
        <v>-1.0900000000000001</v>
      </c>
      <c r="L93" s="513">
        <v>-0.6</v>
      </c>
      <c r="M93" s="513">
        <v>-0.31</v>
      </c>
      <c r="N93" s="513">
        <v>-0.49</v>
      </c>
      <c r="O93" s="513">
        <v>-1.17</v>
      </c>
      <c r="P93" s="513">
        <v>-1.75</v>
      </c>
      <c r="Q93" s="513">
        <v>-2.75</v>
      </c>
      <c r="R93" s="513">
        <v>-2.29</v>
      </c>
      <c r="S93" s="513">
        <v>-2.94</v>
      </c>
      <c r="T93" s="513">
        <v>-2.92</v>
      </c>
      <c r="U93" s="513">
        <v>-3.02</v>
      </c>
      <c r="V93" s="513">
        <v>-3.46</v>
      </c>
      <c r="W93" s="513">
        <v>-4.01</v>
      </c>
      <c r="X93" s="513">
        <v>-7.72</v>
      </c>
      <c r="Y93" s="513">
        <v>-8.9600000000000009</v>
      </c>
      <c r="Z93" s="513">
        <v>-7.1</v>
      </c>
    </row>
    <row r="94" spans="2:26" x14ac:dyDescent="0.2">
      <c r="B94" s="512" t="s">
        <v>551</v>
      </c>
      <c r="C94" s="513">
        <v>1.64</v>
      </c>
      <c r="D94" s="513">
        <v>1.64</v>
      </c>
      <c r="E94" s="513">
        <v>1.25</v>
      </c>
      <c r="F94" s="513">
        <v>0.84</v>
      </c>
      <c r="G94" s="513">
        <v>0.87</v>
      </c>
      <c r="H94" s="513">
        <v>0.84</v>
      </c>
      <c r="I94" s="513">
        <v>0.81</v>
      </c>
      <c r="J94" s="513">
        <v>0.89</v>
      </c>
      <c r="K94" s="513">
        <v>1.1100000000000001</v>
      </c>
      <c r="L94" s="513">
        <v>1.74</v>
      </c>
      <c r="M94" s="513">
        <v>2.0299999999999998</v>
      </c>
      <c r="N94" s="513">
        <v>1.19</v>
      </c>
      <c r="O94" s="513">
        <v>0.52</v>
      </c>
      <c r="P94" s="513">
        <v>0.02</v>
      </c>
      <c r="Q94" s="513">
        <v>-0.94</v>
      </c>
      <c r="R94" s="513">
        <v>-0.18</v>
      </c>
      <c r="S94" s="513">
        <v>-1.1100000000000001</v>
      </c>
      <c r="T94" s="513">
        <v>-0.99</v>
      </c>
      <c r="U94" s="513">
        <v>-0.17</v>
      </c>
      <c r="V94" s="513">
        <v>-0.56999999999999995</v>
      </c>
      <c r="W94" s="513">
        <v>-1.37</v>
      </c>
      <c r="X94" s="513">
        <v>-3.97</v>
      </c>
      <c r="Y94" s="513">
        <v>-6.41</v>
      </c>
      <c r="Z94" s="513">
        <v>-4.96</v>
      </c>
    </row>
    <row r="95" spans="2:26" x14ac:dyDescent="0.2">
      <c r="B95" s="512" t="s">
        <v>552</v>
      </c>
      <c r="C95" s="513">
        <v>-0.23</v>
      </c>
      <c r="D95" s="513">
        <v>-0.01</v>
      </c>
      <c r="E95" s="513">
        <v>0.12</v>
      </c>
      <c r="F95" s="513">
        <v>-0.23</v>
      </c>
      <c r="G95" s="513">
        <v>-0.02</v>
      </c>
      <c r="H95" s="513">
        <v>0.01</v>
      </c>
      <c r="I95" s="513">
        <v>0.96</v>
      </c>
      <c r="J95" s="513">
        <v>0.84</v>
      </c>
      <c r="K95" s="513">
        <v>1.35</v>
      </c>
      <c r="L95" s="513">
        <v>1.93</v>
      </c>
      <c r="M95" s="513">
        <v>2.17</v>
      </c>
      <c r="N95" s="513">
        <v>1.97</v>
      </c>
      <c r="O95" s="513">
        <v>1.27</v>
      </c>
      <c r="P95" s="513">
        <v>0.78</v>
      </c>
      <c r="Q95" s="513">
        <v>0.21</v>
      </c>
      <c r="R95" s="513">
        <v>0.54</v>
      </c>
      <c r="S95" s="513">
        <v>-0.09</v>
      </c>
      <c r="T95" s="513">
        <v>0.7</v>
      </c>
      <c r="U95" s="513">
        <v>0.95</v>
      </c>
      <c r="V95" s="513">
        <v>-0.11</v>
      </c>
      <c r="W95" s="513">
        <v>-0.31</v>
      </c>
      <c r="X95" s="513">
        <v>-2.5</v>
      </c>
      <c r="Y95" s="513">
        <v>-4.25</v>
      </c>
      <c r="Z95" s="513">
        <v>-3.53</v>
      </c>
    </row>
    <row r="96" spans="2:26" x14ac:dyDescent="0.2">
      <c r="B96" s="512" t="s">
        <v>553</v>
      </c>
      <c r="C96" s="513">
        <v>0.03</v>
      </c>
      <c r="D96" s="513">
        <v>0.06</v>
      </c>
      <c r="E96" s="513">
        <v>0.17</v>
      </c>
      <c r="F96" s="513">
        <v>-0.45</v>
      </c>
      <c r="G96" s="513">
        <v>-0.24</v>
      </c>
      <c r="H96" s="513">
        <v>-0.32</v>
      </c>
      <c r="I96" s="513">
        <v>-0.14000000000000001</v>
      </c>
      <c r="J96" s="513">
        <v>-0.34</v>
      </c>
      <c r="K96" s="513">
        <v>0.11</v>
      </c>
      <c r="L96" s="513">
        <v>0.6</v>
      </c>
      <c r="M96" s="513">
        <v>0.11</v>
      </c>
      <c r="N96" s="513">
        <v>-0.21</v>
      </c>
      <c r="O96" s="513">
        <v>-0.7</v>
      </c>
      <c r="P96" s="513">
        <v>-1.1299999999999999</v>
      </c>
      <c r="Q96" s="513">
        <v>-1.65</v>
      </c>
      <c r="R96" s="513">
        <v>-1.1100000000000001</v>
      </c>
      <c r="S96" s="513">
        <v>-1.98</v>
      </c>
      <c r="T96" s="513">
        <v>-1.43</v>
      </c>
      <c r="U96" s="513">
        <v>-1.52</v>
      </c>
      <c r="V96" s="513">
        <v>-2.5</v>
      </c>
      <c r="W96" s="513">
        <v>-2.71</v>
      </c>
      <c r="X96" s="513">
        <v>-5.1100000000000003</v>
      </c>
      <c r="Y96" s="513">
        <v>-7.11</v>
      </c>
      <c r="Z96" s="513">
        <v>-5.89</v>
      </c>
    </row>
    <row r="97" spans="2:26" x14ac:dyDescent="0.2">
      <c r="B97" s="511" t="s">
        <v>554</v>
      </c>
    </row>
    <row r="99" spans="2:26" x14ac:dyDescent="0.2">
      <c r="B99" s="1104" t="s">
        <v>484</v>
      </c>
      <c r="C99" s="574" t="s">
        <v>485</v>
      </c>
      <c r="D99" s="575"/>
      <c r="E99" s="575"/>
      <c r="F99" s="575"/>
      <c r="G99" s="575"/>
      <c r="H99" s="575"/>
      <c r="I99" s="575"/>
      <c r="J99" s="575"/>
      <c r="K99" s="575"/>
      <c r="L99" s="575"/>
      <c r="M99" s="575"/>
      <c r="N99" s="575"/>
      <c r="O99" s="575"/>
      <c r="P99" s="575"/>
      <c r="Q99" s="575"/>
      <c r="R99" s="575"/>
      <c r="S99" s="575"/>
      <c r="T99" s="575"/>
      <c r="U99" s="575"/>
      <c r="V99" s="575"/>
      <c r="W99" s="575"/>
      <c r="X99" s="575"/>
      <c r="Y99" s="575"/>
      <c r="Z99" s="576"/>
    </row>
    <row r="100" spans="2:26" x14ac:dyDescent="0.2">
      <c r="B100" s="1105"/>
      <c r="C100" s="587" t="s">
        <v>487</v>
      </c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585"/>
      <c r="Q100" s="585"/>
      <c r="R100" s="585"/>
      <c r="S100" s="585"/>
      <c r="T100" s="585"/>
      <c r="U100" s="585"/>
      <c r="V100" s="585"/>
      <c r="W100" s="585"/>
      <c r="X100" s="585"/>
      <c r="Y100" s="585"/>
      <c r="Z100" s="586"/>
    </row>
    <row r="101" spans="2:26" x14ac:dyDescent="0.2">
      <c r="B101" s="1104"/>
      <c r="C101" s="577" t="s">
        <v>488</v>
      </c>
      <c r="D101" s="577" t="s">
        <v>489</v>
      </c>
      <c r="E101" s="577" t="s">
        <v>490</v>
      </c>
      <c r="F101" s="577" t="s">
        <v>491</v>
      </c>
      <c r="G101" s="577" t="s">
        <v>492</v>
      </c>
      <c r="H101" s="577" t="s">
        <v>493</v>
      </c>
      <c r="I101" s="577" t="s">
        <v>494</v>
      </c>
      <c r="J101" s="577" t="s">
        <v>495</v>
      </c>
      <c r="K101" s="577" t="s">
        <v>496</v>
      </c>
      <c r="L101" s="577" t="s">
        <v>497</v>
      </c>
      <c r="M101" s="577" t="s">
        <v>498</v>
      </c>
      <c r="N101" s="577" t="s">
        <v>499</v>
      </c>
      <c r="O101" s="577" t="s">
        <v>500</v>
      </c>
      <c r="P101" s="577" t="s">
        <v>501</v>
      </c>
      <c r="Q101" s="577" t="s">
        <v>502</v>
      </c>
      <c r="R101" s="577" t="s">
        <v>503</v>
      </c>
      <c r="S101" s="577" t="s">
        <v>504</v>
      </c>
      <c r="T101" s="577" t="s">
        <v>505</v>
      </c>
      <c r="U101" s="577" t="s">
        <v>506</v>
      </c>
      <c r="V101" s="577" t="s">
        <v>507</v>
      </c>
      <c r="W101" s="577" t="s">
        <v>508</v>
      </c>
      <c r="X101" s="577" t="s">
        <v>509</v>
      </c>
      <c r="Y101" s="577">
        <v>2021</v>
      </c>
      <c r="Z101" s="577">
        <v>2021</v>
      </c>
    </row>
    <row r="102" spans="2:26" x14ac:dyDescent="0.2">
      <c r="B102" s="1106"/>
      <c r="C102" s="578" t="s">
        <v>510</v>
      </c>
      <c r="D102" s="578" t="s">
        <v>510</v>
      </c>
      <c r="E102" s="578" t="s">
        <v>510</v>
      </c>
      <c r="F102" s="578" t="s">
        <v>510</v>
      </c>
      <c r="G102" s="578" t="s">
        <v>510</v>
      </c>
      <c r="H102" s="578" t="s">
        <v>510</v>
      </c>
      <c r="I102" s="578" t="s">
        <v>510</v>
      </c>
      <c r="J102" s="578" t="s">
        <v>510</v>
      </c>
      <c r="K102" s="578" t="s">
        <v>510</v>
      </c>
      <c r="L102" s="578" t="s">
        <v>510</v>
      </c>
      <c r="M102" s="578" t="s">
        <v>510</v>
      </c>
      <c r="N102" s="578" t="s">
        <v>510</v>
      </c>
      <c r="O102" s="578" t="s">
        <v>510</v>
      </c>
      <c r="P102" s="578" t="s">
        <v>510</v>
      </c>
      <c r="Q102" s="578" t="s">
        <v>510</v>
      </c>
      <c r="R102" s="578" t="s">
        <v>510</v>
      </c>
      <c r="S102" s="578" t="s">
        <v>510</v>
      </c>
      <c r="T102" s="578" t="s">
        <v>510</v>
      </c>
      <c r="U102" s="578" t="s">
        <v>510</v>
      </c>
      <c r="V102" s="578" t="s">
        <v>510</v>
      </c>
      <c r="W102" s="578" t="s">
        <v>510</v>
      </c>
      <c r="X102" s="578" t="s">
        <v>510</v>
      </c>
      <c r="Y102" s="578" t="s">
        <v>510</v>
      </c>
      <c r="Z102" s="578" t="s">
        <v>510</v>
      </c>
    </row>
    <row r="103" spans="2:26" x14ac:dyDescent="0.2">
      <c r="B103" s="512" t="s">
        <v>511</v>
      </c>
      <c r="C103" s="513">
        <v>1.0900000000000001</v>
      </c>
      <c r="D103" s="513">
        <v>1.37</v>
      </c>
      <c r="E103" s="513">
        <v>1.01</v>
      </c>
      <c r="F103" s="513">
        <v>0.71</v>
      </c>
      <c r="G103" s="513">
        <v>0.18</v>
      </c>
      <c r="H103" s="513">
        <v>0.28999999999999998</v>
      </c>
      <c r="I103" s="513">
        <v>0.28999999999999998</v>
      </c>
      <c r="J103" s="513">
        <v>0.59</v>
      </c>
      <c r="K103" s="513">
        <v>0.77</v>
      </c>
      <c r="L103" s="513">
        <v>1.51</v>
      </c>
      <c r="M103" s="513">
        <v>1.2</v>
      </c>
      <c r="N103" s="513">
        <v>1.35</v>
      </c>
      <c r="O103" s="513">
        <v>0.84</v>
      </c>
      <c r="P103" s="513">
        <v>0.71</v>
      </c>
      <c r="Q103" s="513">
        <v>0.24</v>
      </c>
      <c r="R103" s="513">
        <v>0.7</v>
      </c>
      <c r="S103" s="513">
        <v>-0.06</v>
      </c>
      <c r="T103" s="513">
        <v>0.31</v>
      </c>
      <c r="U103" s="513">
        <v>0.68</v>
      </c>
      <c r="V103" s="513">
        <v>0.04</v>
      </c>
      <c r="W103" s="513">
        <v>-0.12</v>
      </c>
      <c r="X103" s="513">
        <v>-2.27</v>
      </c>
      <c r="Y103" s="513">
        <v>-3.91</v>
      </c>
      <c r="Z103" s="513">
        <v>-2.84</v>
      </c>
    </row>
    <row r="104" spans="2:26" x14ac:dyDescent="0.2">
      <c r="B104" s="512" t="s">
        <v>512</v>
      </c>
      <c r="C104" s="513">
        <v>0.12</v>
      </c>
      <c r="D104" s="513">
        <v>0.45</v>
      </c>
      <c r="E104" s="513">
        <v>0.14000000000000001</v>
      </c>
      <c r="F104" s="513">
        <v>0.06</v>
      </c>
      <c r="G104" s="513">
        <v>-0.64</v>
      </c>
      <c r="H104" s="513">
        <v>-0.06</v>
      </c>
      <c r="I104" s="513">
        <v>-0.38</v>
      </c>
      <c r="J104" s="513">
        <v>0.31</v>
      </c>
      <c r="K104" s="513">
        <v>0.39</v>
      </c>
      <c r="L104" s="513">
        <v>0.65</v>
      </c>
      <c r="M104" s="513">
        <v>0.76</v>
      </c>
      <c r="N104" s="513">
        <v>0.93</v>
      </c>
      <c r="O104" s="513">
        <v>0.45</v>
      </c>
      <c r="P104" s="513">
        <v>0.02</v>
      </c>
      <c r="Q104" s="513">
        <v>-0.48</v>
      </c>
      <c r="R104" s="513">
        <v>0.34</v>
      </c>
      <c r="S104" s="513">
        <v>-0.55000000000000004</v>
      </c>
      <c r="T104" s="513">
        <v>-0.23</v>
      </c>
      <c r="U104" s="513">
        <v>0.24</v>
      </c>
      <c r="V104" s="513">
        <v>-0.6</v>
      </c>
      <c r="W104" s="513">
        <v>-0.59</v>
      </c>
      <c r="X104" s="513">
        <v>-2.65</v>
      </c>
      <c r="Y104" s="513">
        <v>-3.68</v>
      </c>
      <c r="Z104" s="513">
        <v>-3.23</v>
      </c>
    </row>
    <row r="105" spans="2:26" x14ac:dyDescent="0.2">
      <c r="B105" s="512" t="s">
        <v>513</v>
      </c>
      <c r="C105" s="513">
        <v>2.39</v>
      </c>
      <c r="D105" s="513">
        <v>2.5</v>
      </c>
      <c r="E105" s="513">
        <v>2.27</v>
      </c>
      <c r="F105" s="513">
        <v>1.83</v>
      </c>
      <c r="G105" s="513">
        <v>1.87</v>
      </c>
      <c r="H105" s="513">
        <v>1.88</v>
      </c>
      <c r="I105" s="513">
        <v>1.85</v>
      </c>
      <c r="J105" s="513">
        <v>2.21</v>
      </c>
      <c r="K105" s="513">
        <v>2.31</v>
      </c>
      <c r="L105" s="513">
        <v>3.57</v>
      </c>
      <c r="M105" s="513">
        <v>2.58</v>
      </c>
      <c r="N105" s="513">
        <v>2.48</v>
      </c>
      <c r="O105" s="513">
        <v>2.0499999999999998</v>
      </c>
      <c r="P105" s="513">
        <v>1.95</v>
      </c>
      <c r="Q105" s="513">
        <v>1.27</v>
      </c>
      <c r="R105" s="513">
        <v>1.79</v>
      </c>
      <c r="S105" s="513">
        <v>0.64</v>
      </c>
      <c r="T105" s="513">
        <v>0.78</v>
      </c>
      <c r="U105" s="513">
        <v>1.35</v>
      </c>
      <c r="V105" s="513">
        <v>0.18</v>
      </c>
      <c r="W105" s="513">
        <v>0.25</v>
      </c>
      <c r="X105" s="513">
        <v>-1.4</v>
      </c>
      <c r="Y105" s="513">
        <v>-3.83</v>
      </c>
      <c r="Z105" s="513">
        <v>-2.54</v>
      </c>
    </row>
    <row r="106" spans="2:26" x14ac:dyDescent="0.2">
      <c r="B106" s="512" t="s">
        <v>514</v>
      </c>
      <c r="C106" s="513">
        <v>-1.43</v>
      </c>
      <c r="D106" s="513">
        <v>-1.34</v>
      </c>
      <c r="E106" s="513">
        <v>-1.59</v>
      </c>
      <c r="F106" s="513">
        <v>-2.2599999999999998</v>
      </c>
      <c r="G106" s="513">
        <v>-2.15</v>
      </c>
      <c r="H106" s="513">
        <v>-2.46</v>
      </c>
      <c r="I106" s="513">
        <v>-2.2999999999999998</v>
      </c>
      <c r="J106" s="513">
        <v>-1.93</v>
      </c>
      <c r="K106" s="513">
        <v>-2.11</v>
      </c>
      <c r="L106" s="513">
        <v>-1.58</v>
      </c>
      <c r="M106" s="513">
        <v>-2.0299999999999998</v>
      </c>
      <c r="N106" s="513">
        <v>-1.58</v>
      </c>
      <c r="O106" s="513">
        <v>-1.97</v>
      </c>
      <c r="P106" s="513">
        <v>-1.77</v>
      </c>
      <c r="Q106" s="513">
        <v>-2.5499999999999998</v>
      </c>
      <c r="R106" s="513">
        <v>-2.19</v>
      </c>
      <c r="S106" s="513">
        <v>-2.91</v>
      </c>
      <c r="T106" s="513">
        <v>-2.3199999999999998</v>
      </c>
      <c r="U106" s="513">
        <v>-2.1800000000000002</v>
      </c>
      <c r="V106" s="513">
        <v>-2.38</v>
      </c>
      <c r="W106" s="513">
        <v>-2.34</v>
      </c>
      <c r="X106" s="513">
        <v>-5.0999999999999996</v>
      </c>
      <c r="Y106" s="513">
        <v>-7.5</v>
      </c>
      <c r="Z106" s="513">
        <v>-5.19</v>
      </c>
    </row>
    <row r="107" spans="2:26" x14ac:dyDescent="0.2">
      <c r="B107" s="512" t="s">
        <v>515</v>
      </c>
      <c r="C107" s="513">
        <v>1.62</v>
      </c>
      <c r="D107" s="513">
        <v>1.64</v>
      </c>
      <c r="E107" s="513">
        <v>2.14</v>
      </c>
      <c r="F107" s="513">
        <v>1.67</v>
      </c>
      <c r="G107" s="513">
        <v>0.6</v>
      </c>
      <c r="H107" s="513">
        <v>1.07</v>
      </c>
      <c r="I107" s="513">
        <v>1.01</v>
      </c>
      <c r="J107" s="513">
        <v>1.49</v>
      </c>
      <c r="K107" s="513">
        <v>1.9</v>
      </c>
      <c r="L107" s="513">
        <v>2.31</v>
      </c>
      <c r="M107" s="513">
        <v>2.42</v>
      </c>
      <c r="N107" s="513">
        <v>1.91</v>
      </c>
      <c r="O107" s="513">
        <v>1</v>
      </c>
      <c r="P107" s="513">
        <v>1.34</v>
      </c>
      <c r="Q107" s="513">
        <v>0.34</v>
      </c>
      <c r="R107" s="513">
        <v>0.8</v>
      </c>
      <c r="S107" s="513">
        <v>-0.23</v>
      </c>
      <c r="T107" s="513">
        <v>-0.08</v>
      </c>
      <c r="U107" s="513">
        <v>0.24</v>
      </c>
      <c r="V107" s="513">
        <v>-1.1000000000000001</v>
      </c>
      <c r="W107" s="513">
        <v>-1.78</v>
      </c>
      <c r="X107" s="513">
        <v>-3.05</v>
      </c>
      <c r="Y107" s="513">
        <v>-5.0199999999999996</v>
      </c>
      <c r="Z107" s="513">
        <v>-4.3600000000000003</v>
      </c>
    </row>
    <row r="108" spans="2:26" x14ac:dyDescent="0.2">
      <c r="B108" s="512" t="s">
        <v>516</v>
      </c>
      <c r="C108" s="513">
        <v>-2.54</v>
      </c>
      <c r="D108" s="513">
        <v>-2.14</v>
      </c>
      <c r="E108" s="513">
        <v>-2.75</v>
      </c>
      <c r="F108" s="513">
        <v>-2.58</v>
      </c>
      <c r="G108" s="513">
        <v>-3.24</v>
      </c>
      <c r="H108" s="513">
        <v>-2.89</v>
      </c>
      <c r="I108" s="513">
        <v>-3.19</v>
      </c>
      <c r="J108" s="513">
        <v>-2.34</v>
      </c>
      <c r="K108" s="513">
        <v>-2.63</v>
      </c>
      <c r="L108" s="513">
        <v>-1.51</v>
      </c>
      <c r="M108" s="513">
        <v>-1.83</v>
      </c>
      <c r="N108" s="513">
        <v>-1.86</v>
      </c>
      <c r="O108" s="513">
        <v>-1.99</v>
      </c>
      <c r="P108" s="513">
        <v>-2.2400000000000002</v>
      </c>
      <c r="Q108" s="513">
        <v>-2.63</v>
      </c>
      <c r="R108" s="513">
        <v>-1.98</v>
      </c>
      <c r="S108" s="513">
        <v>-2.62</v>
      </c>
      <c r="T108" s="513">
        <v>-2.21</v>
      </c>
      <c r="U108" s="513">
        <v>-1.9</v>
      </c>
      <c r="V108" s="513">
        <v>-2.34</v>
      </c>
      <c r="W108" s="513">
        <v>-2.56</v>
      </c>
      <c r="X108" s="513">
        <v>-4.8</v>
      </c>
      <c r="Y108" s="513">
        <v>-5.95</v>
      </c>
      <c r="Z108" s="513">
        <v>-5.2</v>
      </c>
    </row>
    <row r="109" spans="2:26" x14ac:dyDescent="0.2">
      <c r="B109" s="512" t="s">
        <v>517</v>
      </c>
      <c r="C109" s="513">
        <v>3.46</v>
      </c>
      <c r="D109" s="513">
        <v>3.8</v>
      </c>
      <c r="E109" s="513">
        <v>3.25</v>
      </c>
      <c r="F109" s="513">
        <v>2.8</v>
      </c>
      <c r="G109" s="513">
        <v>2.19</v>
      </c>
      <c r="H109" s="513">
        <v>2.2400000000000002</v>
      </c>
      <c r="I109" s="513">
        <v>2.13</v>
      </c>
      <c r="J109" s="513">
        <v>2.2200000000000002</v>
      </c>
      <c r="K109" s="513">
        <v>2.5299999999999998</v>
      </c>
      <c r="L109" s="513">
        <v>3.27</v>
      </c>
      <c r="M109" s="513">
        <v>3.11</v>
      </c>
      <c r="N109" s="513">
        <v>3.12</v>
      </c>
      <c r="O109" s="513">
        <v>2.66</v>
      </c>
      <c r="P109" s="513">
        <v>2.4900000000000002</v>
      </c>
      <c r="Q109" s="513">
        <v>2.14</v>
      </c>
      <c r="R109" s="513">
        <v>2.52</v>
      </c>
      <c r="S109" s="513">
        <v>1.88</v>
      </c>
      <c r="T109" s="513">
        <v>2.14</v>
      </c>
      <c r="U109" s="513">
        <v>2.61</v>
      </c>
      <c r="V109" s="513">
        <v>2.41</v>
      </c>
      <c r="W109" s="513">
        <v>1.89</v>
      </c>
      <c r="X109" s="513">
        <v>-0.23</v>
      </c>
      <c r="Y109" s="513">
        <v>-1.26</v>
      </c>
      <c r="Z109" s="513">
        <v>-0.68</v>
      </c>
    </row>
    <row r="110" spans="2:26" x14ac:dyDescent="0.2">
      <c r="B110" s="512" t="s">
        <v>518</v>
      </c>
      <c r="C110" s="513">
        <v>-0.33</v>
      </c>
      <c r="D110" s="513">
        <v>0.18</v>
      </c>
      <c r="E110" s="513">
        <v>-0.12</v>
      </c>
      <c r="F110" s="513">
        <v>-0.39</v>
      </c>
      <c r="G110" s="513">
        <v>-1.45</v>
      </c>
      <c r="H110" s="513">
        <v>-1</v>
      </c>
      <c r="I110" s="513">
        <v>-0.98</v>
      </c>
      <c r="J110" s="513">
        <v>-0.6</v>
      </c>
      <c r="K110" s="513">
        <v>-0.28999999999999998</v>
      </c>
      <c r="L110" s="513">
        <v>0.54</v>
      </c>
      <c r="M110" s="513">
        <v>0.27</v>
      </c>
      <c r="N110" s="513">
        <v>0.72</v>
      </c>
      <c r="O110" s="513">
        <v>-0.11</v>
      </c>
      <c r="P110" s="513">
        <v>0.01</v>
      </c>
      <c r="Q110" s="513">
        <v>-0.18</v>
      </c>
      <c r="R110" s="513">
        <v>0.09</v>
      </c>
      <c r="S110" s="513">
        <v>-0.21</v>
      </c>
      <c r="T110" s="513">
        <v>0.06</v>
      </c>
      <c r="U110" s="513">
        <v>0.33</v>
      </c>
      <c r="V110" s="513">
        <v>-0.24</v>
      </c>
      <c r="W110" s="513">
        <v>-0.25</v>
      </c>
      <c r="X110" s="513">
        <v>-2.61</v>
      </c>
      <c r="Y110" s="513">
        <v>-4.1500000000000004</v>
      </c>
      <c r="Z110" s="513">
        <v>-2.74</v>
      </c>
    </row>
    <row r="111" spans="2:26" x14ac:dyDescent="0.2">
      <c r="B111" s="512" t="s">
        <v>519</v>
      </c>
      <c r="C111" s="513">
        <v>-0.19</v>
      </c>
      <c r="D111" s="513">
        <v>0.13</v>
      </c>
      <c r="E111" s="513">
        <v>-0.57999999999999996</v>
      </c>
      <c r="F111" s="513">
        <v>-0.96</v>
      </c>
      <c r="G111" s="513">
        <v>-1.65</v>
      </c>
      <c r="H111" s="513">
        <v>-1.43</v>
      </c>
      <c r="I111" s="513">
        <v>-1.38</v>
      </c>
      <c r="J111" s="513">
        <v>-1.34</v>
      </c>
      <c r="K111" s="513">
        <v>-1.61</v>
      </c>
      <c r="L111" s="513">
        <v>-0.79</v>
      </c>
      <c r="M111" s="513">
        <v>-0.87</v>
      </c>
      <c r="N111" s="513">
        <v>-0.9</v>
      </c>
      <c r="O111" s="513">
        <v>-1.32</v>
      </c>
      <c r="P111" s="513">
        <v>-1.2</v>
      </c>
      <c r="Q111" s="513">
        <v>-1.91</v>
      </c>
      <c r="R111" s="513">
        <v>-1.1200000000000001</v>
      </c>
      <c r="S111" s="513">
        <v>-2.2799999999999998</v>
      </c>
      <c r="T111" s="513">
        <v>-1.28</v>
      </c>
      <c r="U111" s="513">
        <v>-2.0299999999999998</v>
      </c>
      <c r="V111" s="513">
        <v>-2.04</v>
      </c>
      <c r="W111" s="513">
        <v>-1.96</v>
      </c>
      <c r="X111" s="513">
        <v>-4.84</v>
      </c>
      <c r="Y111" s="513">
        <v>-5.33</v>
      </c>
      <c r="Z111" s="513">
        <v>-4.8</v>
      </c>
    </row>
    <row r="112" spans="2:26" x14ac:dyDescent="0.2">
      <c r="B112" s="579" t="s">
        <v>520</v>
      </c>
      <c r="C112" s="580">
        <v>2.83</v>
      </c>
      <c r="D112" s="580">
        <v>2.95</v>
      </c>
      <c r="E112" s="580">
        <v>2.2200000000000002</v>
      </c>
      <c r="F112" s="580">
        <v>1.68</v>
      </c>
      <c r="G112" s="580">
        <v>1.23</v>
      </c>
      <c r="H112" s="580">
        <v>1.1200000000000001</v>
      </c>
      <c r="I112" s="580">
        <v>0.9</v>
      </c>
      <c r="J112" s="580">
        <v>1.1000000000000001</v>
      </c>
      <c r="K112" s="580">
        <v>1.26</v>
      </c>
      <c r="L112" s="580">
        <v>1.81</v>
      </c>
      <c r="M112" s="580">
        <v>1.57</v>
      </c>
      <c r="N112" s="580">
        <v>1.56</v>
      </c>
      <c r="O112" s="580">
        <v>1.2</v>
      </c>
      <c r="P112" s="580">
        <v>1.02</v>
      </c>
      <c r="Q112" s="580">
        <v>0.69</v>
      </c>
      <c r="R112" s="580">
        <v>0.7</v>
      </c>
      <c r="S112" s="580">
        <v>0.03</v>
      </c>
      <c r="T112" s="580">
        <v>0.45</v>
      </c>
      <c r="U112" s="580">
        <v>1.34</v>
      </c>
      <c r="V112" s="580">
        <v>0.97</v>
      </c>
      <c r="W112" s="580">
        <v>0.51</v>
      </c>
      <c r="X112" s="580">
        <v>-1.89</v>
      </c>
      <c r="Y112" s="580">
        <v>-3.55</v>
      </c>
      <c r="Z112" s="580">
        <v>-2.1</v>
      </c>
    </row>
    <row r="113" spans="2:26" x14ac:dyDescent="0.2">
      <c r="B113" s="581" t="s">
        <v>521</v>
      </c>
      <c r="C113" s="582">
        <v>4.3099999999999996</v>
      </c>
      <c r="D113" s="582">
        <v>2.52</v>
      </c>
      <c r="E113" s="582">
        <v>3.32</v>
      </c>
      <c r="F113" s="582">
        <v>1.95</v>
      </c>
      <c r="G113" s="582">
        <v>3.34</v>
      </c>
      <c r="H113" s="582">
        <v>1.54</v>
      </c>
      <c r="I113" s="582">
        <v>1.77</v>
      </c>
      <c r="J113" s="582">
        <v>1.46</v>
      </c>
      <c r="K113" s="582">
        <v>0.54</v>
      </c>
      <c r="L113" s="582">
        <v>-1.32</v>
      </c>
      <c r="M113" s="582">
        <v>-0.93</v>
      </c>
      <c r="N113" s="582">
        <v>1.25</v>
      </c>
      <c r="O113" s="582">
        <v>0.94</v>
      </c>
      <c r="P113" s="582">
        <v>0.16</v>
      </c>
      <c r="Q113" s="582">
        <v>-0.78</v>
      </c>
      <c r="R113" s="582">
        <v>-1.18</v>
      </c>
      <c r="S113" s="582">
        <v>-0.78</v>
      </c>
      <c r="T113" s="582">
        <v>-0.71</v>
      </c>
      <c r="U113" s="582">
        <v>0.63</v>
      </c>
      <c r="V113" s="582">
        <v>0.31</v>
      </c>
      <c r="W113" s="582">
        <v>-2.0499999999999998</v>
      </c>
      <c r="X113" s="582">
        <v>-4.21</v>
      </c>
      <c r="Y113" s="582">
        <v>-4.79</v>
      </c>
      <c r="Z113" s="582">
        <v>-4.3099999999999996</v>
      </c>
    </row>
    <row r="114" spans="2:26" x14ac:dyDescent="0.2">
      <c r="B114" s="581" t="s">
        <v>522</v>
      </c>
      <c r="C114" s="582">
        <v>3.04</v>
      </c>
      <c r="D114" s="582">
        <v>3.29</v>
      </c>
      <c r="E114" s="582">
        <v>3.3</v>
      </c>
      <c r="F114" s="582">
        <v>2.4</v>
      </c>
      <c r="G114" s="582">
        <v>2.08</v>
      </c>
      <c r="H114" s="582">
        <v>0.96</v>
      </c>
      <c r="I114" s="582">
        <v>1.08</v>
      </c>
      <c r="J114" s="582">
        <v>2.31</v>
      </c>
      <c r="K114" s="582">
        <v>1.17</v>
      </c>
      <c r="L114" s="582">
        <v>3.41</v>
      </c>
      <c r="M114" s="582">
        <v>3.97</v>
      </c>
      <c r="N114" s="582">
        <v>2.0099999999999998</v>
      </c>
      <c r="O114" s="582">
        <v>1.1000000000000001</v>
      </c>
      <c r="P114" s="582">
        <v>2.46</v>
      </c>
      <c r="Q114" s="582">
        <v>1.24</v>
      </c>
      <c r="R114" s="582">
        <v>2.4300000000000002</v>
      </c>
      <c r="S114" s="582">
        <v>0.31</v>
      </c>
      <c r="T114" s="582">
        <v>0.79</v>
      </c>
      <c r="U114" s="582">
        <v>2.4300000000000002</v>
      </c>
      <c r="V114" s="582">
        <v>1.1000000000000001</v>
      </c>
      <c r="W114" s="582">
        <v>1.1499999999999999</v>
      </c>
      <c r="X114" s="582">
        <v>-0.89</v>
      </c>
      <c r="Y114" s="582">
        <v>-3.16</v>
      </c>
      <c r="Z114" s="582">
        <v>-2.0699999999999998</v>
      </c>
    </row>
    <row r="115" spans="2:26" x14ac:dyDescent="0.2">
      <c r="B115" s="581" t="s">
        <v>523</v>
      </c>
      <c r="C115" s="582">
        <v>4.12</v>
      </c>
      <c r="D115" s="582">
        <v>3.76</v>
      </c>
      <c r="E115" s="582">
        <v>4.32</v>
      </c>
      <c r="F115" s="582">
        <v>2.48</v>
      </c>
      <c r="G115" s="582">
        <v>2.25</v>
      </c>
      <c r="H115" s="582">
        <v>2.4</v>
      </c>
      <c r="I115" s="582">
        <v>1.84</v>
      </c>
      <c r="J115" s="582">
        <v>2.0099999999999998</v>
      </c>
      <c r="K115" s="582">
        <v>2.37</v>
      </c>
      <c r="L115" s="582">
        <v>2.25</v>
      </c>
      <c r="M115" s="582">
        <v>3.42</v>
      </c>
      <c r="N115" s="582">
        <v>3.21</v>
      </c>
      <c r="O115" s="582">
        <v>2.82</v>
      </c>
      <c r="P115" s="582">
        <v>1.53</v>
      </c>
      <c r="Q115" s="582">
        <v>1.66</v>
      </c>
      <c r="R115" s="582">
        <v>2.15</v>
      </c>
      <c r="S115" s="582">
        <v>1.77</v>
      </c>
      <c r="T115" s="582">
        <v>0.85</v>
      </c>
      <c r="U115" s="582">
        <v>2.94</v>
      </c>
      <c r="V115" s="582">
        <v>2.2200000000000002</v>
      </c>
      <c r="W115" s="582">
        <v>2.17</v>
      </c>
      <c r="X115" s="582">
        <v>-2.13</v>
      </c>
      <c r="Y115" s="582">
        <v>-2.44</v>
      </c>
      <c r="Z115" s="582">
        <v>-0.79</v>
      </c>
    </row>
    <row r="116" spans="2:26" x14ac:dyDescent="0.2">
      <c r="B116" s="581" t="s">
        <v>524</v>
      </c>
      <c r="C116" s="582">
        <v>3.79</v>
      </c>
      <c r="D116" s="582">
        <v>2.65</v>
      </c>
      <c r="E116" s="582">
        <v>1.67</v>
      </c>
      <c r="F116" s="582">
        <v>1.32</v>
      </c>
      <c r="G116" s="582">
        <v>1.46</v>
      </c>
      <c r="H116" s="582">
        <v>1.73</v>
      </c>
      <c r="I116" s="582">
        <v>0.22</v>
      </c>
      <c r="J116" s="582">
        <v>0.23</v>
      </c>
      <c r="K116" s="582">
        <v>0.68</v>
      </c>
      <c r="L116" s="582">
        <v>2.14</v>
      </c>
      <c r="M116" s="582">
        <v>1.86</v>
      </c>
      <c r="N116" s="582">
        <v>0.71</v>
      </c>
      <c r="O116" s="582">
        <v>0.87</v>
      </c>
      <c r="P116" s="582">
        <v>0.19</v>
      </c>
      <c r="Q116" s="582">
        <v>0.31</v>
      </c>
      <c r="R116" s="582">
        <v>0.69</v>
      </c>
      <c r="S116" s="582">
        <v>0.62</v>
      </c>
      <c r="T116" s="582">
        <v>0.26</v>
      </c>
      <c r="U116" s="582">
        <v>0.7</v>
      </c>
      <c r="V116" s="582">
        <v>1.35</v>
      </c>
      <c r="W116" s="582">
        <v>0.15</v>
      </c>
      <c r="X116" s="582">
        <v>-1.31</v>
      </c>
      <c r="Y116" s="582">
        <v>-3.34</v>
      </c>
      <c r="Z116" s="582">
        <v>-1.83</v>
      </c>
    </row>
    <row r="117" spans="2:26" x14ac:dyDescent="0.2">
      <c r="B117" s="581" t="s">
        <v>525</v>
      </c>
      <c r="C117" s="582">
        <v>2.81</v>
      </c>
      <c r="D117" s="582">
        <v>2.85</v>
      </c>
      <c r="E117" s="582">
        <v>1.05</v>
      </c>
      <c r="F117" s="582">
        <v>1.58</v>
      </c>
      <c r="G117" s="582">
        <v>0.5</v>
      </c>
      <c r="H117" s="582">
        <v>-0.09</v>
      </c>
      <c r="I117" s="582">
        <v>1.2</v>
      </c>
      <c r="J117" s="582">
        <v>-0.14000000000000001</v>
      </c>
      <c r="K117" s="582">
        <v>0.76</v>
      </c>
      <c r="L117" s="582">
        <v>0.18</v>
      </c>
      <c r="M117" s="582">
        <v>0.55000000000000004</v>
      </c>
      <c r="N117" s="582">
        <v>1.63</v>
      </c>
      <c r="O117" s="582">
        <v>1.35</v>
      </c>
      <c r="P117" s="582">
        <v>1.1000000000000001</v>
      </c>
      <c r="Q117" s="582">
        <v>0.3</v>
      </c>
      <c r="R117" s="582">
        <v>-0.03</v>
      </c>
      <c r="S117" s="582">
        <v>-0.9</v>
      </c>
      <c r="T117" s="582">
        <v>-0.54</v>
      </c>
      <c r="U117" s="582">
        <v>-0.31</v>
      </c>
      <c r="V117" s="582">
        <v>0.84</v>
      </c>
      <c r="W117" s="582">
        <v>-0.48</v>
      </c>
      <c r="X117" s="582">
        <v>-2.99</v>
      </c>
      <c r="Y117" s="582">
        <v>-4.79</v>
      </c>
      <c r="Z117" s="582">
        <v>-2.25</v>
      </c>
    </row>
    <row r="118" spans="2:26" x14ac:dyDescent="0.2">
      <c r="B118" s="581" t="s">
        <v>526</v>
      </c>
      <c r="C118" s="582">
        <v>5.05</v>
      </c>
      <c r="D118" s="582">
        <v>4.22</v>
      </c>
      <c r="E118" s="582">
        <v>2.64</v>
      </c>
      <c r="F118" s="582">
        <v>3.5</v>
      </c>
      <c r="G118" s="582">
        <v>1.1399999999999999</v>
      </c>
      <c r="H118" s="582">
        <v>1.29</v>
      </c>
      <c r="I118" s="582">
        <v>0.84</v>
      </c>
      <c r="J118" s="582">
        <v>0.55000000000000004</v>
      </c>
      <c r="K118" s="582">
        <v>0.65</v>
      </c>
      <c r="L118" s="582">
        <v>1.1200000000000001</v>
      </c>
      <c r="M118" s="582">
        <v>0.97</v>
      </c>
      <c r="N118" s="582">
        <v>1.57</v>
      </c>
      <c r="O118" s="582">
        <v>-0.3</v>
      </c>
      <c r="P118" s="582">
        <v>0.95</v>
      </c>
      <c r="Q118" s="582">
        <v>-7.0000000000000007E-2</v>
      </c>
      <c r="R118" s="582">
        <v>0.52</v>
      </c>
      <c r="S118" s="582">
        <v>-0.79</v>
      </c>
      <c r="T118" s="582">
        <v>-0.26</v>
      </c>
      <c r="U118" s="582">
        <v>0.73</v>
      </c>
      <c r="V118" s="582">
        <v>0.7</v>
      </c>
      <c r="W118" s="582">
        <v>-0.23</v>
      </c>
      <c r="X118" s="582">
        <v>-1.65</v>
      </c>
      <c r="Y118" s="582">
        <v>-4.07</v>
      </c>
      <c r="Z118" s="582">
        <v>-1.91</v>
      </c>
    </row>
    <row r="119" spans="2:26" x14ac:dyDescent="0.2">
      <c r="B119" s="581" t="s">
        <v>527</v>
      </c>
      <c r="C119" s="582">
        <v>2.38</v>
      </c>
      <c r="D119" s="582">
        <v>3.05</v>
      </c>
      <c r="E119" s="582">
        <v>2.7</v>
      </c>
      <c r="F119" s="582">
        <v>1.37</v>
      </c>
      <c r="G119" s="582">
        <v>0.27</v>
      </c>
      <c r="H119" s="582">
        <v>0.43</v>
      </c>
      <c r="I119" s="582">
        <v>0.61</v>
      </c>
      <c r="J119" s="582">
        <v>1.63</v>
      </c>
      <c r="K119" s="582">
        <v>2.5299999999999998</v>
      </c>
      <c r="L119" s="582">
        <v>3.24</v>
      </c>
      <c r="M119" s="582">
        <v>2.08</v>
      </c>
      <c r="N119" s="582">
        <v>2.42</v>
      </c>
      <c r="O119" s="582">
        <v>1.1000000000000001</v>
      </c>
      <c r="P119" s="582">
        <v>0.47</v>
      </c>
      <c r="Q119" s="582">
        <v>1.26</v>
      </c>
      <c r="R119" s="582">
        <v>1.19</v>
      </c>
      <c r="S119" s="582">
        <v>0.1</v>
      </c>
      <c r="T119" s="582">
        <v>0.76</v>
      </c>
      <c r="U119" s="582">
        <v>1.45</v>
      </c>
      <c r="V119" s="582">
        <v>0.78</v>
      </c>
      <c r="W119" s="582">
        <v>0.19</v>
      </c>
      <c r="X119" s="582">
        <v>-2.73</v>
      </c>
      <c r="Y119" s="582">
        <v>-3.93</v>
      </c>
      <c r="Z119" s="582">
        <v>-3.65</v>
      </c>
    </row>
    <row r="120" spans="2:26" x14ac:dyDescent="0.2">
      <c r="B120" s="581" t="s">
        <v>528</v>
      </c>
      <c r="C120" s="582">
        <v>3.13</v>
      </c>
      <c r="D120" s="582">
        <v>3.99</v>
      </c>
      <c r="E120" s="582">
        <v>2.61</v>
      </c>
      <c r="F120" s="582">
        <v>3.04</v>
      </c>
      <c r="G120" s="582">
        <v>1.76</v>
      </c>
      <c r="H120" s="582">
        <v>2</v>
      </c>
      <c r="I120" s="582">
        <v>1.51</v>
      </c>
      <c r="J120" s="582">
        <v>1.4</v>
      </c>
      <c r="K120" s="582">
        <v>1.59</v>
      </c>
      <c r="L120" s="582">
        <v>1.56</v>
      </c>
      <c r="M120" s="582">
        <v>2.29</v>
      </c>
      <c r="N120" s="582">
        <v>0.41</v>
      </c>
      <c r="O120" s="582">
        <v>1.5</v>
      </c>
      <c r="P120" s="582">
        <v>1.48</v>
      </c>
      <c r="Q120" s="582">
        <v>0.99</v>
      </c>
      <c r="R120" s="582">
        <v>-0.24</v>
      </c>
      <c r="S120" s="582">
        <v>0.1</v>
      </c>
      <c r="T120" s="582">
        <v>0.16</v>
      </c>
      <c r="U120" s="582">
        <v>1.59</v>
      </c>
      <c r="V120" s="582">
        <v>1.49</v>
      </c>
      <c r="W120" s="582">
        <v>0.74</v>
      </c>
      <c r="X120" s="582">
        <v>-2.62</v>
      </c>
      <c r="Y120" s="582">
        <v>-3.86</v>
      </c>
      <c r="Z120" s="582">
        <v>-1.29</v>
      </c>
    </row>
    <row r="121" spans="2:26" x14ac:dyDescent="0.2">
      <c r="B121" s="581" t="s">
        <v>529</v>
      </c>
      <c r="C121" s="582">
        <v>1.89</v>
      </c>
      <c r="D121" s="582">
        <v>1.77</v>
      </c>
      <c r="E121" s="582">
        <v>2.34</v>
      </c>
      <c r="F121" s="582">
        <v>0.87</v>
      </c>
      <c r="G121" s="582">
        <v>1.49</v>
      </c>
      <c r="H121" s="582">
        <v>0.41</v>
      </c>
      <c r="I121" s="582">
        <v>-0.36</v>
      </c>
      <c r="J121" s="582">
        <v>-0.96</v>
      </c>
      <c r="K121" s="582">
        <v>-0.03</v>
      </c>
      <c r="L121" s="582">
        <v>-0.03</v>
      </c>
      <c r="M121" s="582">
        <v>-0.6</v>
      </c>
      <c r="N121" s="582">
        <v>0.05</v>
      </c>
      <c r="O121" s="582">
        <v>-1.66</v>
      </c>
      <c r="P121" s="582">
        <v>-3.05</v>
      </c>
      <c r="Q121" s="582">
        <v>-1.98</v>
      </c>
      <c r="R121" s="582">
        <v>-1.71</v>
      </c>
      <c r="S121" s="582">
        <v>-3.77</v>
      </c>
      <c r="T121" s="582">
        <v>-1.76</v>
      </c>
      <c r="U121" s="582">
        <v>-1.49</v>
      </c>
      <c r="V121" s="582">
        <v>-3.89</v>
      </c>
      <c r="W121" s="582">
        <v>-2.36</v>
      </c>
      <c r="X121" s="582">
        <v>-6.28</v>
      </c>
      <c r="Y121" s="582">
        <v>-6.6</v>
      </c>
      <c r="Z121" s="582">
        <v>-5.18</v>
      </c>
    </row>
    <row r="122" spans="2:26" x14ac:dyDescent="0.2">
      <c r="B122" s="581" t="s">
        <v>530</v>
      </c>
      <c r="C122" s="582">
        <v>1.26</v>
      </c>
      <c r="D122" s="582">
        <v>2.5</v>
      </c>
      <c r="E122" s="582">
        <v>1.3</v>
      </c>
      <c r="F122" s="582">
        <v>1.59</v>
      </c>
      <c r="G122" s="582">
        <v>1.1100000000000001</v>
      </c>
      <c r="H122" s="582">
        <v>1.24</v>
      </c>
      <c r="I122" s="582">
        <v>1.35</v>
      </c>
      <c r="J122" s="582">
        <v>0.83</v>
      </c>
      <c r="K122" s="582">
        <v>1.51</v>
      </c>
      <c r="L122" s="582">
        <v>2.5499999999999998</v>
      </c>
      <c r="M122" s="582">
        <v>4.1500000000000004</v>
      </c>
      <c r="N122" s="582">
        <v>3.41</v>
      </c>
      <c r="O122" s="582">
        <v>2.58</v>
      </c>
      <c r="P122" s="582">
        <v>2.52</v>
      </c>
      <c r="Q122" s="582">
        <v>2.09</v>
      </c>
      <c r="R122" s="582">
        <v>2.31</v>
      </c>
      <c r="S122" s="582">
        <v>2.77</v>
      </c>
      <c r="T122" s="582">
        <v>2.72</v>
      </c>
      <c r="U122" s="582">
        <v>2.37</v>
      </c>
      <c r="V122" s="582">
        <v>2.89</v>
      </c>
      <c r="W122" s="582">
        <v>2.41</v>
      </c>
      <c r="X122" s="582">
        <v>-0.06</v>
      </c>
      <c r="Y122" s="582">
        <v>-2.6</v>
      </c>
      <c r="Z122" s="582">
        <v>-1.28</v>
      </c>
    </row>
    <row r="123" spans="2:26" x14ac:dyDescent="0.2">
      <c r="B123" s="581" t="s">
        <v>531</v>
      </c>
      <c r="C123" s="582">
        <v>3.4</v>
      </c>
      <c r="D123" s="582">
        <v>3.3</v>
      </c>
      <c r="E123" s="582">
        <v>2.61</v>
      </c>
      <c r="F123" s="582">
        <v>2.66</v>
      </c>
      <c r="G123" s="582">
        <v>0.97</v>
      </c>
      <c r="H123" s="582">
        <v>2.06</v>
      </c>
      <c r="I123" s="582">
        <v>2.0699999999999998</v>
      </c>
      <c r="J123" s="582">
        <v>1.71</v>
      </c>
      <c r="K123" s="582">
        <v>1.71</v>
      </c>
      <c r="L123" s="582">
        <v>2.78</v>
      </c>
      <c r="M123" s="582">
        <v>2.94</v>
      </c>
      <c r="N123" s="582">
        <v>1.06</v>
      </c>
      <c r="O123" s="582">
        <v>2.0299999999999998</v>
      </c>
      <c r="P123" s="582">
        <v>1.43</v>
      </c>
      <c r="Q123" s="582">
        <v>1.02</v>
      </c>
      <c r="R123" s="582">
        <v>0.28000000000000003</v>
      </c>
      <c r="S123" s="582">
        <v>0.33</v>
      </c>
      <c r="T123" s="582">
        <v>1.6</v>
      </c>
      <c r="U123" s="582">
        <v>2.48</v>
      </c>
      <c r="V123" s="582">
        <v>1.17</v>
      </c>
      <c r="W123" s="582">
        <v>1.45</v>
      </c>
      <c r="X123" s="582">
        <v>-0.83</v>
      </c>
      <c r="Y123" s="582">
        <v>-1.58</v>
      </c>
      <c r="Z123" s="582">
        <v>-1.1499999999999999</v>
      </c>
    </row>
    <row r="124" spans="2:26" x14ac:dyDescent="0.2">
      <c r="B124" s="581" t="s">
        <v>532</v>
      </c>
      <c r="C124" s="582">
        <v>1.07</v>
      </c>
      <c r="D124" s="582">
        <v>2.99</v>
      </c>
      <c r="E124" s="582">
        <v>0.41</v>
      </c>
      <c r="F124" s="582">
        <v>0.73</v>
      </c>
      <c r="G124" s="582">
        <v>-0.78</v>
      </c>
      <c r="H124" s="582">
        <v>0.25</v>
      </c>
      <c r="I124" s="582">
        <v>-1.08</v>
      </c>
      <c r="J124" s="582">
        <v>-0.53</v>
      </c>
      <c r="K124" s="582">
        <v>1.01</v>
      </c>
      <c r="L124" s="582">
        <v>0.83</v>
      </c>
      <c r="M124" s="582">
        <v>-0.67</v>
      </c>
      <c r="N124" s="582">
        <v>-0.25</v>
      </c>
      <c r="O124" s="582">
        <v>-0.8</v>
      </c>
      <c r="P124" s="582">
        <v>-0.11</v>
      </c>
      <c r="Q124" s="582">
        <v>-0.98</v>
      </c>
      <c r="R124" s="582">
        <v>-0.89</v>
      </c>
      <c r="S124" s="582">
        <v>-1.54</v>
      </c>
      <c r="T124" s="582">
        <v>-1.72</v>
      </c>
      <c r="U124" s="582">
        <v>-0.57999999999999996</v>
      </c>
      <c r="V124" s="582">
        <v>-2.2200000000000002</v>
      </c>
      <c r="W124" s="582">
        <v>-0.97</v>
      </c>
      <c r="X124" s="582">
        <v>-2.64</v>
      </c>
      <c r="Y124" s="582">
        <v>-5.75</v>
      </c>
      <c r="Z124" s="582">
        <v>-3.91</v>
      </c>
    </row>
    <row r="125" spans="2:26" x14ac:dyDescent="0.2">
      <c r="B125" s="581" t="s">
        <v>533</v>
      </c>
      <c r="C125" s="582">
        <v>2.4900000000000002</v>
      </c>
      <c r="D125" s="582">
        <v>2.57</v>
      </c>
      <c r="E125" s="582">
        <v>2.1</v>
      </c>
      <c r="F125" s="582">
        <v>1.33</v>
      </c>
      <c r="G125" s="582">
        <v>1.71</v>
      </c>
      <c r="H125" s="582">
        <v>-0.35</v>
      </c>
      <c r="I125" s="582">
        <v>0.17</v>
      </c>
      <c r="J125" s="582">
        <v>1.82</v>
      </c>
      <c r="K125" s="582">
        <v>1.6</v>
      </c>
      <c r="L125" s="582">
        <v>1.74</v>
      </c>
      <c r="M125" s="582">
        <v>1.1399999999999999</v>
      </c>
      <c r="N125" s="582">
        <v>1.51</v>
      </c>
      <c r="O125" s="582">
        <v>1.03</v>
      </c>
      <c r="P125" s="582">
        <v>0.93</v>
      </c>
      <c r="Q125" s="582">
        <v>1.39</v>
      </c>
      <c r="R125" s="582">
        <v>1</v>
      </c>
      <c r="S125" s="582">
        <v>0.85</v>
      </c>
      <c r="T125" s="582">
        <v>0.11</v>
      </c>
      <c r="U125" s="582">
        <v>1.1299999999999999</v>
      </c>
      <c r="V125" s="582">
        <v>0.62</v>
      </c>
      <c r="W125" s="582">
        <v>-0.34</v>
      </c>
      <c r="X125" s="582">
        <v>-2.95</v>
      </c>
      <c r="Y125" s="582">
        <v>-3.51</v>
      </c>
      <c r="Z125" s="582">
        <v>-2.19</v>
      </c>
    </row>
    <row r="126" spans="2:26" x14ac:dyDescent="0.2">
      <c r="B126" s="581" t="s">
        <v>534</v>
      </c>
      <c r="C126" s="582">
        <v>0.94</v>
      </c>
      <c r="D126" s="582">
        <v>2.4900000000000002</v>
      </c>
      <c r="E126" s="582">
        <v>1.42</v>
      </c>
      <c r="F126" s="582">
        <v>0.62</v>
      </c>
      <c r="G126" s="582">
        <v>0.51</v>
      </c>
      <c r="H126" s="582">
        <v>0.05</v>
      </c>
      <c r="I126" s="582">
        <v>0.65</v>
      </c>
      <c r="J126" s="582">
        <v>1.17</v>
      </c>
      <c r="K126" s="582">
        <v>0.12</v>
      </c>
      <c r="L126" s="582">
        <v>0.4</v>
      </c>
      <c r="M126" s="582">
        <v>0.22</v>
      </c>
      <c r="N126" s="582">
        <v>0.79</v>
      </c>
      <c r="O126" s="582">
        <v>-0.22</v>
      </c>
      <c r="P126" s="582">
        <v>0.16</v>
      </c>
      <c r="Q126" s="582">
        <v>0.09</v>
      </c>
      <c r="R126" s="582">
        <v>-0.5</v>
      </c>
      <c r="S126" s="582">
        <v>-1.24</v>
      </c>
      <c r="T126" s="582">
        <v>-0.48</v>
      </c>
      <c r="U126" s="582">
        <v>1.18</v>
      </c>
      <c r="V126" s="582">
        <v>7.0000000000000007E-2</v>
      </c>
      <c r="W126" s="582">
        <v>0.17</v>
      </c>
      <c r="X126" s="582">
        <v>-2.93</v>
      </c>
      <c r="Y126" s="582">
        <v>-4.18</v>
      </c>
      <c r="Z126" s="582">
        <v>-2.2599999999999998</v>
      </c>
    </row>
    <row r="127" spans="2:26" x14ac:dyDescent="0.2">
      <c r="B127" s="581" t="s">
        <v>535</v>
      </c>
      <c r="C127" s="582">
        <v>4.49</v>
      </c>
      <c r="D127" s="582">
        <v>5.39</v>
      </c>
      <c r="E127" s="582">
        <v>3.48</v>
      </c>
      <c r="F127" s="582">
        <v>2.12</v>
      </c>
      <c r="G127" s="582">
        <v>3.6</v>
      </c>
      <c r="H127" s="582">
        <v>3.11</v>
      </c>
      <c r="I127" s="582">
        <v>2.4500000000000002</v>
      </c>
      <c r="J127" s="582">
        <v>2.31</v>
      </c>
      <c r="K127" s="582">
        <v>2.79</v>
      </c>
      <c r="L127" s="582">
        <v>3.35</v>
      </c>
      <c r="M127" s="582">
        <v>2.2400000000000002</v>
      </c>
      <c r="N127" s="582">
        <v>3.38</v>
      </c>
      <c r="O127" s="582">
        <v>2.42</v>
      </c>
      <c r="P127" s="582">
        <v>2.93</v>
      </c>
      <c r="Q127" s="582">
        <v>1.59</v>
      </c>
      <c r="R127" s="582">
        <v>2.48</v>
      </c>
      <c r="S127" s="582">
        <v>1.45</v>
      </c>
      <c r="T127" s="582">
        <v>2.16</v>
      </c>
      <c r="U127" s="582">
        <v>3.07</v>
      </c>
      <c r="V127" s="582">
        <v>3.01</v>
      </c>
      <c r="W127" s="582">
        <v>1.84</v>
      </c>
      <c r="X127" s="582">
        <v>-0.89</v>
      </c>
      <c r="Y127" s="582">
        <v>-0.89</v>
      </c>
      <c r="Z127" s="582">
        <v>0.13</v>
      </c>
    </row>
    <row r="128" spans="2:26" x14ac:dyDescent="0.2">
      <c r="B128" s="581" t="s">
        <v>536</v>
      </c>
      <c r="C128" s="582">
        <v>2.59</v>
      </c>
      <c r="D128" s="582">
        <v>2.95</v>
      </c>
      <c r="E128" s="582">
        <v>2.27</v>
      </c>
      <c r="F128" s="582">
        <v>1.9</v>
      </c>
      <c r="G128" s="582">
        <v>1.45</v>
      </c>
      <c r="H128" s="582">
        <v>1.7</v>
      </c>
      <c r="I128" s="582">
        <v>1.46</v>
      </c>
      <c r="J128" s="582">
        <v>1.6</v>
      </c>
      <c r="K128" s="582">
        <v>1.44</v>
      </c>
      <c r="L128" s="582">
        <v>2.16</v>
      </c>
      <c r="M128" s="582">
        <v>1.55</v>
      </c>
      <c r="N128" s="582">
        <v>1.33</v>
      </c>
      <c r="O128" s="582">
        <v>1.95</v>
      </c>
      <c r="P128" s="582">
        <v>1.96</v>
      </c>
      <c r="Q128" s="582">
        <v>1.38</v>
      </c>
      <c r="R128" s="582">
        <v>1.69</v>
      </c>
      <c r="S128" s="582">
        <v>0.45</v>
      </c>
      <c r="T128" s="582">
        <v>1.95</v>
      </c>
      <c r="U128" s="582">
        <v>2.4300000000000002</v>
      </c>
      <c r="V128" s="582">
        <v>2.46</v>
      </c>
      <c r="W128" s="582">
        <v>2.0099999999999998</v>
      </c>
      <c r="X128" s="582">
        <v>-0.01</v>
      </c>
      <c r="Y128" s="582">
        <v>-1.53</v>
      </c>
      <c r="Z128" s="582">
        <v>-0.46</v>
      </c>
    </row>
    <row r="129" spans="2:26" x14ac:dyDescent="0.2">
      <c r="B129" s="581" t="s">
        <v>537</v>
      </c>
      <c r="C129" s="582">
        <v>4.51</v>
      </c>
      <c r="D129" s="582">
        <v>3.32</v>
      </c>
      <c r="E129" s="582">
        <v>2.29</v>
      </c>
      <c r="F129" s="582">
        <v>1.87</v>
      </c>
      <c r="G129" s="582">
        <v>1.25</v>
      </c>
      <c r="H129" s="582">
        <v>1.94</v>
      </c>
      <c r="I129" s="582">
        <v>1.88</v>
      </c>
      <c r="J129" s="582">
        <v>2.58</v>
      </c>
      <c r="K129" s="582">
        <v>1.43</v>
      </c>
      <c r="L129" s="582">
        <v>2.8</v>
      </c>
      <c r="M129" s="582">
        <v>1.05</v>
      </c>
      <c r="N129" s="582">
        <v>2.99</v>
      </c>
      <c r="O129" s="582">
        <v>2.84</v>
      </c>
      <c r="P129" s="582">
        <v>1.76</v>
      </c>
      <c r="Q129" s="582">
        <v>2.25</v>
      </c>
      <c r="R129" s="582">
        <v>0.48</v>
      </c>
      <c r="S129" s="582">
        <v>-0.12</v>
      </c>
      <c r="T129" s="582">
        <v>0.85</v>
      </c>
      <c r="U129" s="582">
        <v>2.2000000000000002</v>
      </c>
      <c r="V129" s="582">
        <v>1.37</v>
      </c>
      <c r="W129" s="582">
        <v>-0.42</v>
      </c>
      <c r="X129" s="582">
        <v>-2.41</v>
      </c>
      <c r="Y129" s="582">
        <v>-4.33</v>
      </c>
      <c r="Z129" s="582">
        <v>-2.66</v>
      </c>
    </row>
    <row r="130" spans="2:26" x14ac:dyDescent="0.2">
      <c r="B130" s="581" t="s">
        <v>538</v>
      </c>
      <c r="C130" s="582">
        <v>0.44</v>
      </c>
      <c r="D130" s="582">
        <v>0.79</v>
      </c>
      <c r="E130" s="582">
        <v>0.42</v>
      </c>
      <c r="F130" s="582">
        <v>-0.46</v>
      </c>
      <c r="G130" s="582">
        <v>-1.2</v>
      </c>
      <c r="H130" s="582">
        <v>-0.14000000000000001</v>
      </c>
      <c r="I130" s="582">
        <v>-1.61</v>
      </c>
      <c r="J130" s="582">
        <v>-2.17</v>
      </c>
      <c r="K130" s="582">
        <v>-2.58</v>
      </c>
      <c r="L130" s="582">
        <v>-0.56999999999999995</v>
      </c>
      <c r="M130" s="582">
        <v>-0.25</v>
      </c>
      <c r="N130" s="582">
        <v>-0.63</v>
      </c>
      <c r="O130" s="582">
        <v>-0.28999999999999998</v>
      </c>
      <c r="P130" s="582">
        <v>-1.25</v>
      </c>
      <c r="Q130" s="582">
        <v>-1.89</v>
      </c>
      <c r="R130" s="582">
        <v>-1.86</v>
      </c>
      <c r="S130" s="582">
        <v>-2</v>
      </c>
      <c r="T130" s="582">
        <v>-1.71</v>
      </c>
      <c r="U130" s="582">
        <v>-1.42</v>
      </c>
      <c r="V130" s="582">
        <v>0.21</v>
      </c>
      <c r="W130" s="582">
        <v>-0.56000000000000005</v>
      </c>
      <c r="X130" s="582">
        <v>-1.83</v>
      </c>
      <c r="Y130" s="582">
        <v>-5.37</v>
      </c>
      <c r="Z130" s="582">
        <v>-3.59</v>
      </c>
    </row>
    <row r="131" spans="2:26" x14ac:dyDescent="0.2">
      <c r="B131" s="581" t="s">
        <v>539</v>
      </c>
      <c r="C131" s="582">
        <v>1.47</v>
      </c>
      <c r="D131" s="582">
        <v>1.45</v>
      </c>
      <c r="E131" s="582">
        <v>1.32</v>
      </c>
      <c r="F131" s="582">
        <v>-0.22</v>
      </c>
      <c r="G131" s="582">
        <v>0.67</v>
      </c>
      <c r="H131" s="582">
        <v>0.99</v>
      </c>
      <c r="I131" s="582">
        <v>-0.3</v>
      </c>
      <c r="J131" s="582">
        <v>0.78</v>
      </c>
      <c r="K131" s="582">
        <v>0.75</v>
      </c>
      <c r="L131" s="582">
        <v>1.1200000000000001</v>
      </c>
      <c r="M131" s="582">
        <v>0.26</v>
      </c>
      <c r="N131" s="582">
        <v>0.82</v>
      </c>
      <c r="O131" s="582">
        <v>0.64</v>
      </c>
      <c r="P131" s="582">
        <v>1.1100000000000001</v>
      </c>
      <c r="Q131" s="582">
        <v>-0.23</v>
      </c>
      <c r="R131" s="582">
        <v>-0.79</v>
      </c>
      <c r="S131" s="582">
        <v>-0.15</v>
      </c>
      <c r="T131" s="582">
        <v>-0.4</v>
      </c>
      <c r="U131" s="582">
        <v>0.47</v>
      </c>
      <c r="V131" s="582">
        <v>0.68</v>
      </c>
      <c r="W131" s="582">
        <v>0.51</v>
      </c>
      <c r="X131" s="582">
        <v>-2.2799999999999998</v>
      </c>
      <c r="Y131" s="582">
        <v>-5.55</v>
      </c>
      <c r="Z131" s="582">
        <v>-3.87</v>
      </c>
    </row>
    <row r="132" spans="2:26" x14ac:dyDescent="0.2">
      <c r="B132" s="581" t="s">
        <v>540</v>
      </c>
      <c r="C132" s="582">
        <v>3.47</v>
      </c>
      <c r="D132" s="582">
        <v>2.13</v>
      </c>
      <c r="E132" s="582">
        <v>2.1</v>
      </c>
      <c r="F132" s="582">
        <v>1.81</v>
      </c>
      <c r="G132" s="582">
        <v>1.67</v>
      </c>
      <c r="H132" s="582">
        <v>0.02</v>
      </c>
      <c r="I132" s="582">
        <v>0.68</v>
      </c>
      <c r="J132" s="582">
        <v>0.61</v>
      </c>
      <c r="K132" s="582">
        <v>1.94</v>
      </c>
      <c r="L132" s="582">
        <v>1</v>
      </c>
      <c r="M132" s="582">
        <v>-0.41</v>
      </c>
      <c r="N132" s="582">
        <v>1.26</v>
      </c>
      <c r="O132" s="582">
        <v>-0.15</v>
      </c>
      <c r="P132" s="582">
        <v>0.19</v>
      </c>
      <c r="Q132" s="582">
        <v>-0.9</v>
      </c>
      <c r="R132" s="582">
        <v>-0.28999999999999998</v>
      </c>
      <c r="S132" s="582">
        <v>-0.64</v>
      </c>
      <c r="T132" s="582">
        <v>-1.1000000000000001</v>
      </c>
      <c r="U132" s="582">
        <v>0.91</v>
      </c>
      <c r="V132" s="582">
        <v>-1.45</v>
      </c>
      <c r="W132" s="582">
        <v>-0.96</v>
      </c>
      <c r="X132" s="582">
        <v>-1.63</v>
      </c>
      <c r="Y132" s="582">
        <v>-4.84</v>
      </c>
      <c r="Z132" s="582">
        <v>-2.86</v>
      </c>
    </row>
    <row r="133" spans="2:26" x14ac:dyDescent="0.2">
      <c r="B133" s="581" t="s">
        <v>541</v>
      </c>
      <c r="C133" s="583" t="s">
        <v>542</v>
      </c>
      <c r="D133" s="583" t="s">
        <v>542</v>
      </c>
      <c r="E133" s="583" t="s">
        <v>542</v>
      </c>
      <c r="F133" s="582">
        <v>2.76</v>
      </c>
      <c r="G133" s="582">
        <v>2.8</v>
      </c>
      <c r="H133" s="582">
        <v>0.95</v>
      </c>
      <c r="I133" s="582">
        <v>0.85</v>
      </c>
      <c r="J133" s="582">
        <v>1.76</v>
      </c>
      <c r="K133" s="582">
        <v>2.04</v>
      </c>
      <c r="L133" s="582">
        <v>2.3199999999999998</v>
      </c>
      <c r="M133" s="582">
        <v>2.31</v>
      </c>
      <c r="N133" s="582">
        <v>1.79</v>
      </c>
      <c r="O133" s="582">
        <v>2.13</v>
      </c>
      <c r="P133" s="582">
        <v>0.09</v>
      </c>
      <c r="Q133" s="582">
        <v>0.09</v>
      </c>
      <c r="R133" s="582">
        <v>1.8</v>
      </c>
      <c r="S133" s="582">
        <v>-2.5499999999999998</v>
      </c>
      <c r="T133" s="582">
        <v>0</v>
      </c>
      <c r="U133" s="582">
        <v>-0.24</v>
      </c>
      <c r="V133" s="582">
        <v>-1.04</v>
      </c>
      <c r="W133" s="582">
        <v>-0.95</v>
      </c>
      <c r="X133" s="582">
        <v>-2.12</v>
      </c>
      <c r="Y133" s="582">
        <v>-5.29</v>
      </c>
      <c r="Z133" s="582">
        <v>-3.77</v>
      </c>
    </row>
    <row r="134" spans="2:26" x14ac:dyDescent="0.2">
      <c r="B134" s="581" t="s">
        <v>543</v>
      </c>
      <c r="C134" s="582">
        <v>0</v>
      </c>
      <c r="D134" s="582">
        <v>0</v>
      </c>
      <c r="E134" s="582">
        <v>0</v>
      </c>
      <c r="F134" s="582">
        <v>0</v>
      </c>
      <c r="G134" s="582">
        <v>0</v>
      </c>
      <c r="H134" s="582">
        <v>0</v>
      </c>
      <c r="I134" s="582">
        <v>0</v>
      </c>
      <c r="J134" s="582">
        <v>0</v>
      </c>
      <c r="K134" s="582">
        <v>0</v>
      </c>
      <c r="L134" s="582">
        <v>0</v>
      </c>
      <c r="M134" s="582">
        <v>0</v>
      </c>
      <c r="N134" s="582">
        <v>0</v>
      </c>
      <c r="O134" s="582">
        <v>0</v>
      </c>
      <c r="P134" s="582">
        <v>0</v>
      </c>
      <c r="Q134" s="582">
        <v>0</v>
      </c>
      <c r="R134" s="582">
        <v>0</v>
      </c>
      <c r="S134" s="582">
        <v>0</v>
      </c>
      <c r="T134" s="582">
        <v>0</v>
      </c>
      <c r="U134" s="582">
        <v>0</v>
      </c>
      <c r="V134" s="582">
        <v>0</v>
      </c>
      <c r="W134" s="582">
        <v>0</v>
      </c>
      <c r="X134" s="582">
        <v>0</v>
      </c>
      <c r="Y134" s="582">
        <v>0</v>
      </c>
      <c r="Z134" s="582">
        <v>0</v>
      </c>
    </row>
    <row r="135" spans="2:26" x14ac:dyDescent="0.2">
      <c r="B135" s="581" t="s">
        <v>544</v>
      </c>
      <c r="C135" s="582">
        <v>0</v>
      </c>
      <c r="D135" s="582">
        <v>0</v>
      </c>
      <c r="E135" s="582">
        <v>0</v>
      </c>
      <c r="F135" s="582">
        <v>0</v>
      </c>
      <c r="G135" s="582">
        <v>0</v>
      </c>
      <c r="H135" s="582">
        <v>0</v>
      </c>
      <c r="I135" s="582">
        <v>0</v>
      </c>
      <c r="J135" s="582">
        <v>0</v>
      </c>
      <c r="K135" s="582">
        <v>0</v>
      </c>
      <c r="L135" s="582">
        <v>0</v>
      </c>
      <c r="M135" s="582">
        <v>0</v>
      </c>
      <c r="N135" s="582">
        <v>0</v>
      </c>
      <c r="O135" s="582">
        <v>0</v>
      </c>
      <c r="P135" s="582">
        <v>0</v>
      </c>
      <c r="Q135" s="582">
        <v>0</v>
      </c>
      <c r="R135" s="582">
        <v>0</v>
      </c>
      <c r="S135" s="582">
        <v>0</v>
      </c>
      <c r="T135" s="582">
        <v>0</v>
      </c>
      <c r="U135" s="582">
        <v>0</v>
      </c>
      <c r="V135" s="582">
        <v>0</v>
      </c>
      <c r="W135" s="582">
        <v>0</v>
      </c>
      <c r="X135" s="582">
        <v>0</v>
      </c>
      <c r="Y135" s="582">
        <v>0</v>
      </c>
      <c r="Z135" s="582">
        <v>0</v>
      </c>
    </row>
    <row r="136" spans="2:26" x14ac:dyDescent="0.2">
      <c r="B136" s="581" t="s">
        <v>545</v>
      </c>
      <c r="C136" s="582">
        <v>0</v>
      </c>
      <c r="D136" s="582">
        <v>0</v>
      </c>
      <c r="E136" s="582">
        <v>0</v>
      </c>
      <c r="F136" s="582">
        <v>0</v>
      </c>
      <c r="G136" s="582">
        <v>0</v>
      </c>
      <c r="H136" s="582">
        <v>0</v>
      </c>
      <c r="I136" s="582">
        <v>0</v>
      </c>
      <c r="J136" s="582">
        <v>0</v>
      </c>
      <c r="K136" s="582">
        <v>0</v>
      </c>
      <c r="L136" s="582">
        <v>0</v>
      </c>
      <c r="M136" s="582">
        <v>0</v>
      </c>
      <c r="N136" s="582">
        <v>0</v>
      </c>
      <c r="O136" s="582">
        <v>0</v>
      </c>
      <c r="P136" s="582">
        <v>0</v>
      </c>
      <c r="Q136" s="582">
        <v>0</v>
      </c>
      <c r="R136" s="582">
        <v>0</v>
      </c>
      <c r="S136" s="582">
        <v>0</v>
      </c>
      <c r="T136" s="582">
        <v>0</v>
      </c>
      <c r="U136" s="582">
        <v>0</v>
      </c>
      <c r="V136" s="582">
        <v>0</v>
      </c>
      <c r="W136" s="582">
        <v>0</v>
      </c>
      <c r="X136" s="582">
        <v>0</v>
      </c>
      <c r="Y136" s="582">
        <v>0</v>
      </c>
      <c r="Z136" s="582">
        <v>0</v>
      </c>
    </row>
    <row r="137" spans="2:26" x14ac:dyDescent="0.2">
      <c r="B137" s="581" t="s">
        <v>546</v>
      </c>
      <c r="C137" s="582">
        <v>0</v>
      </c>
      <c r="D137" s="582">
        <v>0</v>
      </c>
      <c r="E137" s="582">
        <v>0</v>
      </c>
      <c r="F137" s="582">
        <v>0</v>
      </c>
      <c r="G137" s="582">
        <v>0</v>
      </c>
      <c r="H137" s="582">
        <v>0</v>
      </c>
      <c r="I137" s="582">
        <v>0</v>
      </c>
      <c r="J137" s="582">
        <v>0</v>
      </c>
      <c r="K137" s="582">
        <v>0</v>
      </c>
      <c r="L137" s="582">
        <v>0</v>
      </c>
      <c r="M137" s="582">
        <v>0</v>
      </c>
      <c r="N137" s="582">
        <v>0</v>
      </c>
      <c r="O137" s="582">
        <v>0</v>
      </c>
      <c r="P137" s="582">
        <v>0</v>
      </c>
      <c r="Q137" s="582">
        <v>0</v>
      </c>
      <c r="R137" s="582">
        <v>0</v>
      </c>
      <c r="S137" s="582">
        <v>0</v>
      </c>
      <c r="T137" s="582">
        <v>0</v>
      </c>
      <c r="U137" s="582">
        <v>0</v>
      </c>
      <c r="V137" s="582">
        <v>0</v>
      </c>
      <c r="W137" s="582">
        <v>0</v>
      </c>
      <c r="X137" s="582">
        <v>0</v>
      </c>
      <c r="Y137" s="582">
        <v>0</v>
      </c>
      <c r="Z137" s="582">
        <v>0</v>
      </c>
    </row>
    <row r="138" spans="2:26" x14ac:dyDescent="0.2">
      <c r="B138" s="512" t="s">
        <v>547</v>
      </c>
      <c r="C138" s="513">
        <v>-2.0699999999999998</v>
      </c>
      <c r="D138" s="513">
        <v>-1.51</v>
      </c>
      <c r="E138" s="513">
        <v>-1.89</v>
      </c>
      <c r="F138" s="513">
        <v>-2.09</v>
      </c>
      <c r="G138" s="513">
        <v>-2.9</v>
      </c>
      <c r="H138" s="513">
        <v>-3.13</v>
      </c>
      <c r="I138" s="513">
        <v>-3.32</v>
      </c>
      <c r="J138" s="513">
        <v>-3.27</v>
      </c>
      <c r="K138" s="513">
        <v>-3.18</v>
      </c>
      <c r="L138" s="513">
        <v>-2.16</v>
      </c>
      <c r="M138" s="513">
        <v>-2.99</v>
      </c>
      <c r="N138" s="513">
        <v>-2.67</v>
      </c>
      <c r="O138" s="513">
        <v>-2.86</v>
      </c>
      <c r="P138" s="513">
        <v>-3.19</v>
      </c>
      <c r="Q138" s="513">
        <v>-3.65</v>
      </c>
      <c r="R138" s="513">
        <v>-3.18</v>
      </c>
      <c r="S138" s="513">
        <v>-4.01</v>
      </c>
      <c r="T138" s="513">
        <v>-3.78</v>
      </c>
      <c r="U138" s="513">
        <v>-3.68</v>
      </c>
      <c r="V138" s="513">
        <v>-4.13</v>
      </c>
      <c r="W138" s="513">
        <v>-3.81</v>
      </c>
      <c r="X138" s="513">
        <v>-6.31</v>
      </c>
      <c r="Y138" s="513">
        <v>-8.98</v>
      </c>
      <c r="Z138" s="513">
        <v>-6.03</v>
      </c>
    </row>
    <row r="139" spans="2:26" x14ac:dyDescent="0.2">
      <c r="B139" s="512" t="s">
        <v>548</v>
      </c>
      <c r="C139" s="513">
        <v>6.43</v>
      </c>
      <c r="D139" s="513">
        <v>6.34</v>
      </c>
      <c r="E139" s="513">
        <v>6.15</v>
      </c>
      <c r="F139" s="513">
        <v>5.35</v>
      </c>
      <c r="G139" s="513">
        <v>5.25</v>
      </c>
      <c r="H139" s="513">
        <v>5.0999999999999996</v>
      </c>
      <c r="I139" s="513">
        <v>5.49</v>
      </c>
      <c r="J139" s="513">
        <v>5.61</v>
      </c>
      <c r="K139" s="513">
        <v>6.13</v>
      </c>
      <c r="L139" s="513">
        <v>6.98</v>
      </c>
      <c r="M139" s="513">
        <v>6.41</v>
      </c>
      <c r="N139" s="513">
        <v>6.39</v>
      </c>
      <c r="O139" s="513">
        <v>5.6</v>
      </c>
      <c r="P139" s="513">
        <v>5.07</v>
      </c>
      <c r="Q139" s="513">
        <v>4.79</v>
      </c>
      <c r="R139" s="513">
        <v>5.2</v>
      </c>
      <c r="S139" s="513">
        <v>4.13</v>
      </c>
      <c r="T139" s="513">
        <v>4.41</v>
      </c>
      <c r="U139" s="513">
        <v>5.62</v>
      </c>
      <c r="V139" s="513">
        <v>4.6900000000000004</v>
      </c>
      <c r="W139" s="513">
        <v>4.32</v>
      </c>
      <c r="X139" s="513">
        <v>2.35</v>
      </c>
      <c r="Y139" s="513">
        <v>0.87</v>
      </c>
      <c r="Z139" s="513">
        <v>0.69</v>
      </c>
    </row>
    <row r="140" spans="2:26" x14ac:dyDescent="0.2">
      <c r="B140" s="512" t="s">
        <v>549</v>
      </c>
      <c r="C140" s="513">
        <v>-0.13</v>
      </c>
      <c r="D140" s="513">
        <v>0.1</v>
      </c>
      <c r="E140" s="513">
        <v>-0.51</v>
      </c>
      <c r="F140" s="513">
        <v>-0.08</v>
      </c>
      <c r="G140" s="513">
        <v>-0.89</v>
      </c>
      <c r="H140" s="513">
        <v>-0.65</v>
      </c>
      <c r="I140" s="513">
        <v>-0.55000000000000004</v>
      </c>
      <c r="J140" s="513">
        <v>-0.34</v>
      </c>
      <c r="K140" s="513">
        <v>-0.25</v>
      </c>
      <c r="L140" s="513">
        <v>0.39</v>
      </c>
      <c r="M140" s="513">
        <v>0.56999999999999995</v>
      </c>
      <c r="N140" s="513">
        <v>0.89</v>
      </c>
      <c r="O140" s="513">
        <v>0.72</v>
      </c>
      <c r="P140" s="513">
        <v>0.23</v>
      </c>
      <c r="Q140" s="513">
        <v>0.02</v>
      </c>
      <c r="R140" s="513">
        <v>0.45</v>
      </c>
      <c r="S140" s="513">
        <v>-0.35</v>
      </c>
      <c r="T140" s="513">
        <v>-0.08</v>
      </c>
      <c r="U140" s="513">
        <v>0.04</v>
      </c>
      <c r="V140" s="513">
        <v>-0.7</v>
      </c>
      <c r="W140" s="513">
        <v>-0.63</v>
      </c>
      <c r="X140" s="513">
        <v>-3.16</v>
      </c>
      <c r="Y140" s="513">
        <v>-5.14</v>
      </c>
      <c r="Z140" s="513">
        <v>-3.62</v>
      </c>
    </row>
    <row r="141" spans="2:26" x14ac:dyDescent="0.2">
      <c r="B141" s="512" t="s">
        <v>550</v>
      </c>
      <c r="C141" s="513">
        <v>-1.81</v>
      </c>
      <c r="D141" s="513">
        <v>-0.83</v>
      </c>
      <c r="E141" s="513">
        <v>-1.24</v>
      </c>
      <c r="F141" s="513">
        <v>-1.69</v>
      </c>
      <c r="G141" s="513">
        <v>-2.2599999999999998</v>
      </c>
      <c r="H141" s="513">
        <v>-2.15</v>
      </c>
      <c r="I141" s="513">
        <v>-2</v>
      </c>
      <c r="J141" s="513">
        <v>-2.38</v>
      </c>
      <c r="K141" s="513">
        <v>-1.57</v>
      </c>
      <c r="L141" s="513">
        <v>-1.1499999999999999</v>
      </c>
      <c r="M141" s="513">
        <v>-1.25</v>
      </c>
      <c r="N141" s="513">
        <v>-1.81</v>
      </c>
      <c r="O141" s="513">
        <v>-2.06</v>
      </c>
      <c r="P141" s="513">
        <v>-2.06</v>
      </c>
      <c r="Q141" s="513">
        <v>-2.72</v>
      </c>
      <c r="R141" s="513">
        <v>-2.25</v>
      </c>
      <c r="S141" s="513">
        <v>-3.12</v>
      </c>
      <c r="T141" s="513">
        <v>-2.4500000000000002</v>
      </c>
      <c r="U141" s="513">
        <v>-2.5</v>
      </c>
      <c r="V141" s="513">
        <v>-2.87</v>
      </c>
      <c r="W141" s="513">
        <v>-2.99</v>
      </c>
      <c r="X141" s="513">
        <v>-5.48</v>
      </c>
      <c r="Y141" s="513">
        <v>-7.42</v>
      </c>
      <c r="Z141" s="513">
        <v>-5.92</v>
      </c>
    </row>
    <row r="142" spans="2:26" x14ac:dyDescent="0.2">
      <c r="B142" s="512" t="s">
        <v>551</v>
      </c>
      <c r="C142" s="513">
        <v>4.38</v>
      </c>
      <c r="D142" s="513">
        <v>4.21</v>
      </c>
      <c r="E142" s="513">
        <v>3.94</v>
      </c>
      <c r="F142" s="513">
        <v>3.6</v>
      </c>
      <c r="G142" s="513">
        <v>2.99</v>
      </c>
      <c r="H142" s="513">
        <v>2.63</v>
      </c>
      <c r="I142" s="513">
        <v>2.87</v>
      </c>
      <c r="J142" s="513">
        <v>3</v>
      </c>
      <c r="K142" s="513">
        <v>3.02</v>
      </c>
      <c r="L142" s="513">
        <v>3.53</v>
      </c>
      <c r="M142" s="513">
        <v>2.79</v>
      </c>
      <c r="N142" s="513">
        <v>3.06</v>
      </c>
      <c r="O142" s="513">
        <v>2.31</v>
      </c>
      <c r="P142" s="513">
        <v>1.52</v>
      </c>
      <c r="Q142" s="513">
        <v>0.86</v>
      </c>
      <c r="R142" s="513">
        <v>1.71</v>
      </c>
      <c r="S142" s="513">
        <v>0.36</v>
      </c>
      <c r="T142" s="513">
        <v>0.35</v>
      </c>
      <c r="U142" s="513">
        <v>0.43</v>
      </c>
      <c r="V142" s="513">
        <v>-1.37</v>
      </c>
      <c r="W142" s="513">
        <v>-1.42</v>
      </c>
      <c r="X142" s="513">
        <v>-2.4300000000000002</v>
      </c>
      <c r="Y142" s="513">
        <v>-5.44</v>
      </c>
      <c r="Z142" s="513">
        <v>-3.93</v>
      </c>
    </row>
    <row r="143" spans="2:26" x14ac:dyDescent="0.2">
      <c r="B143" s="512" t="s">
        <v>552</v>
      </c>
      <c r="C143" s="513">
        <v>2.1800000000000002</v>
      </c>
      <c r="D143" s="513">
        <v>2.36</v>
      </c>
      <c r="E143" s="513">
        <v>2.29</v>
      </c>
      <c r="F143" s="513">
        <v>2.16</v>
      </c>
      <c r="G143" s="513">
        <v>1.91</v>
      </c>
      <c r="H143" s="513">
        <v>2.0299999999999998</v>
      </c>
      <c r="I143" s="513">
        <v>2.23</v>
      </c>
      <c r="J143" s="513">
        <v>2.72</v>
      </c>
      <c r="K143" s="513">
        <v>3.08</v>
      </c>
      <c r="L143" s="513">
        <v>4.12</v>
      </c>
      <c r="M143" s="513">
        <v>3.4</v>
      </c>
      <c r="N143" s="513">
        <v>4.01</v>
      </c>
      <c r="O143" s="513">
        <v>3.2</v>
      </c>
      <c r="P143" s="513">
        <v>3.12</v>
      </c>
      <c r="Q143" s="513">
        <v>2.5</v>
      </c>
      <c r="R143" s="513">
        <v>3.16</v>
      </c>
      <c r="S143" s="513">
        <v>2.41</v>
      </c>
      <c r="T143" s="513">
        <v>2.91</v>
      </c>
      <c r="U143" s="513">
        <v>3.4</v>
      </c>
      <c r="V143" s="513">
        <v>2.4300000000000002</v>
      </c>
      <c r="W143" s="513">
        <v>2.37</v>
      </c>
      <c r="X143" s="513">
        <v>0.36</v>
      </c>
      <c r="Y143" s="513">
        <v>-0.98</v>
      </c>
      <c r="Z143" s="513">
        <v>-0.57999999999999996</v>
      </c>
    </row>
    <row r="144" spans="2:26" x14ac:dyDescent="0.2">
      <c r="B144" s="512" t="s">
        <v>553</v>
      </c>
      <c r="C144" s="513">
        <v>3.23</v>
      </c>
      <c r="D144" s="513">
        <v>3.44</v>
      </c>
      <c r="E144" s="513">
        <v>3.24</v>
      </c>
      <c r="F144" s="513">
        <v>2.68</v>
      </c>
      <c r="G144" s="513">
        <v>2.04</v>
      </c>
      <c r="H144" s="513">
        <v>2</v>
      </c>
      <c r="I144" s="513">
        <v>1.9</v>
      </c>
      <c r="J144" s="513">
        <v>2.1800000000000002</v>
      </c>
      <c r="K144" s="513">
        <v>2.2000000000000002</v>
      </c>
      <c r="L144" s="513">
        <v>2.2000000000000002</v>
      </c>
      <c r="M144" s="513">
        <v>2.52</v>
      </c>
      <c r="N144" s="513">
        <v>1.97</v>
      </c>
      <c r="O144" s="513">
        <v>1.27</v>
      </c>
      <c r="P144" s="513">
        <v>1.52</v>
      </c>
      <c r="Q144" s="513">
        <v>0.73</v>
      </c>
      <c r="R144" s="513">
        <v>1.05</v>
      </c>
      <c r="S144" s="513">
        <v>0.27</v>
      </c>
      <c r="T144" s="513">
        <v>0.57999999999999996</v>
      </c>
      <c r="U144" s="513">
        <v>0.5</v>
      </c>
      <c r="V144" s="513">
        <v>-0.47</v>
      </c>
      <c r="W144" s="513">
        <v>-1.31</v>
      </c>
      <c r="X144" s="513">
        <v>-2.81</v>
      </c>
      <c r="Y144" s="513">
        <v>-4.49</v>
      </c>
      <c r="Z144" s="513">
        <v>-4.1399999999999997</v>
      </c>
    </row>
    <row r="145" spans="2:26" x14ac:dyDescent="0.2">
      <c r="B145" s="511" t="s">
        <v>554</v>
      </c>
    </row>
    <row r="147" spans="2:26" x14ac:dyDescent="0.2">
      <c r="B147" s="898" t="s">
        <v>633</v>
      </c>
      <c r="C147" s="901">
        <f>COSH(C16)</f>
        <v>6.5065610279931878</v>
      </c>
      <c r="D147" s="901">
        <f t="shared" ref="D147:Z147" si="0">COSH(D16)</f>
        <v>6.6364560818406018</v>
      </c>
      <c r="E147" s="901">
        <f t="shared" si="0"/>
        <v>3.5512274602074876</v>
      </c>
      <c r="F147" s="901">
        <f t="shared" si="0"/>
        <v>2.5304654547211589</v>
      </c>
      <c r="G147" s="901">
        <f t="shared" si="0"/>
        <v>1.8567610569852664</v>
      </c>
      <c r="H147" s="901">
        <f t="shared" si="0"/>
        <v>1.8412089502726745</v>
      </c>
      <c r="I147" s="901">
        <f t="shared" si="0"/>
        <v>1.616413399799008</v>
      </c>
      <c r="J147" s="901">
        <f t="shared" si="0"/>
        <v>1.954028669421281</v>
      </c>
      <c r="K147" s="901">
        <f t="shared" si="0"/>
        <v>2.2488424016313071</v>
      </c>
      <c r="L147" s="901">
        <f t="shared" si="0"/>
        <v>3.4177315307509519</v>
      </c>
      <c r="M147" s="901">
        <f t="shared" si="0"/>
        <v>2.9641883097280881</v>
      </c>
      <c r="N147" s="901">
        <f t="shared" si="0"/>
        <v>2.9364319116444939</v>
      </c>
      <c r="O147" s="901">
        <f t="shared" si="0"/>
        <v>2.0947288275116369</v>
      </c>
      <c r="P147" s="901">
        <f t="shared" si="0"/>
        <v>1.8884238771610158</v>
      </c>
      <c r="Q147" s="901">
        <f t="shared" si="0"/>
        <v>1.3740387501050857</v>
      </c>
      <c r="R147" s="901">
        <f t="shared" si="0"/>
        <v>1.2946832846768448</v>
      </c>
      <c r="S147" s="901">
        <f t="shared" si="0"/>
        <v>1.0024510005800824</v>
      </c>
      <c r="T147" s="901">
        <f t="shared" si="0"/>
        <v>1.149377557279424</v>
      </c>
      <c r="U147" s="901">
        <f t="shared" si="0"/>
        <v>1.8412089502726745</v>
      </c>
      <c r="V147" s="901">
        <f t="shared" si="0"/>
        <v>1.42289270202111</v>
      </c>
      <c r="W147" s="901">
        <f t="shared" si="0"/>
        <v>1.0366719725350502</v>
      </c>
      <c r="X147" s="901">
        <f t="shared" si="0"/>
        <v>4.4362308288258356</v>
      </c>
      <c r="Y147" s="901">
        <f t="shared" si="0"/>
        <v>30.178430136381856</v>
      </c>
      <c r="Z147" s="901">
        <f t="shared" si="0"/>
        <v>5.8951232454740881</v>
      </c>
    </row>
    <row r="148" spans="2:26" x14ac:dyDescent="0.2">
      <c r="B148" s="898" t="s">
        <v>632</v>
      </c>
      <c r="C148" s="901">
        <f>SQRT(C147)</f>
        <v>2.5507961557116219</v>
      </c>
      <c r="D148" s="901">
        <f t="shared" ref="D148:Z148" si="1">SQRT(D147)</f>
        <v>2.5761320000808579</v>
      </c>
      <c r="E148" s="901">
        <f t="shared" si="1"/>
        <v>1.8844700741077018</v>
      </c>
      <c r="F148" s="901">
        <f t="shared" si="1"/>
        <v>1.5907436797677867</v>
      </c>
      <c r="G148" s="901">
        <f t="shared" si="1"/>
        <v>1.3626301981775049</v>
      </c>
      <c r="H148" s="901">
        <f t="shared" si="1"/>
        <v>1.3569115484336753</v>
      </c>
      <c r="I148" s="901">
        <f t="shared" si="1"/>
        <v>1.271382475810882</v>
      </c>
      <c r="J148" s="901">
        <f t="shared" si="1"/>
        <v>1.3978657551500719</v>
      </c>
      <c r="K148" s="901">
        <f t="shared" si="1"/>
        <v>1.4996140842334427</v>
      </c>
      <c r="L148" s="901">
        <f t="shared" si="1"/>
        <v>1.8487107753109873</v>
      </c>
      <c r="M148" s="901">
        <f t="shared" si="1"/>
        <v>1.7216818259272206</v>
      </c>
      <c r="N148" s="901">
        <f t="shared" si="1"/>
        <v>1.7136020283731266</v>
      </c>
      <c r="O148" s="901">
        <f t="shared" si="1"/>
        <v>1.4473178045998181</v>
      </c>
      <c r="P148" s="901">
        <f t="shared" si="1"/>
        <v>1.3741993585943111</v>
      </c>
      <c r="Q148" s="901">
        <f t="shared" si="1"/>
        <v>1.1721939899628755</v>
      </c>
      <c r="R148" s="901">
        <f t="shared" si="1"/>
        <v>1.1378415024408473</v>
      </c>
      <c r="S148" s="901">
        <f t="shared" si="1"/>
        <v>1.0012247502834128</v>
      </c>
      <c r="T148" s="901">
        <f t="shared" si="1"/>
        <v>1.0720902747807313</v>
      </c>
      <c r="U148" s="901">
        <f t="shared" si="1"/>
        <v>1.3569115484336753</v>
      </c>
      <c r="V148" s="901">
        <f t="shared" si="1"/>
        <v>1.1928506620784975</v>
      </c>
      <c r="W148" s="901">
        <f t="shared" si="1"/>
        <v>1.0181708955450701</v>
      </c>
      <c r="X148" s="901">
        <f t="shared" si="1"/>
        <v>2.1062361759370281</v>
      </c>
      <c r="Y148" s="901">
        <f t="shared" si="1"/>
        <v>5.4934897957839022</v>
      </c>
      <c r="Z148" s="901">
        <f t="shared" si="1"/>
        <v>2.4279874887392001</v>
      </c>
    </row>
  </sheetData>
  <mergeCells count="3">
    <mergeCell ref="B51:B54"/>
    <mergeCell ref="B99:B102"/>
    <mergeCell ref="B3:B6"/>
  </mergeCells>
  <pageMargins left="0.7" right="0.7" top="0.75" bottom="0.75" header="0.3" footer="0.3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B1:H22"/>
  <sheetViews>
    <sheetView zoomScaleNormal="10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52" style="11" customWidth="1"/>
    <col min="3" max="3" width="12.85546875" style="11" customWidth="1"/>
    <col min="4" max="4" width="11.28515625" style="11" customWidth="1"/>
    <col min="5" max="5" width="13.140625" style="11" customWidth="1"/>
    <col min="6" max="6" width="9.7109375" style="11" customWidth="1"/>
    <col min="7" max="7" width="13" style="11" customWidth="1"/>
    <col min="8" max="8" width="33.140625" style="11" hidden="1" customWidth="1"/>
    <col min="9" max="9" width="10.28515625" style="11" customWidth="1"/>
    <col min="10" max="11" width="9.140625" style="11"/>
    <col min="12" max="12" width="11.28515625" style="11" customWidth="1"/>
    <col min="13" max="16384" width="9.140625" style="11"/>
  </cols>
  <sheetData>
    <row r="1" spans="2:8" ht="14.25" customHeight="1" x14ac:dyDescent="0.25"/>
    <row r="2" spans="2:8" x14ac:dyDescent="0.25">
      <c r="B2" s="11" t="s">
        <v>249</v>
      </c>
    </row>
    <row r="3" spans="2:8" ht="14.25" customHeight="1" x14ac:dyDescent="0.25">
      <c r="B3" s="33" t="s">
        <v>123</v>
      </c>
    </row>
    <row r="4" spans="2:8" ht="13.5" customHeight="1" thickBot="1" x14ac:dyDescent="0.3">
      <c r="B4" s="33"/>
    </row>
    <row r="5" spans="2:8" ht="28.5" customHeight="1" x14ac:dyDescent="0.25">
      <c r="B5" s="946" t="s">
        <v>111</v>
      </c>
      <c r="C5" s="961" t="s">
        <v>569</v>
      </c>
      <c r="D5" s="962"/>
      <c r="E5" s="961" t="s">
        <v>617</v>
      </c>
      <c r="F5" s="962"/>
      <c r="G5" s="854" t="s">
        <v>629</v>
      </c>
    </row>
    <row r="6" spans="2:8" ht="22.5" customHeight="1" thickBot="1" x14ac:dyDescent="0.3">
      <c r="B6" s="960"/>
      <c r="C6" s="856" t="s">
        <v>4</v>
      </c>
      <c r="D6" s="891" t="s">
        <v>303</v>
      </c>
      <c r="E6" s="856" t="s">
        <v>4</v>
      </c>
      <c r="F6" s="891" t="s">
        <v>303</v>
      </c>
      <c r="G6" s="855" t="s">
        <v>628</v>
      </c>
    </row>
    <row r="7" spans="2:8" ht="31.5" customHeight="1" thickBot="1" x14ac:dyDescent="0.3">
      <c r="B7" s="52" t="s">
        <v>298</v>
      </c>
      <c r="C7" s="53">
        <v>93337</v>
      </c>
      <c r="D7" s="54">
        <v>100</v>
      </c>
      <c r="E7" s="53">
        <v>92228</v>
      </c>
      <c r="F7" s="54">
        <v>100</v>
      </c>
      <c r="G7" s="55">
        <f>SUM(E7)-C7</f>
        <v>-1109</v>
      </c>
    </row>
    <row r="8" spans="2:8" ht="22.5" customHeight="1" thickBot="1" x14ac:dyDescent="0.3">
      <c r="B8" s="344" t="s">
        <v>120</v>
      </c>
      <c r="C8" s="248"/>
      <c r="D8" s="248"/>
      <c r="E8" s="248"/>
      <c r="F8" s="248"/>
      <c r="G8" s="249"/>
    </row>
    <row r="9" spans="2:8" ht="21" customHeight="1" x14ac:dyDescent="0.25">
      <c r="B9" s="43" t="s">
        <v>76</v>
      </c>
      <c r="C9" s="44">
        <v>19686</v>
      </c>
      <c r="D9" s="45">
        <f>SUM(C9)/C7*100</f>
        <v>21.091314269796545</v>
      </c>
      <c r="E9" s="44">
        <v>17712</v>
      </c>
      <c r="F9" s="45">
        <f>SUM(E9)/E7*100</f>
        <v>19.204579954026975</v>
      </c>
      <c r="G9" s="46">
        <f>SUM(E9)-C9</f>
        <v>-1974</v>
      </c>
      <c r="H9" s="277">
        <f>SUM(G9/C9)*100</f>
        <v>-10.027430661383724</v>
      </c>
    </row>
    <row r="10" spans="2:8" ht="20.25" customHeight="1" thickBot="1" x14ac:dyDescent="0.3">
      <c r="B10" s="47" t="s">
        <v>77</v>
      </c>
      <c r="C10" s="20">
        <v>73651</v>
      </c>
      <c r="D10" s="32">
        <f>SUM(C10)/C7*100</f>
        <v>78.908685730203459</v>
      </c>
      <c r="E10" s="20">
        <v>74516</v>
      </c>
      <c r="F10" s="32">
        <f>SUM(E10)/E7*100</f>
        <v>80.795420045973017</v>
      </c>
      <c r="G10" s="42">
        <f>SUM(E10)-C10</f>
        <v>865</v>
      </c>
      <c r="H10" s="277">
        <f>SUM(G10/C10)*100</f>
        <v>1.1744579163894584</v>
      </c>
    </row>
    <row r="11" spans="2:8" ht="22.5" customHeight="1" thickBot="1" x14ac:dyDescent="0.3">
      <c r="B11" s="345" t="s">
        <v>618</v>
      </c>
      <c r="C11" s="250"/>
      <c r="D11" s="250"/>
      <c r="E11" s="250"/>
      <c r="F11" s="250"/>
      <c r="G11" s="251"/>
    </row>
    <row r="12" spans="2:8" ht="19.5" customHeight="1" x14ac:dyDescent="0.25">
      <c r="B12" s="48" t="s">
        <v>78</v>
      </c>
      <c r="C12" s="49">
        <v>130</v>
      </c>
      <c r="D12" s="50">
        <f>SUM(C12)/C7*100</f>
        <v>0.13928024256189936</v>
      </c>
      <c r="E12" s="49">
        <v>97</v>
      </c>
      <c r="F12" s="50">
        <f>SUM(E12)/E7*100</f>
        <v>0.105174133668734</v>
      </c>
      <c r="G12" s="51">
        <f t="shared" ref="G12:G17" si="0">SUM(E12)-C12</f>
        <v>-33</v>
      </c>
      <c r="H12" s="11" t="s">
        <v>636</v>
      </c>
    </row>
    <row r="13" spans="2:8" ht="18.75" customHeight="1" x14ac:dyDescent="0.25">
      <c r="B13" s="30" t="s">
        <v>79</v>
      </c>
      <c r="C13" s="13">
        <v>526</v>
      </c>
      <c r="D13" s="29">
        <f>SUM(C13)/C7*100</f>
        <v>0.56354928913506974</v>
      </c>
      <c r="E13" s="13">
        <v>567</v>
      </c>
      <c r="F13" s="29">
        <f>SUM(E13)/E7*100</f>
        <v>0.61478076072342458</v>
      </c>
      <c r="G13" s="39">
        <f t="shared" si="0"/>
        <v>41</v>
      </c>
      <c r="H13" s="11" t="s">
        <v>638</v>
      </c>
    </row>
    <row r="14" spans="2:8" ht="19.5" customHeight="1" x14ac:dyDescent="0.25">
      <c r="B14" s="36" t="s">
        <v>80</v>
      </c>
      <c r="C14" s="37">
        <v>7557</v>
      </c>
      <c r="D14" s="38">
        <f>SUM(C14)/C7*100</f>
        <v>8.0964676387713332</v>
      </c>
      <c r="E14" s="37">
        <v>6684</v>
      </c>
      <c r="F14" s="38">
        <f>SUM(E14)/E7*100</f>
        <v>7.2472567983692588</v>
      </c>
      <c r="G14" s="41">
        <f t="shared" si="0"/>
        <v>-873</v>
      </c>
      <c r="H14" s="11" t="s">
        <v>636</v>
      </c>
    </row>
    <row r="15" spans="2:8" ht="24" customHeight="1" x14ac:dyDescent="0.25">
      <c r="B15" s="30" t="s">
        <v>89</v>
      </c>
      <c r="C15" s="13">
        <v>0</v>
      </c>
      <c r="D15" s="29">
        <f>SUM(C15)/C7*100</f>
        <v>0</v>
      </c>
      <c r="E15" s="13">
        <v>0</v>
      </c>
      <c r="F15" s="29">
        <f>SUM(E15)/E7*100</f>
        <v>0</v>
      </c>
      <c r="G15" s="39">
        <f t="shared" si="0"/>
        <v>0</v>
      </c>
      <c r="H15" s="11" t="s">
        <v>637</v>
      </c>
    </row>
    <row r="16" spans="2:8" ht="18.75" customHeight="1" x14ac:dyDescent="0.25">
      <c r="B16" s="30" t="s">
        <v>81</v>
      </c>
      <c r="C16" s="13">
        <v>1561</v>
      </c>
      <c r="D16" s="29">
        <f>SUM(C16)/C7*100</f>
        <v>1.6724342972240374</v>
      </c>
      <c r="E16" s="13">
        <v>1450</v>
      </c>
      <c r="F16" s="29">
        <f>SUM(E16)/E7*100</f>
        <v>1.5721906579346836</v>
      </c>
      <c r="G16" s="39">
        <f t="shared" si="0"/>
        <v>-111</v>
      </c>
      <c r="H16" s="11" t="s">
        <v>636</v>
      </c>
    </row>
    <row r="17" spans="2:8" ht="21.75" customHeight="1" thickBot="1" x14ac:dyDescent="0.3">
      <c r="B17" s="31" t="s">
        <v>121</v>
      </c>
      <c r="C17" s="20">
        <v>486</v>
      </c>
      <c r="D17" s="32">
        <f>SUM(C17)/C7*100</f>
        <v>0.52069382988525459</v>
      </c>
      <c r="E17" s="20">
        <v>474</v>
      </c>
      <c r="F17" s="32">
        <f>SUM(E17)/E7*100</f>
        <v>0.51394370473175177</v>
      </c>
      <c r="G17" s="42">
        <f t="shared" si="0"/>
        <v>-12</v>
      </c>
      <c r="H17" s="11" t="s">
        <v>636</v>
      </c>
    </row>
    <row r="18" spans="2:8" hidden="1" x14ac:dyDescent="0.25">
      <c r="C18" s="808">
        <f>SUM(C12:C17)</f>
        <v>10260</v>
      </c>
      <c r="D18" s="809">
        <f>SUM(D12:D17)</f>
        <v>10.992425297577595</v>
      </c>
      <c r="E18" s="808">
        <f>SUM(E12:E17)</f>
        <v>9272</v>
      </c>
      <c r="F18" s="809">
        <f>SUM(F12:F17)</f>
        <v>10.053346055427852</v>
      </c>
    </row>
    <row r="19" spans="2:8" hidden="1" x14ac:dyDescent="0.25">
      <c r="C19" s="808">
        <f>SUM(C9:C10)</f>
        <v>93337</v>
      </c>
      <c r="D19" s="810">
        <f>SUM(C18)/C19*100</f>
        <v>10.992425297577595</v>
      </c>
      <c r="E19" s="808">
        <f>SUM(E9:E10)</f>
        <v>92228</v>
      </c>
      <c r="F19" s="810">
        <f>SUM(E18)/E19*100</f>
        <v>10.053346055427854</v>
      </c>
    </row>
    <row r="20" spans="2:8" x14ac:dyDescent="0.25">
      <c r="C20" s="277"/>
      <c r="E20" s="277"/>
      <c r="F20" s="275"/>
    </row>
    <row r="22" spans="2:8" x14ac:dyDescent="0.25">
      <c r="E22" s="59"/>
      <c r="F22" s="275"/>
    </row>
  </sheetData>
  <mergeCells count="3">
    <mergeCell ref="B5:B6"/>
    <mergeCell ref="E5:F5"/>
    <mergeCell ref="C5:D5"/>
  </mergeCells>
  <pageMargins left="1.6929133858267718" right="0.70866141732283472" top="1.5354330708661419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B2:J35"/>
  <sheetViews>
    <sheetView zoomScale="80" zoomScaleNormal="80" workbookViewId="0">
      <selection activeCell="B1" sqref="B1"/>
    </sheetView>
  </sheetViews>
  <sheetFormatPr defaultRowHeight="15" x14ac:dyDescent="0.25"/>
  <cols>
    <col min="1" max="1" width="2.28515625" style="2" customWidth="1"/>
    <col min="2" max="2" width="21.7109375" style="2" customWidth="1"/>
    <col min="3" max="3" width="12.140625" style="2" customWidth="1"/>
    <col min="4" max="4" width="11.7109375" style="2" customWidth="1"/>
    <col min="5" max="5" width="13.42578125" style="2" customWidth="1"/>
    <col min="6" max="6" width="11.42578125" style="2" customWidth="1"/>
    <col min="7" max="7" width="3.85546875" style="2" customWidth="1"/>
    <col min="8" max="8" width="33.140625" style="2" hidden="1" customWidth="1"/>
    <col min="9" max="9" width="10.28515625" style="2" hidden="1" customWidth="1"/>
    <col min="10" max="10" width="0" style="2" hidden="1" customWidth="1"/>
    <col min="11" max="11" width="9.140625" style="2"/>
    <col min="12" max="12" width="11.28515625" style="2" customWidth="1"/>
    <col min="13" max="16384" width="9.140625" style="2"/>
  </cols>
  <sheetData>
    <row r="2" spans="2:10" x14ac:dyDescent="0.25">
      <c r="B2" s="11" t="s">
        <v>247</v>
      </c>
      <c r="C2" s="11"/>
      <c r="D2" s="11"/>
      <c r="E2" s="11"/>
      <c r="F2" s="11"/>
    </row>
    <row r="3" spans="2:10" x14ac:dyDescent="0.25">
      <c r="B3" s="11" t="s">
        <v>248</v>
      </c>
      <c r="C3" s="11"/>
      <c r="D3" s="11"/>
      <c r="E3" s="11"/>
      <c r="F3" s="11"/>
    </row>
    <row r="4" spans="2:10" ht="15.75" thickBot="1" x14ac:dyDescent="0.3">
      <c r="B4" s="11"/>
      <c r="C4" s="11"/>
      <c r="D4" s="11"/>
      <c r="E4" s="11"/>
      <c r="F4" s="11"/>
    </row>
    <row r="5" spans="2:10" ht="19.5" customHeight="1" x14ac:dyDescent="0.25">
      <c r="B5" s="955" t="s">
        <v>116</v>
      </c>
      <c r="C5" s="957" t="s">
        <v>122</v>
      </c>
      <c r="D5" s="958"/>
      <c r="E5" s="958"/>
      <c r="F5" s="959"/>
    </row>
    <row r="6" spans="2:10" ht="27.75" customHeight="1" x14ac:dyDescent="0.25">
      <c r="B6" s="963"/>
      <c r="C6" s="966">
        <v>2022</v>
      </c>
      <c r="D6" s="964">
        <v>2023</v>
      </c>
      <c r="E6" s="968" t="s">
        <v>117</v>
      </c>
      <c r="F6" s="969"/>
    </row>
    <row r="7" spans="2:10" ht="43.5" customHeight="1" x14ac:dyDescent="0.25">
      <c r="B7" s="963"/>
      <c r="C7" s="966"/>
      <c r="D7" s="964"/>
      <c r="E7" s="970" t="s">
        <v>113</v>
      </c>
      <c r="F7" s="972" t="s">
        <v>619</v>
      </c>
    </row>
    <row r="8" spans="2:10" ht="30.75" thickBot="1" x14ac:dyDescent="0.3">
      <c r="B8" s="956"/>
      <c r="C8" s="967"/>
      <c r="D8" s="965"/>
      <c r="E8" s="971"/>
      <c r="F8" s="973"/>
      <c r="H8" s="544" t="s">
        <v>432</v>
      </c>
      <c r="I8" s="544" t="s">
        <v>433</v>
      </c>
      <c r="J8" s="544"/>
    </row>
    <row r="9" spans="2:10" ht="21" customHeight="1" thickBot="1" x14ac:dyDescent="0.3">
      <c r="B9" s="64" t="s">
        <v>14</v>
      </c>
      <c r="C9" s="335">
        <f>SUM(C10:C34)</f>
        <v>93337</v>
      </c>
      <c r="D9" s="66">
        <f>SUM(D10:D34)</f>
        <v>92228</v>
      </c>
      <c r="E9" s="66">
        <f>SUM(D9)-C9</f>
        <v>-1109</v>
      </c>
      <c r="F9" s="67">
        <f>SUM(E9)/C9*100</f>
        <v>-1.1881676077011261</v>
      </c>
      <c r="H9" s="446" t="s">
        <v>96</v>
      </c>
      <c r="I9" s="446" t="s">
        <v>96</v>
      </c>
      <c r="J9" s="446" t="s">
        <v>96</v>
      </c>
    </row>
    <row r="10" spans="2:10" ht="18" customHeight="1" x14ac:dyDescent="0.25">
      <c r="B10" s="12" t="s">
        <v>15</v>
      </c>
      <c r="C10" s="326">
        <v>1391</v>
      </c>
      <c r="D10" s="9">
        <v>1400</v>
      </c>
      <c r="E10" s="9">
        <f t="shared" ref="E10:E34" si="0">SUM(D10)-C10</f>
        <v>9</v>
      </c>
      <c r="F10" s="7">
        <f>SUM(E10)/C10*100</f>
        <v>0.64701653486700217</v>
      </c>
      <c r="H10" s="180">
        <f>RANK(D10,D10:D34,0)</f>
        <v>25</v>
      </c>
      <c r="I10" s="180">
        <f>RANK(F10,F10:F34,1)</f>
        <v>17</v>
      </c>
      <c r="J10" s="180">
        <f>RANK(E10,E10:E34,0)</f>
        <v>9</v>
      </c>
    </row>
    <row r="11" spans="2:10" ht="15.75" customHeight="1" x14ac:dyDescent="0.25">
      <c r="B11" s="12" t="s">
        <v>16</v>
      </c>
      <c r="C11" s="326">
        <v>3815</v>
      </c>
      <c r="D11" s="9">
        <v>3788</v>
      </c>
      <c r="E11" s="9">
        <f t="shared" si="0"/>
        <v>-27</v>
      </c>
      <c r="F11" s="7">
        <f t="shared" ref="F11:F34" si="1">SUM(E11)/C11*100</f>
        <v>-0.70773263433813893</v>
      </c>
      <c r="H11" s="9">
        <f>RANK(D11,D10:D34,0)</f>
        <v>12</v>
      </c>
      <c r="I11" s="9">
        <f>RANK(F11,F10:F34,1)</f>
        <v>12</v>
      </c>
      <c r="J11" s="9">
        <f>RANK(E11,E10:E34,0)</f>
        <v>14</v>
      </c>
    </row>
    <row r="12" spans="2:10" x14ac:dyDescent="0.25">
      <c r="B12" s="12" t="s">
        <v>17</v>
      </c>
      <c r="C12" s="326">
        <v>4513</v>
      </c>
      <c r="D12" s="9">
        <v>4502</v>
      </c>
      <c r="E12" s="9">
        <f t="shared" si="0"/>
        <v>-11</v>
      </c>
      <c r="F12" s="7">
        <f t="shared" si="1"/>
        <v>-0.2437403057832927</v>
      </c>
      <c r="H12" s="9">
        <f>RANK(D12,D10:D34,0)</f>
        <v>7</v>
      </c>
      <c r="I12" s="9">
        <f>RANK(F12,F10:F34,1)</f>
        <v>13</v>
      </c>
      <c r="J12" s="9">
        <f>RANK(E12,E10:E34,0)</f>
        <v>13</v>
      </c>
    </row>
    <row r="13" spans="2:10" x14ac:dyDescent="0.25">
      <c r="B13" s="12" t="s">
        <v>18</v>
      </c>
      <c r="C13" s="326">
        <v>6215</v>
      </c>
      <c r="D13" s="9">
        <v>5968</v>
      </c>
      <c r="E13" s="9">
        <f t="shared" si="0"/>
        <v>-247</v>
      </c>
      <c r="F13" s="7">
        <f t="shared" si="1"/>
        <v>-3.9742558326629123</v>
      </c>
      <c r="H13" s="9">
        <f>RANK(D13,D10:D34,0)</f>
        <v>3</v>
      </c>
      <c r="I13" s="9">
        <f>RANK(F13,F10:F34,1)</f>
        <v>7</v>
      </c>
      <c r="J13" s="9">
        <f>RANK(E13,E10:E34,0)</f>
        <v>22</v>
      </c>
    </row>
    <row r="14" spans="2:10" x14ac:dyDescent="0.25">
      <c r="B14" s="12" t="s">
        <v>19</v>
      </c>
      <c r="C14" s="326">
        <v>5872</v>
      </c>
      <c r="D14" s="9">
        <v>6030</v>
      </c>
      <c r="E14" s="9">
        <f t="shared" si="0"/>
        <v>158</v>
      </c>
      <c r="F14" s="7">
        <f t="shared" si="1"/>
        <v>2.6907356948228882</v>
      </c>
      <c r="H14" s="9">
        <f>RANK(D14,D10:D34,0)</f>
        <v>2</v>
      </c>
      <c r="I14" s="9">
        <f>RANK(F14,F10:F34,1)</f>
        <v>22</v>
      </c>
      <c r="J14" s="9">
        <f>RANK(E14,E10:E34,0)</f>
        <v>2</v>
      </c>
    </row>
    <row r="15" spans="2:10" x14ac:dyDescent="0.25">
      <c r="B15" s="12" t="s">
        <v>20</v>
      </c>
      <c r="C15" s="326">
        <v>2561</v>
      </c>
      <c r="D15" s="9">
        <v>2431</v>
      </c>
      <c r="E15" s="9">
        <f t="shared" si="0"/>
        <v>-130</v>
      </c>
      <c r="F15" s="7">
        <f t="shared" si="1"/>
        <v>-5.0761421319796955</v>
      </c>
      <c r="H15" s="9">
        <f>RANK(D15,D10:D34,0)</f>
        <v>20</v>
      </c>
      <c r="I15" s="9">
        <f>RANK(F15,F10:F34,1)</f>
        <v>4</v>
      </c>
      <c r="J15" s="9">
        <f>RANK(E15,E10:E34,0)</f>
        <v>21</v>
      </c>
    </row>
    <row r="16" spans="2:10" x14ac:dyDescent="0.25">
      <c r="B16" s="12" t="s">
        <v>21</v>
      </c>
      <c r="C16" s="326">
        <v>3313</v>
      </c>
      <c r="D16" s="9">
        <v>3671</v>
      </c>
      <c r="E16" s="9">
        <f t="shared" si="0"/>
        <v>358</v>
      </c>
      <c r="F16" s="7">
        <f t="shared" si="1"/>
        <v>10.805916088137639</v>
      </c>
      <c r="H16" s="9">
        <f>RANK(D16,D10:D34,0)</f>
        <v>15</v>
      </c>
      <c r="I16" s="9">
        <f>RANK(F16,F10:F34,1)</f>
        <v>25</v>
      </c>
      <c r="J16" s="9">
        <f>RANK(E16,E10:E34,0)</f>
        <v>1</v>
      </c>
    </row>
    <row r="17" spans="2:10" x14ac:dyDescent="0.25">
      <c r="B17" s="12" t="s">
        <v>22</v>
      </c>
      <c r="C17" s="326">
        <v>1744</v>
      </c>
      <c r="D17" s="9">
        <v>1665</v>
      </c>
      <c r="E17" s="9">
        <f t="shared" si="0"/>
        <v>-79</v>
      </c>
      <c r="F17" s="7">
        <f t="shared" si="1"/>
        <v>-4.5298165137614674</v>
      </c>
      <c r="H17" s="9">
        <f>RANK(D17,D10:D34,0)</f>
        <v>23</v>
      </c>
      <c r="I17" s="9">
        <f>RANK(F17,F10:F34,1)</f>
        <v>5</v>
      </c>
      <c r="J17" s="9">
        <f>RANK(E17,E10:E34,0)</f>
        <v>17</v>
      </c>
    </row>
    <row r="18" spans="2:10" x14ac:dyDescent="0.25">
      <c r="B18" s="12" t="s">
        <v>23</v>
      </c>
      <c r="C18" s="326">
        <v>4205</v>
      </c>
      <c r="D18" s="9">
        <v>4321</v>
      </c>
      <c r="E18" s="9">
        <f t="shared" si="0"/>
        <v>116</v>
      </c>
      <c r="F18" s="7">
        <f t="shared" si="1"/>
        <v>2.7586206896551726</v>
      </c>
      <c r="H18" s="9">
        <f>RANK(D18,D10:D34,0)</f>
        <v>8</v>
      </c>
      <c r="I18" s="9">
        <f>RANK(F18,F10:F34,1)</f>
        <v>23</v>
      </c>
      <c r="J18" s="9">
        <f>RANK(E18,E10:E34,0)</f>
        <v>3</v>
      </c>
    </row>
    <row r="19" spans="2:10" x14ac:dyDescent="0.25">
      <c r="B19" s="12" t="s">
        <v>24</v>
      </c>
      <c r="C19" s="326">
        <v>2664</v>
      </c>
      <c r="D19" s="9">
        <v>2758</v>
      </c>
      <c r="E19" s="9">
        <f t="shared" si="0"/>
        <v>94</v>
      </c>
      <c r="F19" s="7">
        <f t="shared" si="1"/>
        <v>3.5285285285285286</v>
      </c>
      <c r="H19" s="9">
        <f>RANK(D19,D10:D34,0)</f>
        <v>18</v>
      </c>
      <c r="I19" s="9">
        <f>RANK(F19,F10:F34,1)</f>
        <v>24</v>
      </c>
      <c r="J19" s="9">
        <f>RANK(E19,E10:E34,0)</f>
        <v>4</v>
      </c>
    </row>
    <row r="20" spans="2:10" x14ac:dyDescent="0.25">
      <c r="B20" s="12" t="s">
        <v>25</v>
      </c>
      <c r="C20" s="326">
        <v>4098</v>
      </c>
      <c r="D20" s="9">
        <v>4001</v>
      </c>
      <c r="E20" s="9">
        <f t="shared" si="0"/>
        <v>-97</v>
      </c>
      <c r="F20" s="7">
        <f t="shared" si="1"/>
        <v>-2.3670082967301123</v>
      </c>
      <c r="H20" s="9">
        <f>RANK(D20,D10:D34,0)</f>
        <v>10</v>
      </c>
      <c r="I20" s="9">
        <f>RANK(F20,F10:F34,1)</f>
        <v>9</v>
      </c>
      <c r="J20" s="9">
        <f>RANK(E20,E10:E34,0)</f>
        <v>19</v>
      </c>
    </row>
    <row r="21" spans="2:10" x14ac:dyDescent="0.25">
      <c r="B21" s="12" t="s">
        <v>26</v>
      </c>
      <c r="C21" s="326">
        <v>5705</v>
      </c>
      <c r="D21" s="9">
        <v>5313</v>
      </c>
      <c r="E21" s="9">
        <f t="shared" si="0"/>
        <v>-392</v>
      </c>
      <c r="F21" s="7">
        <f t="shared" si="1"/>
        <v>-6.8711656441717794</v>
      </c>
      <c r="H21" s="9">
        <f>RANK(D21,D10:D34,0)</f>
        <v>4</v>
      </c>
      <c r="I21" s="9">
        <f>RANK(F21,F10:F34,1)</f>
        <v>3</v>
      </c>
      <c r="J21" s="9">
        <f>RANK(E21,E10:E34,0)</f>
        <v>24</v>
      </c>
    </row>
    <row r="22" spans="2:10" x14ac:dyDescent="0.25">
      <c r="B22" s="12" t="s">
        <v>27</v>
      </c>
      <c r="C22" s="326">
        <v>3828</v>
      </c>
      <c r="D22" s="9">
        <v>3756</v>
      </c>
      <c r="E22" s="9">
        <f t="shared" si="0"/>
        <v>-72</v>
      </c>
      <c r="F22" s="7">
        <f t="shared" si="1"/>
        <v>-1.8808777429467085</v>
      </c>
      <c r="H22" s="9">
        <f>RANK(D22,D10:D34,0)</f>
        <v>14</v>
      </c>
      <c r="I22" s="9">
        <f>RANK(F22,F10:F34,1)</f>
        <v>11</v>
      </c>
      <c r="J22" s="9">
        <f>RANK(E22,E10:E34,0)</f>
        <v>16</v>
      </c>
    </row>
    <row r="23" spans="2:10" x14ac:dyDescent="0.25">
      <c r="B23" s="18" t="s">
        <v>28</v>
      </c>
      <c r="C23" s="336">
        <v>3348</v>
      </c>
      <c r="D23" s="338">
        <v>3429</v>
      </c>
      <c r="E23" s="9">
        <f t="shared" si="0"/>
        <v>81</v>
      </c>
      <c r="F23" s="7">
        <f t="shared" si="1"/>
        <v>2.4193548387096775</v>
      </c>
      <c r="H23" s="9">
        <f>RANK(D23,D10:D34,0)</f>
        <v>17</v>
      </c>
      <c r="I23" s="9">
        <f>RANK(F23,F10:F34,1)</f>
        <v>21</v>
      </c>
      <c r="J23" s="9">
        <f>RANK(E23,E10:E34,0)</f>
        <v>5</v>
      </c>
    </row>
    <row r="24" spans="2:10" x14ac:dyDescent="0.25">
      <c r="B24" s="18" t="s">
        <v>29</v>
      </c>
      <c r="C24" s="336">
        <v>4723</v>
      </c>
      <c r="D24" s="338">
        <v>4767</v>
      </c>
      <c r="E24" s="9">
        <f t="shared" si="0"/>
        <v>44</v>
      </c>
      <c r="F24" s="7">
        <f t="shared" si="1"/>
        <v>0.93161126402710148</v>
      </c>
      <c r="H24" s="9">
        <f>RANK(D24,D10:D34,0)</f>
        <v>6</v>
      </c>
      <c r="I24" s="9">
        <f>RANK(F24,F10:F34,1)</f>
        <v>18</v>
      </c>
      <c r="J24" s="9">
        <f>RANK(E24,E10:E34,0)</f>
        <v>7</v>
      </c>
    </row>
    <row r="25" spans="2:10" x14ac:dyDescent="0.25">
      <c r="B25" s="18" t="s">
        <v>30</v>
      </c>
      <c r="C25" s="336">
        <v>3848</v>
      </c>
      <c r="D25" s="338">
        <v>3854</v>
      </c>
      <c r="E25" s="9">
        <f t="shared" si="0"/>
        <v>6</v>
      </c>
      <c r="F25" s="7">
        <f t="shared" si="1"/>
        <v>0.15592515592515593</v>
      </c>
      <c r="H25" s="9">
        <f>RANK(D25,D10:D34,0)</f>
        <v>11</v>
      </c>
      <c r="I25" s="9">
        <f>RANK(F25,F10:F34,1)</f>
        <v>15</v>
      </c>
      <c r="J25" s="9">
        <f>RANK(E25,E10:E34,0)</f>
        <v>10</v>
      </c>
    </row>
    <row r="26" spans="2:10" x14ac:dyDescent="0.25">
      <c r="B26" s="18" t="s">
        <v>31</v>
      </c>
      <c r="C26" s="336">
        <v>5314</v>
      </c>
      <c r="D26" s="338">
        <v>5312</v>
      </c>
      <c r="E26" s="9">
        <f>SUM(D26)-C26</f>
        <v>-2</v>
      </c>
      <c r="F26" s="7">
        <f>SUM(E26)/C26*100</f>
        <v>-3.7636432066240122E-2</v>
      </c>
      <c r="H26" s="9">
        <f>RANK(D26,D10:D34,0)</f>
        <v>5</v>
      </c>
      <c r="I26" s="9">
        <f>RANK(F26,F10:F34,1)</f>
        <v>14</v>
      </c>
      <c r="J26" s="9">
        <f>RANK(E26,E10:E34,0)</f>
        <v>12</v>
      </c>
    </row>
    <row r="27" spans="2:10" x14ac:dyDescent="0.25">
      <c r="B27" s="18" t="s">
        <v>32</v>
      </c>
      <c r="C27" s="336">
        <v>3699</v>
      </c>
      <c r="D27" s="338">
        <v>3609</v>
      </c>
      <c r="E27" s="9">
        <f t="shared" si="0"/>
        <v>-90</v>
      </c>
      <c r="F27" s="7">
        <f t="shared" si="1"/>
        <v>-2.4330900243309004</v>
      </c>
      <c r="H27" s="9">
        <f>RANK(D27,D10:D34,0)</f>
        <v>16</v>
      </c>
      <c r="I27" s="9">
        <f>RANK(F27,F10:F34,1)</f>
        <v>8</v>
      </c>
      <c r="J27" s="9">
        <f>RANK(E27,E10:E34,0)</f>
        <v>18</v>
      </c>
    </row>
    <row r="28" spans="2:10" x14ac:dyDescent="0.25">
      <c r="B28" s="18" t="s">
        <v>33</v>
      </c>
      <c r="C28" s="336">
        <v>4055</v>
      </c>
      <c r="D28" s="338">
        <v>3769</v>
      </c>
      <c r="E28" s="9">
        <f t="shared" si="0"/>
        <v>-286</v>
      </c>
      <c r="F28" s="7">
        <f t="shared" si="1"/>
        <v>-7.0530209617755855</v>
      </c>
      <c r="H28" s="9">
        <f>RANK(D28,D10:D34,0)</f>
        <v>13</v>
      </c>
      <c r="I28" s="9">
        <f>RANK(F28,F10:F34,1)</f>
        <v>2</v>
      </c>
      <c r="J28" s="9">
        <f>RANK(E28,E10:E34,0)</f>
        <v>23</v>
      </c>
    </row>
    <row r="29" spans="2:10" x14ac:dyDescent="0.25">
      <c r="B29" s="18" t="s">
        <v>34</v>
      </c>
      <c r="C29" s="336">
        <v>3964</v>
      </c>
      <c r="D29" s="338">
        <v>4024</v>
      </c>
      <c r="E29" s="9">
        <f t="shared" si="0"/>
        <v>60</v>
      </c>
      <c r="F29" s="7">
        <f t="shared" si="1"/>
        <v>1.513622603430878</v>
      </c>
      <c r="H29" s="9">
        <f>RANK(D29,D10:D34,0)</f>
        <v>9</v>
      </c>
      <c r="I29" s="9">
        <f>RANK(F29,F10:F34,1)</f>
        <v>19</v>
      </c>
      <c r="J29" s="9">
        <f>RANK(E29,E10:E34,0)</f>
        <v>6</v>
      </c>
    </row>
    <row r="30" spans="2:10" x14ac:dyDescent="0.25">
      <c r="B30" s="18" t="s">
        <v>35</v>
      </c>
      <c r="C30" s="336">
        <v>2067</v>
      </c>
      <c r="D30" s="338">
        <v>2072</v>
      </c>
      <c r="E30" s="9">
        <f t="shared" si="0"/>
        <v>5</v>
      </c>
      <c r="F30" s="7">
        <f t="shared" si="1"/>
        <v>0.24189646831156267</v>
      </c>
      <c r="H30" s="9">
        <f>RANK(D30,D10:D34,0)</f>
        <v>21</v>
      </c>
      <c r="I30" s="9">
        <f>RANK(F30,F10:F34,1)</f>
        <v>16</v>
      </c>
      <c r="J30" s="9">
        <f>RANK(E30,E10:E34,0)</f>
        <v>11</v>
      </c>
    </row>
    <row r="31" spans="2:10" x14ac:dyDescent="0.25">
      <c r="B31" s="18" t="s">
        <v>36</v>
      </c>
      <c r="C31" s="336">
        <v>1399</v>
      </c>
      <c r="D31" s="338">
        <v>1427</v>
      </c>
      <c r="E31" s="9">
        <f t="shared" si="0"/>
        <v>28</v>
      </c>
      <c r="F31" s="7">
        <f t="shared" si="1"/>
        <v>2.0014295925661187</v>
      </c>
      <c r="H31" s="9">
        <f>RANK(D31,D10:D34,0)</f>
        <v>24</v>
      </c>
      <c r="I31" s="9">
        <f>RANK(F31,F10:F34,1)</f>
        <v>20</v>
      </c>
      <c r="J31" s="9">
        <f>RANK(E31,E10:E34,0)</f>
        <v>8</v>
      </c>
    </row>
    <row r="32" spans="2:10" x14ac:dyDescent="0.25">
      <c r="B32" s="18" t="s">
        <v>37</v>
      </c>
      <c r="C32" s="336">
        <v>2614</v>
      </c>
      <c r="D32" s="338">
        <v>2496</v>
      </c>
      <c r="E32" s="9">
        <f t="shared" si="0"/>
        <v>-118</v>
      </c>
      <c r="F32" s="7">
        <f t="shared" si="1"/>
        <v>-4.5141545524100994</v>
      </c>
      <c r="H32" s="9">
        <f>RANK(D32,D10:D34,0)</f>
        <v>19</v>
      </c>
      <c r="I32" s="9">
        <f>RANK(F32,F10:F34,1)</f>
        <v>6</v>
      </c>
      <c r="J32" s="9">
        <f>RANK(E32,E10:E34,0)</f>
        <v>20</v>
      </c>
    </row>
    <row r="33" spans="2:10" x14ac:dyDescent="0.25">
      <c r="B33" s="18" t="s">
        <v>38</v>
      </c>
      <c r="C33" s="336">
        <v>6515</v>
      </c>
      <c r="D33" s="338">
        <v>6039</v>
      </c>
      <c r="E33" s="9">
        <f t="shared" si="0"/>
        <v>-476</v>
      </c>
      <c r="F33" s="7">
        <f t="shared" si="1"/>
        <v>-7.3062164236377596</v>
      </c>
      <c r="H33" s="9">
        <f>RANK(D33,D10:D34,0)</f>
        <v>1</v>
      </c>
      <c r="I33" s="9">
        <f>RANK(F33,F10:F34,1)</f>
        <v>1</v>
      </c>
      <c r="J33" s="9">
        <f>RANK(E33,E10:E34,0)</f>
        <v>25</v>
      </c>
    </row>
    <row r="34" spans="2:10" ht="15.75" thickBot="1" x14ac:dyDescent="0.3">
      <c r="B34" s="19" t="s">
        <v>39</v>
      </c>
      <c r="C34" s="337">
        <v>1867</v>
      </c>
      <c r="D34" s="339">
        <v>1826</v>
      </c>
      <c r="E34" s="5">
        <f t="shared" si="0"/>
        <v>-41</v>
      </c>
      <c r="F34" s="8">
        <f t="shared" si="1"/>
        <v>-2.1960364220674879</v>
      </c>
      <c r="H34" s="5">
        <f>RANK(D34,D10:D34,0)</f>
        <v>22</v>
      </c>
      <c r="I34" s="5">
        <f>RANK(F34,F10:F34,1)</f>
        <v>10</v>
      </c>
      <c r="J34" s="5">
        <f>RANK(E34,E10:E34,0)</f>
        <v>15</v>
      </c>
    </row>
    <row r="35" spans="2:10" x14ac:dyDescent="0.25">
      <c r="D35" s="68"/>
    </row>
  </sheetData>
  <mergeCells count="7">
    <mergeCell ref="B5:B8"/>
    <mergeCell ref="C5:F5"/>
    <mergeCell ref="D6:D8"/>
    <mergeCell ref="C6:C8"/>
    <mergeCell ref="E6:F6"/>
    <mergeCell ref="E7:E8"/>
    <mergeCell ref="F7:F8"/>
  </mergeCells>
  <pageMargins left="1.3779527559055118" right="0.70866141732283472" top="1.7322834645669292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B1:Y44"/>
  <sheetViews>
    <sheetView zoomScale="80" zoomScaleNormal="8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60.85546875" style="11" customWidth="1"/>
    <col min="3" max="3" width="10.28515625" style="11" customWidth="1"/>
    <col min="4" max="4" width="10" style="11" customWidth="1"/>
    <col min="5" max="5" width="10.42578125" style="11" customWidth="1"/>
    <col min="6" max="6" width="9.28515625" style="11" customWidth="1"/>
    <col min="7" max="7" width="14.5703125" style="11" customWidth="1"/>
    <col min="8" max="8" width="3.140625" style="11" customWidth="1"/>
    <col min="9" max="9" width="33.140625" style="11" hidden="1" customWidth="1"/>
    <col min="10" max="10" width="7" style="11" hidden="1" customWidth="1"/>
    <col min="11" max="11" width="3" style="11" hidden="1" customWidth="1"/>
    <col min="12" max="12" width="4" style="11" hidden="1" customWidth="1"/>
    <col min="13" max="13" width="11.28515625" style="11" hidden="1" customWidth="1"/>
    <col min="14" max="22" width="0" style="11" hidden="1" customWidth="1"/>
    <col min="23" max="23" width="7.140625" style="11" hidden="1" customWidth="1"/>
    <col min="24" max="24" width="10.85546875" style="11" hidden="1" customWidth="1"/>
    <col min="25" max="33" width="0" style="11" hidden="1" customWidth="1"/>
    <col min="34" max="16384" width="9.140625" style="11"/>
  </cols>
  <sheetData>
    <row r="1" spans="2:25" ht="8.25" customHeight="1" x14ac:dyDescent="0.25"/>
    <row r="2" spans="2:25" x14ac:dyDescent="0.25">
      <c r="B2" s="11" t="s">
        <v>246</v>
      </c>
    </row>
    <row r="3" spans="2:25" ht="15.75" thickBot="1" x14ac:dyDescent="0.3">
      <c r="B3" s="11" t="s">
        <v>148</v>
      </c>
    </row>
    <row r="4" spans="2:25" x14ac:dyDescent="0.25">
      <c r="B4" s="974" t="s">
        <v>111</v>
      </c>
      <c r="C4" s="977">
        <v>2022</v>
      </c>
      <c r="D4" s="978"/>
      <c r="E4" s="977">
        <v>2023</v>
      </c>
      <c r="F4" s="978"/>
      <c r="G4" s="974" t="s">
        <v>621</v>
      </c>
      <c r="H4" s="444"/>
    </row>
    <row r="5" spans="2:25" x14ac:dyDescent="0.25">
      <c r="B5" s="975"/>
      <c r="C5" s="979"/>
      <c r="D5" s="980"/>
      <c r="E5" s="979"/>
      <c r="F5" s="980"/>
      <c r="G5" s="975"/>
      <c r="H5" s="444"/>
    </row>
    <row r="6" spans="2:25" ht="43.5" customHeight="1" thickBot="1" x14ac:dyDescent="0.3">
      <c r="B6" s="976"/>
      <c r="C6" s="811" t="s">
        <v>4</v>
      </c>
      <c r="D6" s="812" t="s">
        <v>303</v>
      </c>
      <c r="E6" s="811" t="s">
        <v>4</v>
      </c>
      <c r="F6" s="812" t="s">
        <v>303</v>
      </c>
      <c r="G6" s="813" t="s">
        <v>4</v>
      </c>
      <c r="H6" s="350"/>
      <c r="M6" s="847"/>
      <c r="N6" s="850" t="s">
        <v>566</v>
      </c>
      <c r="O6" s="850" t="s">
        <v>620</v>
      </c>
      <c r="W6" s="847"/>
      <c r="X6" s="851" t="s">
        <v>567</v>
      </c>
      <c r="Y6" s="851" t="s">
        <v>568</v>
      </c>
    </row>
    <row r="7" spans="2:25" ht="30" customHeight="1" thickBot="1" x14ac:dyDescent="0.3">
      <c r="B7" s="25" t="s">
        <v>124</v>
      </c>
      <c r="C7" s="90">
        <v>101582</v>
      </c>
      <c r="D7" s="91">
        <v>100</v>
      </c>
      <c r="E7" s="90">
        <v>93621</v>
      </c>
      <c r="F7" s="91">
        <v>100</v>
      </c>
      <c r="G7" s="92">
        <f>SUM(E7)-C7</f>
        <v>-7961</v>
      </c>
      <c r="H7" s="926"/>
      <c r="I7" s="810">
        <f>SUM(G7)/C7*100</f>
        <v>-7.8370183693961524</v>
      </c>
      <c r="M7" s="847">
        <v>2020</v>
      </c>
      <c r="N7" s="849">
        <v>80145</v>
      </c>
      <c r="O7" s="849">
        <v>55891</v>
      </c>
      <c r="W7" s="847">
        <v>2020</v>
      </c>
      <c r="X7" s="849">
        <v>8365</v>
      </c>
      <c r="Y7" s="849">
        <v>13929</v>
      </c>
    </row>
    <row r="8" spans="2:25" ht="30.75" customHeight="1" thickBot="1" x14ac:dyDescent="0.3">
      <c r="B8" s="843" t="s">
        <v>595</v>
      </c>
      <c r="C8" s="844">
        <f>SUM(C9)+C26</f>
        <v>91181</v>
      </c>
      <c r="D8" s="845">
        <f>SUM(C8)/C7*100</f>
        <v>89.760981276210345</v>
      </c>
      <c r="E8" s="844">
        <f>SUM(E9)+E26</f>
        <v>85569</v>
      </c>
      <c r="F8" s="845">
        <f>SUM(E8)/E7*100</f>
        <v>91.399365526965099</v>
      </c>
      <c r="G8" s="846">
        <f>SUM(E8)-C8</f>
        <v>-5612</v>
      </c>
      <c r="H8" s="930"/>
      <c r="M8" s="847">
        <v>2021</v>
      </c>
      <c r="N8" s="849">
        <v>70830</v>
      </c>
      <c r="O8" s="849">
        <v>62179</v>
      </c>
      <c r="W8" s="847">
        <v>2021</v>
      </c>
      <c r="X8" s="849">
        <v>9941</v>
      </c>
      <c r="Y8" s="849">
        <v>10494</v>
      </c>
    </row>
    <row r="9" spans="2:25" ht="22.5" customHeight="1" x14ac:dyDescent="0.25">
      <c r="B9" s="822" t="s">
        <v>125</v>
      </c>
      <c r="C9" s="823">
        <f>SUM(C11:C12)</f>
        <v>57879</v>
      </c>
      <c r="D9" s="824">
        <f>SUM(C9)/C7*100</f>
        <v>56.977614144238153</v>
      </c>
      <c r="E9" s="823">
        <f>SUM(E11:E12)</f>
        <v>55694</v>
      </c>
      <c r="F9" s="824">
        <f>SUM(E9)/E7*100</f>
        <v>59.488789908247085</v>
      </c>
      <c r="G9" s="825">
        <f>SUM(E9)-C9</f>
        <v>-2185</v>
      </c>
      <c r="H9" s="931"/>
      <c r="M9" s="847">
        <v>2022</v>
      </c>
      <c r="N9" s="849">
        <v>73651</v>
      </c>
      <c r="O9" s="849">
        <v>57879</v>
      </c>
      <c r="W9" s="847">
        <v>2022</v>
      </c>
      <c r="X9" s="849">
        <v>13809</v>
      </c>
      <c r="Y9" s="849">
        <v>9839</v>
      </c>
    </row>
    <row r="10" spans="2:25" ht="22.5" customHeight="1" x14ac:dyDescent="0.25">
      <c r="B10" s="69" t="s">
        <v>1</v>
      </c>
      <c r="C10" s="70"/>
      <c r="D10" s="71"/>
      <c r="E10" s="70"/>
      <c r="F10" s="71"/>
      <c r="G10" s="87"/>
      <c r="H10" s="927"/>
      <c r="M10" s="847">
        <v>2023</v>
      </c>
      <c r="N10" s="849">
        <v>74516</v>
      </c>
      <c r="O10" s="849">
        <v>55694</v>
      </c>
      <c r="W10" s="847">
        <v>2023</v>
      </c>
      <c r="X10" s="849">
        <v>13067</v>
      </c>
      <c r="Y10" s="849">
        <v>10402</v>
      </c>
    </row>
    <row r="11" spans="2:25" ht="24" customHeight="1" x14ac:dyDescent="0.25">
      <c r="B11" s="814" t="s">
        <v>126</v>
      </c>
      <c r="C11" s="815">
        <v>44639</v>
      </c>
      <c r="D11" s="816">
        <f>SUM(C11)/C7*100</f>
        <v>43.943808942529188</v>
      </c>
      <c r="E11" s="815">
        <v>44006</v>
      </c>
      <c r="F11" s="816">
        <f>SUM(E11)/E7*100</f>
        <v>47.004411403424449</v>
      </c>
      <c r="G11" s="817">
        <f>SUM(E11)-C11</f>
        <v>-633</v>
      </c>
      <c r="H11" s="351"/>
      <c r="I11" s="847">
        <f>SUM(E4)</f>
        <v>2023</v>
      </c>
      <c r="J11" s="847">
        <f>SUM(C4)</f>
        <v>2022</v>
      </c>
    </row>
    <row r="12" spans="2:25" ht="26.25" customHeight="1" thickBot="1" x14ac:dyDescent="0.3">
      <c r="B12" s="818" t="s">
        <v>127</v>
      </c>
      <c r="C12" s="819">
        <v>13240</v>
      </c>
      <c r="D12" s="820">
        <f>SUM(C12)/C7*100</f>
        <v>13.033805201708965</v>
      </c>
      <c r="E12" s="819">
        <v>11688</v>
      </c>
      <c r="F12" s="820">
        <f>SUM(E12)/E7*100</f>
        <v>12.484378504822637</v>
      </c>
      <c r="G12" s="821">
        <f>SUM(E12)-C12</f>
        <v>-1552</v>
      </c>
      <c r="H12" s="351"/>
      <c r="I12" s="848">
        <f>SUM(E11/E9)*100</f>
        <v>79.01389736775954</v>
      </c>
      <c r="J12" s="848">
        <f>SUM(C11/C9)*100</f>
        <v>77.12469116605331</v>
      </c>
      <c r="M12" s="918">
        <f>SUM(C11:C12)</f>
        <v>57879</v>
      </c>
    </row>
    <row r="13" spans="2:25" ht="26.25" customHeight="1" thickTop="1" x14ac:dyDescent="0.25">
      <c r="B13" s="299" t="s">
        <v>299</v>
      </c>
      <c r="C13" s="300"/>
      <c r="D13" s="301"/>
      <c r="E13" s="300"/>
      <c r="F13" s="301"/>
      <c r="G13" s="302"/>
      <c r="H13" s="928"/>
      <c r="I13" s="848">
        <f>SUM(E12/E9)*100</f>
        <v>20.98610263224046</v>
      </c>
      <c r="J13" s="848">
        <f>SUM(C12/C9)*100</f>
        <v>22.875308833946679</v>
      </c>
      <c r="M13" s="918">
        <f>SUM(E11:E12)</f>
        <v>55694</v>
      </c>
    </row>
    <row r="14" spans="2:25" ht="26.25" customHeight="1" x14ac:dyDescent="0.25">
      <c r="B14" s="81" t="s">
        <v>128</v>
      </c>
      <c r="C14" s="37">
        <v>4010</v>
      </c>
      <c r="D14" s="80">
        <f>SUM(C14)/C7*100</f>
        <v>3.9475497627532432</v>
      </c>
      <c r="E14" s="37">
        <v>3356</v>
      </c>
      <c r="F14" s="80">
        <f>SUM(E14)/E7*100</f>
        <v>3.584665833520257</v>
      </c>
      <c r="G14" s="41">
        <f t="shared" ref="G14:G43" si="0">SUM(E14)-C14</f>
        <v>-654</v>
      </c>
      <c r="H14" s="351"/>
    </row>
    <row r="15" spans="2:25" ht="26.25" customHeight="1" x14ac:dyDescent="0.25">
      <c r="B15" s="72" t="s">
        <v>129</v>
      </c>
      <c r="C15" s="13">
        <v>2330</v>
      </c>
      <c r="D15" s="73">
        <f>SUM(C15)/C7*100</f>
        <v>2.2937134531708372</v>
      </c>
      <c r="E15" s="13">
        <v>2086</v>
      </c>
      <c r="F15" s="73">
        <f>SUM(E15)/E7*100</f>
        <v>2.228132577092746</v>
      </c>
      <c r="G15" s="39">
        <f t="shared" si="0"/>
        <v>-244</v>
      </c>
      <c r="H15" s="351"/>
    </row>
    <row r="16" spans="2:25" ht="28.5" customHeight="1" x14ac:dyDescent="0.25">
      <c r="B16" s="72" t="s">
        <v>130</v>
      </c>
      <c r="C16" s="13">
        <v>2396</v>
      </c>
      <c r="D16" s="73">
        <f>SUM(C16)/C7*100</f>
        <v>2.3586855939044318</v>
      </c>
      <c r="E16" s="13">
        <v>2242</v>
      </c>
      <c r="F16" s="73">
        <f>SUM(E16)/E7*100</f>
        <v>2.3947618589846296</v>
      </c>
      <c r="G16" s="39">
        <f t="shared" si="0"/>
        <v>-154</v>
      </c>
      <c r="H16" s="351"/>
      <c r="M16" s="60"/>
      <c r="N16" s="60"/>
      <c r="O16" s="60"/>
    </row>
    <row r="17" spans="2:9" ht="27" customHeight="1" x14ac:dyDescent="0.25">
      <c r="B17" s="303" t="s">
        <v>131</v>
      </c>
      <c r="C17" s="74">
        <v>14</v>
      </c>
      <c r="D17" s="73">
        <f>SUM(C17)/C7*100</f>
        <v>1.3781969246520054E-2</v>
      </c>
      <c r="E17" s="74">
        <v>19</v>
      </c>
      <c r="F17" s="75">
        <f>SUM(E17)/E7*100</f>
        <v>2.0294592025293469E-2</v>
      </c>
      <c r="G17" s="88">
        <f t="shared" si="0"/>
        <v>5</v>
      </c>
      <c r="H17" s="929"/>
      <c r="I17" s="275"/>
    </row>
    <row r="18" spans="2:9" ht="30" x14ac:dyDescent="0.25">
      <c r="B18" s="72" t="s">
        <v>82</v>
      </c>
      <c r="C18" s="13">
        <v>2999</v>
      </c>
      <c r="D18" s="73">
        <f>SUM(C18)/C7*100</f>
        <v>2.9522946978795455</v>
      </c>
      <c r="E18" s="13">
        <v>2536</v>
      </c>
      <c r="F18" s="73">
        <f>SUM(E18)/E7*100</f>
        <v>2.7087939671654864</v>
      </c>
      <c r="G18" s="39">
        <f t="shared" si="0"/>
        <v>-463</v>
      </c>
      <c r="H18" s="351"/>
    </row>
    <row r="19" spans="2:9" ht="34.5" customHeight="1" x14ac:dyDescent="0.25">
      <c r="B19" s="72" t="s">
        <v>90</v>
      </c>
      <c r="C19" s="74">
        <v>1068</v>
      </c>
      <c r="D19" s="73">
        <f>SUM(C19)/C7*100</f>
        <v>1.0513673682345297</v>
      </c>
      <c r="E19" s="74">
        <v>1116</v>
      </c>
      <c r="F19" s="75">
        <f>SUM(E19)/E7*100</f>
        <v>1.1920402473803955</v>
      </c>
      <c r="G19" s="88">
        <f t="shared" si="0"/>
        <v>48</v>
      </c>
      <c r="H19" s="929"/>
    </row>
    <row r="20" spans="2:9" ht="30" customHeight="1" x14ac:dyDescent="0.25">
      <c r="B20" s="72" t="s">
        <v>132</v>
      </c>
      <c r="C20" s="74">
        <v>113</v>
      </c>
      <c r="D20" s="73">
        <f>SUM(C20)/C7*100</f>
        <v>0.11124018034691185</v>
      </c>
      <c r="E20" s="74">
        <v>40</v>
      </c>
      <c r="F20" s="75">
        <f>SUM(E20)/E7*100</f>
        <v>4.2725456895354674E-2</v>
      </c>
      <c r="G20" s="88">
        <f t="shared" si="0"/>
        <v>-73</v>
      </c>
      <c r="H20" s="929"/>
    </row>
    <row r="21" spans="2:9" ht="32.25" customHeight="1" x14ac:dyDescent="0.25">
      <c r="B21" s="72" t="s">
        <v>133</v>
      </c>
      <c r="C21" s="74">
        <v>1</v>
      </c>
      <c r="D21" s="73">
        <f>SUM(C21)/C7*100</f>
        <v>9.8442637475143241E-4</v>
      </c>
      <c r="E21" s="74">
        <v>0</v>
      </c>
      <c r="F21" s="75">
        <f>SUM(E21)/E7*100</f>
        <v>0</v>
      </c>
      <c r="G21" s="88">
        <f t="shared" si="0"/>
        <v>-1</v>
      </c>
      <c r="H21" s="929"/>
    </row>
    <row r="22" spans="2:9" ht="33.75" customHeight="1" x14ac:dyDescent="0.25">
      <c r="B22" s="72" t="s">
        <v>134</v>
      </c>
      <c r="C22" s="74">
        <v>0</v>
      </c>
      <c r="D22" s="73">
        <f>SUM(C22)/C7*100</f>
        <v>0</v>
      </c>
      <c r="E22" s="74">
        <v>0</v>
      </c>
      <c r="F22" s="75">
        <f>SUM(E22)/E7*100</f>
        <v>0</v>
      </c>
      <c r="G22" s="88">
        <f t="shared" si="0"/>
        <v>0</v>
      </c>
      <c r="H22" s="929"/>
    </row>
    <row r="23" spans="2:9" ht="36.75" customHeight="1" x14ac:dyDescent="0.25">
      <c r="B23" s="72" t="s">
        <v>135</v>
      </c>
      <c r="C23" s="74">
        <v>0</v>
      </c>
      <c r="D23" s="73">
        <f>SUM(C23)/C7*100</f>
        <v>0</v>
      </c>
      <c r="E23" s="74">
        <v>0</v>
      </c>
      <c r="F23" s="75">
        <f>SUM(E23)/E7*100</f>
        <v>0</v>
      </c>
      <c r="G23" s="88">
        <f t="shared" si="0"/>
        <v>0</v>
      </c>
      <c r="H23" s="929"/>
    </row>
    <row r="24" spans="2:9" ht="30" customHeight="1" x14ac:dyDescent="0.25">
      <c r="B24" s="82" t="s">
        <v>136</v>
      </c>
      <c r="C24" s="83">
        <v>103</v>
      </c>
      <c r="D24" s="78">
        <f>SUM(C24)/C7*100</f>
        <v>0.10139591659939753</v>
      </c>
      <c r="E24" s="83">
        <v>94</v>
      </c>
      <c r="F24" s="84">
        <f>SUM(E24)/E7*100</f>
        <v>0.10040482370408349</v>
      </c>
      <c r="G24" s="89">
        <f t="shared" si="0"/>
        <v>-9</v>
      </c>
      <c r="H24" s="929"/>
    </row>
    <row r="25" spans="2:9" ht="27.75" customHeight="1" thickBot="1" x14ac:dyDescent="0.3">
      <c r="B25" s="297" t="s">
        <v>143</v>
      </c>
      <c r="C25" s="34">
        <v>220</v>
      </c>
      <c r="D25" s="78">
        <f>SUM(C25)/C7*100</f>
        <v>0.21657380244531513</v>
      </c>
      <c r="E25" s="34">
        <v>218</v>
      </c>
      <c r="F25" s="78">
        <f>SUM(E25)/E7*100</f>
        <v>0.23285374007968296</v>
      </c>
      <c r="G25" s="40">
        <f t="shared" si="0"/>
        <v>-2</v>
      </c>
      <c r="H25" s="351"/>
    </row>
    <row r="26" spans="2:9" ht="25.5" customHeight="1" thickBot="1" x14ac:dyDescent="0.3">
      <c r="B26" s="839" t="s">
        <v>137</v>
      </c>
      <c r="C26" s="840">
        <f>SUM(C27:C34)</f>
        <v>33302</v>
      </c>
      <c r="D26" s="841">
        <f>SUM(C26)/C7*100</f>
        <v>32.783367131972199</v>
      </c>
      <c r="E26" s="840">
        <f>SUM(E27:E34)</f>
        <v>29875</v>
      </c>
      <c r="F26" s="841">
        <f>SUM(E26)/E7*100</f>
        <v>31.910575618718024</v>
      </c>
      <c r="G26" s="842">
        <f t="shared" si="0"/>
        <v>-3427</v>
      </c>
      <c r="H26" s="931"/>
    </row>
    <row r="27" spans="2:9" ht="57.75" customHeight="1" x14ac:dyDescent="0.25">
      <c r="B27" s="79" t="s">
        <v>138</v>
      </c>
      <c r="C27" s="298">
        <v>1780</v>
      </c>
      <c r="D27" s="80">
        <f>SUM(C27)/C7*100</f>
        <v>1.7522789470575495</v>
      </c>
      <c r="E27" s="298">
        <v>1064</v>
      </c>
      <c r="F27" s="80">
        <f>SUM(E27)/E7*100</f>
        <v>1.1364971534164343</v>
      </c>
      <c r="G27" s="41">
        <f t="shared" si="0"/>
        <v>-716</v>
      </c>
      <c r="H27" s="351"/>
    </row>
    <row r="28" spans="2:9" ht="24" customHeight="1" x14ac:dyDescent="0.25">
      <c r="B28" s="76" t="s">
        <v>139</v>
      </c>
      <c r="C28" s="74">
        <v>13809</v>
      </c>
      <c r="D28" s="73">
        <f>SUM(C28)/C7*100</f>
        <v>13.59394380894253</v>
      </c>
      <c r="E28" s="74">
        <v>13067</v>
      </c>
      <c r="F28" s="73">
        <f>SUM(E28)/E7*100</f>
        <v>13.957338631289989</v>
      </c>
      <c r="G28" s="39">
        <f t="shared" si="0"/>
        <v>-742</v>
      </c>
      <c r="H28" s="351"/>
    </row>
    <row r="29" spans="2:9" ht="27" customHeight="1" x14ac:dyDescent="0.25">
      <c r="B29" s="76" t="s">
        <v>92</v>
      </c>
      <c r="C29" s="13">
        <v>7064</v>
      </c>
      <c r="D29" s="73">
        <f>SUM(C29)/C7*100</f>
        <v>6.9539879112441181</v>
      </c>
      <c r="E29" s="13">
        <v>6326</v>
      </c>
      <c r="F29" s="73">
        <f>SUM(E29)/E7*100</f>
        <v>6.7570310080003413</v>
      </c>
      <c r="G29" s="39">
        <f t="shared" si="0"/>
        <v>-738</v>
      </c>
      <c r="H29" s="351"/>
    </row>
    <row r="30" spans="2:9" ht="24" customHeight="1" x14ac:dyDescent="0.25">
      <c r="B30" s="76" t="s">
        <v>93</v>
      </c>
      <c r="C30" s="13">
        <v>411</v>
      </c>
      <c r="D30" s="73">
        <f>SUM(C30)/C7*100</f>
        <v>0.4045992400228387</v>
      </c>
      <c r="E30" s="13">
        <v>437</v>
      </c>
      <c r="F30" s="73">
        <f>SUM(E30)/E7*100</f>
        <v>0.46677561658174982</v>
      </c>
      <c r="G30" s="39">
        <f t="shared" si="0"/>
        <v>26</v>
      </c>
      <c r="H30" s="351"/>
    </row>
    <row r="31" spans="2:9" ht="30" customHeight="1" x14ac:dyDescent="0.25">
      <c r="B31" s="76" t="s">
        <v>94</v>
      </c>
      <c r="C31" s="13">
        <v>1468</v>
      </c>
      <c r="D31" s="73">
        <f>SUM(C31)/C7*100</f>
        <v>1.4451379181351027</v>
      </c>
      <c r="E31" s="13">
        <v>1458</v>
      </c>
      <c r="F31" s="73">
        <f>SUM(E31)/E7*100</f>
        <v>1.5573429038356779</v>
      </c>
      <c r="G31" s="39">
        <f t="shared" si="0"/>
        <v>-10</v>
      </c>
      <c r="H31" s="351"/>
    </row>
    <row r="32" spans="2:9" ht="29.25" customHeight="1" x14ac:dyDescent="0.25">
      <c r="B32" s="76" t="s">
        <v>87</v>
      </c>
      <c r="C32" s="13">
        <v>392</v>
      </c>
      <c r="D32" s="73">
        <f>SUM(C32)/C7*100</f>
        <v>0.3858951389025615</v>
      </c>
      <c r="E32" s="13">
        <v>407</v>
      </c>
      <c r="F32" s="73">
        <f>SUM(E32)/E7*100</f>
        <v>0.43473152391023379</v>
      </c>
      <c r="G32" s="39">
        <f t="shared" si="0"/>
        <v>15</v>
      </c>
      <c r="H32" s="351"/>
    </row>
    <row r="33" spans="2:10" ht="28.5" customHeight="1" x14ac:dyDescent="0.25">
      <c r="B33" s="77" t="s">
        <v>88</v>
      </c>
      <c r="C33" s="34">
        <v>534</v>
      </c>
      <c r="D33" s="78">
        <f>SUM(C33)/C7*100</f>
        <v>0.52568368411726485</v>
      </c>
      <c r="E33" s="34">
        <v>447</v>
      </c>
      <c r="F33" s="78">
        <f>SUM(E33)/E7*100</f>
        <v>0.47745698080558846</v>
      </c>
      <c r="G33" s="40">
        <f t="shared" si="0"/>
        <v>-87</v>
      </c>
      <c r="H33" s="351"/>
    </row>
    <row r="34" spans="2:10" ht="24.75" customHeight="1" thickBot="1" x14ac:dyDescent="0.3">
      <c r="B34" s="77" t="s">
        <v>95</v>
      </c>
      <c r="C34" s="34">
        <v>7844</v>
      </c>
      <c r="D34" s="78">
        <f>SUM(C34)/C7*100</f>
        <v>7.7218404835502348</v>
      </c>
      <c r="E34" s="34">
        <v>6669</v>
      </c>
      <c r="F34" s="78">
        <f>SUM(E34)/E7*100</f>
        <v>7.1234018008780087</v>
      </c>
      <c r="G34" s="40">
        <f t="shared" si="0"/>
        <v>-1175</v>
      </c>
      <c r="H34" s="351"/>
    </row>
    <row r="35" spans="2:10" ht="35.25" customHeight="1" thickBot="1" x14ac:dyDescent="0.3">
      <c r="B35" s="835" t="s">
        <v>594</v>
      </c>
      <c r="C35" s="836">
        <f>SUM(C36,C38,C40:C41,C43)</f>
        <v>10401</v>
      </c>
      <c r="D35" s="837">
        <f>SUM(C35)/C7*100</f>
        <v>10.239018723789647</v>
      </c>
      <c r="E35" s="836">
        <f>SUM(E36,E38,E40:E41,E43)</f>
        <v>8052</v>
      </c>
      <c r="F35" s="837">
        <f>SUM(E35)/E7*100</f>
        <v>8.600634473034896</v>
      </c>
      <c r="G35" s="838">
        <f t="shared" si="0"/>
        <v>-2349</v>
      </c>
      <c r="H35" s="932"/>
    </row>
    <row r="36" spans="2:10" ht="27" customHeight="1" x14ac:dyDescent="0.25">
      <c r="B36" s="831" t="s">
        <v>83</v>
      </c>
      <c r="C36" s="832">
        <v>1560</v>
      </c>
      <c r="D36" s="833">
        <f>SUM(C36)/C7*100</f>
        <v>1.5357051446122343</v>
      </c>
      <c r="E36" s="832">
        <v>1460</v>
      </c>
      <c r="F36" s="833">
        <f>SUM(E36)/E7*100</f>
        <v>1.5594791766804457</v>
      </c>
      <c r="G36" s="834">
        <f t="shared" si="0"/>
        <v>-100</v>
      </c>
      <c r="H36" s="351"/>
    </row>
    <row r="37" spans="2:10" ht="23.25" customHeight="1" x14ac:dyDescent="0.25">
      <c r="B37" s="296" t="s">
        <v>140</v>
      </c>
      <c r="C37" s="74">
        <v>226</v>
      </c>
      <c r="D37" s="73">
        <f>SUM(C37)/C7*100</f>
        <v>0.22248036069382371</v>
      </c>
      <c r="E37" s="74">
        <v>248</v>
      </c>
      <c r="F37" s="80">
        <f>SUM(E37)/E7*100</f>
        <v>0.26489783275119899</v>
      </c>
      <c r="G37" s="88">
        <f t="shared" si="0"/>
        <v>22</v>
      </c>
      <c r="H37" s="929"/>
    </row>
    <row r="38" spans="2:10" ht="25.5" customHeight="1" x14ac:dyDescent="0.25">
      <c r="B38" s="814" t="s">
        <v>84</v>
      </c>
      <c r="C38" s="815">
        <v>8269</v>
      </c>
      <c r="D38" s="816">
        <f>SUM(C38)/C7*100</f>
        <v>8.1402216928195941</v>
      </c>
      <c r="E38" s="815">
        <v>6047</v>
      </c>
      <c r="F38" s="816">
        <f>SUM(E38)/E7*100</f>
        <v>6.4590209461552428</v>
      </c>
      <c r="G38" s="817">
        <f t="shared" si="0"/>
        <v>-2222</v>
      </c>
      <c r="H38" s="351"/>
    </row>
    <row r="39" spans="2:10" ht="27" customHeight="1" x14ac:dyDescent="0.25">
      <c r="B39" s="296" t="s">
        <v>141</v>
      </c>
      <c r="C39" s="74">
        <v>11</v>
      </c>
      <c r="D39" s="73">
        <f>SUM(C39)/C7*100</f>
        <v>1.0828690122265757E-2</v>
      </c>
      <c r="E39" s="74">
        <v>7</v>
      </c>
      <c r="F39" s="75">
        <f>SUM(E39)/E7*100</f>
        <v>7.4769549566870682E-3</v>
      </c>
      <c r="G39" s="88">
        <f t="shared" si="0"/>
        <v>-4</v>
      </c>
      <c r="H39" s="929"/>
    </row>
    <row r="40" spans="2:10" ht="28.5" customHeight="1" x14ac:dyDescent="0.25">
      <c r="B40" s="814" t="s">
        <v>85</v>
      </c>
      <c r="C40" s="815">
        <v>0</v>
      </c>
      <c r="D40" s="816">
        <f>SUM(C40)/C7*100</f>
        <v>0</v>
      </c>
      <c r="E40" s="815">
        <v>0</v>
      </c>
      <c r="F40" s="816">
        <f>SUM(E40)/E7*100</f>
        <v>0</v>
      </c>
      <c r="G40" s="817">
        <f t="shared" si="0"/>
        <v>0</v>
      </c>
      <c r="H40" s="351"/>
    </row>
    <row r="41" spans="2:10" ht="25.5" customHeight="1" x14ac:dyDescent="0.25">
      <c r="B41" s="814" t="s">
        <v>86</v>
      </c>
      <c r="C41" s="815">
        <v>572</v>
      </c>
      <c r="D41" s="816">
        <f>SUM(C41)/C7*100</f>
        <v>0.56309188635781926</v>
      </c>
      <c r="E41" s="815">
        <v>545</v>
      </c>
      <c r="F41" s="816">
        <f>SUM(E41)/E7*100</f>
        <v>0.58213435019920745</v>
      </c>
      <c r="G41" s="817">
        <f t="shared" si="0"/>
        <v>-27</v>
      </c>
      <c r="H41" s="351"/>
      <c r="I41" s="849">
        <f>SUM(C8,C35)</f>
        <v>101582</v>
      </c>
      <c r="J41" s="849">
        <f>SUM(E8,E35)</f>
        <v>93621</v>
      </c>
    </row>
    <row r="42" spans="2:10" ht="29.25" customHeight="1" x14ac:dyDescent="0.25">
      <c r="B42" s="296" t="s">
        <v>142</v>
      </c>
      <c r="C42" s="74">
        <v>18</v>
      </c>
      <c r="D42" s="73">
        <f>SUM(C42)/C7*100</f>
        <v>1.7719674745525785E-2</v>
      </c>
      <c r="E42" s="74">
        <v>18</v>
      </c>
      <c r="F42" s="75">
        <f>SUM(E42)/E7*100</f>
        <v>1.9226455602909604E-2</v>
      </c>
      <c r="G42" s="88">
        <f t="shared" si="0"/>
        <v>0</v>
      </c>
      <c r="H42" s="929"/>
      <c r="I42" s="849">
        <f>SUM(G8,G35)</f>
        <v>-7961</v>
      </c>
      <c r="J42" s="808">
        <f>SUM(J41)-I41</f>
        <v>-7961</v>
      </c>
    </row>
    <row r="43" spans="2:10" ht="36" customHeight="1" thickBot="1" x14ac:dyDescent="0.3">
      <c r="B43" s="826" t="s">
        <v>91</v>
      </c>
      <c r="C43" s="827">
        <v>0</v>
      </c>
      <c r="D43" s="828">
        <f>SUM(C43)/C7*100</f>
        <v>0</v>
      </c>
      <c r="E43" s="827">
        <v>0</v>
      </c>
      <c r="F43" s="829">
        <f>SUM(E43)/E7*100</f>
        <v>0</v>
      </c>
      <c r="G43" s="830">
        <f t="shared" si="0"/>
        <v>0</v>
      </c>
      <c r="H43" s="929"/>
    </row>
    <row r="44" spans="2:10" x14ac:dyDescent="0.25">
      <c r="B44" s="11" t="s">
        <v>596</v>
      </c>
    </row>
  </sheetData>
  <mergeCells count="4">
    <mergeCell ref="B4:B6"/>
    <mergeCell ref="E4:F5"/>
    <mergeCell ref="C4:D5"/>
    <mergeCell ref="G4:G5"/>
  </mergeCells>
  <pageMargins left="1.3779527559055118" right="0" top="0.6692913385826772" bottom="0" header="0" footer="0"/>
  <pageSetup paperSize="9" scale="6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B1:J15"/>
  <sheetViews>
    <sheetView zoomScaleNormal="100" workbookViewId="0">
      <selection activeCell="B1" sqref="B1"/>
    </sheetView>
  </sheetViews>
  <sheetFormatPr defaultRowHeight="15" x14ac:dyDescent="0.25"/>
  <cols>
    <col min="1" max="1" width="2.28515625" style="2" customWidth="1"/>
    <col min="2" max="2" width="36.5703125" style="2" customWidth="1"/>
    <col min="3" max="3" width="9.140625" style="2" customWidth="1"/>
    <col min="4" max="4" width="8.5703125" style="2" customWidth="1"/>
    <col min="5" max="5" width="9.140625" style="2"/>
    <col min="6" max="6" width="9.42578125" style="2" customWidth="1"/>
    <col min="7" max="7" width="9.7109375" style="2" customWidth="1"/>
    <col min="8" max="8" width="10.140625" style="2" customWidth="1"/>
    <col min="9" max="9" width="10.28515625" style="2" customWidth="1"/>
    <col min="10" max="11" width="9.140625" style="2"/>
    <col min="12" max="12" width="11.28515625" style="2" customWidth="1"/>
    <col min="13" max="16384" width="9.140625" style="2"/>
  </cols>
  <sheetData>
    <row r="1" spans="2:10" ht="12" customHeight="1" x14ac:dyDescent="0.25"/>
    <row r="2" spans="2:10" x14ac:dyDescent="0.25">
      <c r="B2" s="11" t="s">
        <v>244</v>
      </c>
    </row>
    <row r="3" spans="2:10" x14ac:dyDescent="0.25">
      <c r="B3" s="11" t="s">
        <v>245</v>
      </c>
    </row>
    <row r="4" spans="2:10" ht="12.75" customHeight="1" thickBot="1" x14ac:dyDescent="0.3"/>
    <row r="5" spans="2:10" ht="27.75" customHeight="1" x14ac:dyDescent="0.25">
      <c r="B5" s="981" t="s">
        <v>144</v>
      </c>
      <c r="C5" s="983">
        <v>2022</v>
      </c>
      <c r="D5" s="984"/>
      <c r="E5" s="983">
        <v>2023</v>
      </c>
      <c r="F5" s="984"/>
      <c r="G5" s="984" t="s">
        <v>117</v>
      </c>
      <c r="H5" s="962"/>
    </row>
    <row r="6" spans="2:10" ht="32.25" customHeight="1" thickBot="1" x14ac:dyDescent="0.3">
      <c r="B6" s="982"/>
      <c r="C6" s="544" t="s">
        <v>115</v>
      </c>
      <c r="D6" s="544" t="s">
        <v>303</v>
      </c>
      <c r="E6" s="558" t="s">
        <v>115</v>
      </c>
      <c r="F6" s="544" t="s">
        <v>303</v>
      </c>
      <c r="G6" s="572" t="s">
        <v>115</v>
      </c>
      <c r="H6" s="550" t="s">
        <v>303</v>
      </c>
    </row>
    <row r="7" spans="2:10" ht="30" customHeight="1" x14ac:dyDescent="0.25">
      <c r="B7" s="103" t="s">
        <v>4</v>
      </c>
      <c r="C7" s="56">
        <v>57879</v>
      </c>
      <c r="D7" s="104">
        <f>SUM(D8:D9)</f>
        <v>100</v>
      </c>
      <c r="E7" s="56">
        <v>55694</v>
      </c>
      <c r="F7" s="104">
        <f>SUM(F8:F9)</f>
        <v>100</v>
      </c>
      <c r="G7" s="106">
        <f>E7-C7</f>
        <v>-2185</v>
      </c>
      <c r="H7" s="105">
        <f>G7/C7*100</f>
        <v>-3.7751170545448263</v>
      </c>
    </row>
    <row r="8" spans="2:10" ht="29.25" customHeight="1" x14ac:dyDescent="0.25">
      <c r="B8" s="12" t="s">
        <v>5</v>
      </c>
      <c r="C8" s="6">
        <v>29968</v>
      </c>
      <c r="D8" s="10">
        <f>SUM(C8)/C7*100</f>
        <v>51.776983016292611</v>
      </c>
      <c r="E8" s="6">
        <v>28718</v>
      </c>
      <c r="F8" s="10">
        <f>SUM(E8)/E7*100</f>
        <v>51.563902754336198</v>
      </c>
      <c r="G8" s="107">
        <f>E8-C8</f>
        <v>-1250</v>
      </c>
      <c r="H8" s="63">
        <f>E8*100/C8-100</f>
        <v>-4.1711158569140423</v>
      </c>
      <c r="J8" s="68"/>
    </row>
    <row r="9" spans="2:10" ht="27.75" customHeight="1" thickBot="1" x14ac:dyDescent="0.3">
      <c r="B9" s="93" t="s">
        <v>6</v>
      </c>
      <c r="C9" s="4">
        <v>27911</v>
      </c>
      <c r="D9" s="58">
        <f>SUM(C9)/C7*100</f>
        <v>48.223016983707389</v>
      </c>
      <c r="E9" s="4">
        <f>SUM(E7)-E8</f>
        <v>26976</v>
      </c>
      <c r="F9" s="58">
        <f>SUM(E9)/E7*100</f>
        <v>48.436097245663809</v>
      </c>
      <c r="G9" s="108">
        <f>E9-C9</f>
        <v>-935</v>
      </c>
      <c r="H9" s="101">
        <f>E9*100/C9-100</f>
        <v>-3.3499337178890016</v>
      </c>
    </row>
    <row r="10" spans="2:10" ht="25.5" customHeight="1" x14ac:dyDescent="0.25">
      <c r="B10" s="247" t="s">
        <v>145</v>
      </c>
      <c r="C10" s="252"/>
      <c r="D10" s="252"/>
      <c r="E10" s="252"/>
      <c r="F10" s="252"/>
      <c r="G10" s="252"/>
      <c r="H10" s="253"/>
    </row>
    <row r="11" spans="2:10" ht="25.5" customHeight="1" x14ac:dyDescent="0.25">
      <c r="B11" s="12" t="s">
        <v>146</v>
      </c>
      <c r="C11" s="6">
        <v>51236</v>
      </c>
      <c r="D11" s="10">
        <f>SUM(C11)/C7*100</f>
        <v>88.522607508768289</v>
      </c>
      <c r="E11" s="6">
        <v>50071</v>
      </c>
      <c r="F11" s="10">
        <f>SUM(E11)/E7*100</f>
        <v>89.903759830502381</v>
      </c>
      <c r="G11" s="98">
        <f>E11-C11</f>
        <v>-1165</v>
      </c>
      <c r="H11" s="7">
        <f>E11*100/C11-100</f>
        <v>-2.2737918650948501</v>
      </c>
    </row>
    <row r="12" spans="2:10" ht="30" x14ac:dyDescent="0.25">
      <c r="B12" s="12" t="s">
        <v>147</v>
      </c>
      <c r="C12" s="94">
        <v>2137</v>
      </c>
      <c r="D12" s="96">
        <f>SUM(C12)/C7*100</f>
        <v>3.6921854213099743</v>
      </c>
      <c r="E12" s="94">
        <v>2174</v>
      </c>
      <c r="F12" s="96">
        <f>SUM(E12)/E7*100</f>
        <v>3.9034725464143354</v>
      </c>
      <c r="G12" s="99">
        <f>E12-C12</f>
        <v>37</v>
      </c>
      <c r="H12" s="29">
        <f>E12*100/C12-100</f>
        <v>1.7313991576977088</v>
      </c>
    </row>
    <row r="13" spans="2:10" ht="23.25" customHeight="1" thickBot="1" x14ac:dyDescent="0.3">
      <c r="B13" s="284" t="s">
        <v>2</v>
      </c>
      <c r="C13" s="95">
        <v>6643</v>
      </c>
      <c r="D13" s="97">
        <f>SUM(C13)/C7*100</f>
        <v>11.477392491231706</v>
      </c>
      <c r="E13" s="95">
        <v>5623</v>
      </c>
      <c r="F13" s="97">
        <f>SUM(E13)/E7*100</f>
        <v>10.096240169497612</v>
      </c>
      <c r="G13" s="100">
        <f>E13-C13</f>
        <v>-1020</v>
      </c>
      <c r="H13" s="32">
        <f>E13*100/C13-100</f>
        <v>-15.354508505193436</v>
      </c>
    </row>
    <row r="14" spans="2:10" hidden="1" x14ac:dyDescent="0.25">
      <c r="C14" s="875">
        <f>SUM(C8:C9)</f>
        <v>57879</v>
      </c>
      <c r="E14" s="875">
        <f>SUM(E8:E9)</f>
        <v>55694</v>
      </c>
    </row>
    <row r="15" spans="2:10" hidden="1" x14ac:dyDescent="0.25">
      <c r="C15" s="875">
        <f>SUM(C11,C13)</f>
        <v>57879</v>
      </c>
      <c r="E15" s="875">
        <f>SUM(E11,E13)</f>
        <v>55694</v>
      </c>
    </row>
  </sheetData>
  <mergeCells count="4">
    <mergeCell ref="B5:B6"/>
    <mergeCell ref="E5:F5"/>
    <mergeCell ref="C5:D5"/>
    <mergeCell ref="G5:H5"/>
  </mergeCells>
  <pageMargins left="2.2834645669291338" right="0.70866141732283472" top="1.7322834645669292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B1:O32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1.7109375" style="11" customWidth="1"/>
    <col min="3" max="3" width="11" style="11" customWidth="1"/>
    <col min="4" max="4" width="9.5703125" style="11" customWidth="1"/>
    <col min="5" max="5" width="8.5703125" style="11" customWidth="1"/>
    <col min="6" max="6" width="10.28515625" style="11" customWidth="1"/>
    <col min="7" max="7" width="9.5703125" style="11" customWidth="1"/>
    <col min="8" max="8" width="9.7109375" style="11" customWidth="1"/>
    <col min="9" max="9" width="10.28515625" style="11" customWidth="1"/>
    <col min="10" max="10" width="8.5703125" style="11" customWidth="1"/>
    <col min="11" max="11" width="10.42578125" style="11" customWidth="1"/>
    <col min="12" max="12" width="10" style="11" customWidth="1"/>
    <col min="13" max="13" width="3" style="11" customWidth="1"/>
    <col min="14" max="14" width="12.42578125" style="11" hidden="1" customWidth="1"/>
    <col min="15" max="15" width="13" style="11" hidden="1" customWidth="1"/>
    <col min="16" max="16384" width="9.140625" style="11"/>
  </cols>
  <sheetData>
    <row r="1" spans="2:15" x14ac:dyDescent="0.25">
      <c r="B1" s="11" t="s">
        <v>242</v>
      </c>
    </row>
    <row r="2" spans="2:15" ht="15.75" thickBot="1" x14ac:dyDescent="0.3">
      <c r="B2" s="11" t="s">
        <v>243</v>
      </c>
    </row>
    <row r="3" spans="2:15" ht="15.75" thickBot="1" x14ac:dyDescent="0.3">
      <c r="B3" s="955" t="s">
        <v>116</v>
      </c>
      <c r="C3" s="987" t="s">
        <v>149</v>
      </c>
      <c r="D3" s="988"/>
      <c r="E3" s="988"/>
      <c r="F3" s="988"/>
      <c r="G3" s="988"/>
      <c r="H3" s="988"/>
      <c r="I3" s="988"/>
      <c r="J3" s="988"/>
      <c r="K3" s="988"/>
      <c r="L3" s="989"/>
    </row>
    <row r="4" spans="2:15" ht="28.5" customHeight="1" x14ac:dyDescent="0.25">
      <c r="B4" s="963"/>
      <c r="C4" s="957">
        <v>2022</v>
      </c>
      <c r="D4" s="958"/>
      <c r="E4" s="959"/>
      <c r="F4" s="957">
        <v>2023</v>
      </c>
      <c r="G4" s="958"/>
      <c r="H4" s="959"/>
      <c r="I4" s="957" t="s">
        <v>117</v>
      </c>
      <c r="J4" s="958"/>
      <c r="K4" s="958"/>
      <c r="L4" s="959"/>
    </row>
    <row r="5" spans="2:15" ht="43.5" customHeight="1" x14ac:dyDescent="0.25">
      <c r="B5" s="963"/>
      <c r="C5" s="985" t="s">
        <v>4</v>
      </c>
      <c r="D5" s="990" t="s">
        <v>75</v>
      </c>
      <c r="E5" s="991"/>
      <c r="F5" s="985" t="s">
        <v>4</v>
      </c>
      <c r="G5" s="990" t="s">
        <v>75</v>
      </c>
      <c r="H5" s="991"/>
      <c r="I5" s="992" t="s">
        <v>4</v>
      </c>
      <c r="J5" s="993"/>
      <c r="K5" s="990" t="s">
        <v>75</v>
      </c>
      <c r="L5" s="991"/>
    </row>
    <row r="6" spans="2:15" ht="21.75" customHeight="1" thickBot="1" x14ac:dyDescent="0.3">
      <c r="B6" s="956"/>
      <c r="C6" s="986"/>
      <c r="D6" s="544" t="s">
        <v>115</v>
      </c>
      <c r="E6" s="550" t="s">
        <v>303</v>
      </c>
      <c r="F6" s="986"/>
      <c r="G6" s="544" t="s">
        <v>115</v>
      </c>
      <c r="H6" s="550" t="s">
        <v>303</v>
      </c>
      <c r="I6" s="557" t="s">
        <v>115</v>
      </c>
      <c r="J6" s="544" t="s">
        <v>303</v>
      </c>
      <c r="K6" s="558" t="s">
        <v>115</v>
      </c>
      <c r="L6" s="550" t="s">
        <v>303</v>
      </c>
      <c r="N6" s="544" t="s">
        <v>434</v>
      </c>
      <c r="O6" s="544" t="s">
        <v>435</v>
      </c>
    </row>
    <row r="7" spans="2:15" ht="26.25" customHeight="1" thickBot="1" x14ac:dyDescent="0.3">
      <c r="B7" s="207" t="s">
        <v>14</v>
      </c>
      <c r="C7" s="86">
        <f>SUM(C8:C32)</f>
        <v>101582</v>
      </c>
      <c r="D7" s="239">
        <f>SUM(D8:D32)</f>
        <v>57879</v>
      </c>
      <c r="E7" s="261">
        <f>D7/C7*100</f>
        <v>56.977614144238153</v>
      </c>
      <c r="F7" s="86">
        <f>SUM(F8:F32)</f>
        <v>93621</v>
      </c>
      <c r="G7" s="239">
        <f>SUM(G8:G32)</f>
        <v>55694</v>
      </c>
      <c r="H7" s="240">
        <f t="shared" ref="H7:H23" si="0">SUM(G7)/F7*100</f>
        <v>59.488789908247085</v>
      </c>
      <c r="I7" s="86">
        <f>SUM(F7)-C7</f>
        <v>-7961</v>
      </c>
      <c r="J7" s="262">
        <f>SUM(I7)/C7*100</f>
        <v>-7.8370183693961524</v>
      </c>
      <c r="K7" s="239">
        <f>SUM(G7)-D7</f>
        <v>-2185</v>
      </c>
      <c r="L7" s="240">
        <f>SUM(K7)/D7*100</f>
        <v>-3.7751170545448263</v>
      </c>
      <c r="N7" s="446" t="s">
        <v>96</v>
      </c>
      <c r="O7" s="446" t="s">
        <v>96</v>
      </c>
    </row>
    <row r="8" spans="2:15" ht="18" customHeight="1" x14ac:dyDescent="0.25">
      <c r="B8" s="62" t="s">
        <v>15</v>
      </c>
      <c r="C8" s="179">
        <v>1463</v>
      </c>
      <c r="D8" s="180">
        <v>898</v>
      </c>
      <c r="E8" s="109">
        <f t="shared" ref="E8:E32" si="1">D8/C8*100</f>
        <v>61.380724538619283</v>
      </c>
      <c r="F8" s="179">
        <v>1427</v>
      </c>
      <c r="G8" s="180">
        <v>920</v>
      </c>
      <c r="H8" s="63">
        <f t="shared" si="0"/>
        <v>64.470918009810802</v>
      </c>
      <c r="I8" s="179">
        <f t="shared" ref="I8:I32" si="2">SUM(F8)-C8</f>
        <v>-36</v>
      </c>
      <c r="J8" s="246">
        <f>SUM(I8)/C8*100</f>
        <v>-2.4606971975393028</v>
      </c>
      <c r="K8" s="180">
        <f>SUM(G8)-D8</f>
        <v>22</v>
      </c>
      <c r="L8" s="63">
        <f t="shared" ref="L8:L32" si="3">SUM(K8)/D8*100</f>
        <v>2.4498886414253898</v>
      </c>
      <c r="N8" s="180">
        <f>RANK(F8,F8:F32,0)</f>
        <v>24</v>
      </c>
      <c r="O8" s="180">
        <f>RANK(F8,F8:F32,1)</f>
        <v>2</v>
      </c>
    </row>
    <row r="9" spans="2:15" ht="15.75" customHeight="1" x14ac:dyDescent="0.25">
      <c r="B9" s="12" t="s">
        <v>16</v>
      </c>
      <c r="C9" s="61">
        <v>4059</v>
      </c>
      <c r="D9" s="9">
        <v>2327</v>
      </c>
      <c r="E9" s="109">
        <f t="shared" si="1"/>
        <v>57.32939147573294</v>
      </c>
      <c r="F9" s="61">
        <v>3978</v>
      </c>
      <c r="G9" s="9">
        <v>2323</v>
      </c>
      <c r="H9" s="7">
        <f t="shared" si="0"/>
        <v>58.396178984414284</v>
      </c>
      <c r="I9" s="61">
        <f t="shared" si="2"/>
        <v>-81</v>
      </c>
      <c r="J9" s="110">
        <f>SUM(I9)/C9*100</f>
        <v>-1.9955654101995564</v>
      </c>
      <c r="K9" s="9">
        <f>SUM(G9)-D9</f>
        <v>-4</v>
      </c>
      <c r="L9" s="7">
        <f t="shared" si="3"/>
        <v>-0.17189514396218308</v>
      </c>
      <c r="N9" s="9">
        <f>RANK(F9,F8:F32,0)</f>
        <v>12</v>
      </c>
      <c r="O9" s="9">
        <f>RANK(F9,F8:F32,1)</f>
        <v>14</v>
      </c>
    </row>
    <row r="10" spans="2:15" x14ac:dyDescent="0.25">
      <c r="B10" s="12" t="s">
        <v>17</v>
      </c>
      <c r="C10" s="61">
        <v>4760</v>
      </c>
      <c r="D10" s="9">
        <v>2595</v>
      </c>
      <c r="E10" s="109">
        <f t="shared" si="1"/>
        <v>54.516806722689068</v>
      </c>
      <c r="F10" s="61">
        <v>4504</v>
      </c>
      <c r="G10" s="9">
        <v>2469</v>
      </c>
      <c r="H10" s="7">
        <f t="shared" si="0"/>
        <v>54.817939609236234</v>
      </c>
      <c r="I10" s="61">
        <f>SUM(F10)-C10</f>
        <v>-256</v>
      </c>
      <c r="J10" s="110">
        <f>SUM(I10)/C10*100</f>
        <v>-5.3781512605042021</v>
      </c>
      <c r="K10" s="9">
        <f t="shared" ref="K10:K32" si="4">SUM(G10)-D10</f>
        <v>-126</v>
      </c>
      <c r="L10" s="7">
        <f t="shared" si="3"/>
        <v>-4.8554913294797686</v>
      </c>
      <c r="N10" s="9">
        <f>RANK(F10,F8:F32,0)</f>
        <v>7</v>
      </c>
      <c r="O10" s="9">
        <f>RANK(F10,F8:F32,1)</f>
        <v>19</v>
      </c>
    </row>
    <row r="11" spans="2:15" x14ac:dyDescent="0.25">
      <c r="B11" s="12" t="s">
        <v>18</v>
      </c>
      <c r="C11" s="61">
        <v>6922</v>
      </c>
      <c r="D11" s="9">
        <v>4159</v>
      </c>
      <c r="E11" s="109">
        <f t="shared" si="1"/>
        <v>60.083790811904066</v>
      </c>
      <c r="F11" s="61">
        <v>6343</v>
      </c>
      <c r="G11" s="9">
        <v>3813</v>
      </c>
      <c r="H11" s="7">
        <f t="shared" si="0"/>
        <v>60.113510956960425</v>
      </c>
      <c r="I11" s="61">
        <f t="shared" si="2"/>
        <v>-579</v>
      </c>
      <c r="J11" s="110">
        <f t="shared" ref="J11:J32" si="5">SUM(I11)/C11*100</f>
        <v>-8.3646344986997985</v>
      </c>
      <c r="K11" s="9">
        <f t="shared" si="4"/>
        <v>-346</v>
      </c>
      <c r="L11" s="7">
        <f t="shared" si="3"/>
        <v>-8.3193075258475595</v>
      </c>
      <c r="N11" s="9">
        <f>RANK(F11,F8:F32,0)</f>
        <v>2</v>
      </c>
      <c r="O11" s="9">
        <f>RANK(F11,F8:F32,1)</f>
        <v>24</v>
      </c>
    </row>
    <row r="12" spans="2:15" x14ac:dyDescent="0.25">
      <c r="B12" s="12" t="s">
        <v>19</v>
      </c>
      <c r="C12" s="61">
        <v>6388</v>
      </c>
      <c r="D12" s="9">
        <v>3081</v>
      </c>
      <c r="E12" s="109">
        <f t="shared" si="1"/>
        <v>48.231058234189106</v>
      </c>
      <c r="F12" s="61">
        <v>5849</v>
      </c>
      <c r="G12" s="9">
        <v>3258</v>
      </c>
      <c r="H12" s="7">
        <f t="shared" si="0"/>
        <v>55.701829372542313</v>
      </c>
      <c r="I12" s="61">
        <f t="shared" si="2"/>
        <v>-539</v>
      </c>
      <c r="J12" s="110">
        <f t="shared" si="5"/>
        <v>-8.4376956793988729</v>
      </c>
      <c r="K12" s="9">
        <f t="shared" si="4"/>
        <v>177</v>
      </c>
      <c r="L12" s="7">
        <f t="shared" si="3"/>
        <v>5.744888023369036</v>
      </c>
      <c r="N12" s="9">
        <f>RANK(F12,F8:F32,0)</f>
        <v>3</v>
      </c>
      <c r="O12" s="9">
        <f>RANK(F12,F8:F32,1)</f>
        <v>23</v>
      </c>
    </row>
    <row r="13" spans="2:15" x14ac:dyDescent="0.25">
      <c r="B13" s="12" t="s">
        <v>20</v>
      </c>
      <c r="C13" s="61">
        <v>2728</v>
      </c>
      <c r="D13" s="9">
        <v>1444</v>
      </c>
      <c r="E13" s="109">
        <f t="shared" si="1"/>
        <v>52.932551319648091</v>
      </c>
      <c r="F13" s="61">
        <v>2514</v>
      </c>
      <c r="G13" s="9">
        <v>1446</v>
      </c>
      <c r="H13" s="7">
        <f t="shared" si="0"/>
        <v>57.517899761336508</v>
      </c>
      <c r="I13" s="61">
        <f t="shared" si="2"/>
        <v>-214</v>
      </c>
      <c r="J13" s="110">
        <f t="shared" si="5"/>
        <v>-7.8445747800586512</v>
      </c>
      <c r="K13" s="9">
        <f t="shared" si="4"/>
        <v>2</v>
      </c>
      <c r="L13" s="7">
        <f t="shared" si="3"/>
        <v>0.13850415512465375</v>
      </c>
      <c r="N13" s="9">
        <f>RANK(F13,F8:F32,0)</f>
        <v>20</v>
      </c>
      <c r="O13" s="9">
        <f>RANK(F13,F8:F32,1)</f>
        <v>6</v>
      </c>
    </row>
    <row r="14" spans="2:15" x14ac:dyDescent="0.25">
      <c r="B14" s="12" t="s">
        <v>21</v>
      </c>
      <c r="C14" s="61">
        <v>3290</v>
      </c>
      <c r="D14" s="9">
        <v>1716</v>
      </c>
      <c r="E14" s="109">
        <f t="shared" si="1"/>
        <v>52.158054711246201</v>
      </c>
      <c r="F14" s="61">
        <v>3468</v>
      </c>
      <c r="G14" s="9">
        <v>1900</v>
      </c>
      <c r="H14" s="7">
        <f t="shared" si="0"/>
        <v>54.786620530565166</v>
      </c>
      <c r="I14" s="61">
        <f t="shared" si="2"/>
        <v>178</v>
      </c>
      <c r="J14" s="110">
        <f t="shared" si="5"/>
        <v>5.410334346504559</v>
      </c>
      <c r="K14" s="9">
        <f t="shared" si="4"/>
        <v>184</v>
      </c>
      <c r="L14" s="7">
        <f t="shared" si="3"/>
        <v>10.722610722610723</v>
      </c>
      <c r="N14" s="9">
        <f>RANK(F14,F8:F32,0)</f>
        <v>17</v>
      </c>
      <c r="O14" s="9">
        <f>RANK(F14,F8:F32,1)</f>
        <v>9</v>
      </c>
    </row>
    <row r="15" spans="2:15" x14ac:dyDescent="0.25">
      <c r="B15" s="12" t="s">
        <v>22</v>
      </c>
      <c r="C15" s="61">
        <v>1742</v>
      </c>
      <c r="D15" s="9">
        <v>1235</v>
      </c>
      <c r="E15" s="109">
        <f t="shared" si="1"/>
        <v>70.895522388059703</v>
      </c>
      <c r="F15" s="61">
        <v>1696</v>
      </c>
      <c r="G15" s="9">
        <v>1176</v>
      </c>
      <c r="H15" s="7">
        <f t="shared" si="0"/>
        <v>69.339622641509436</v>
      </c>
      <c r="I15" s="61">
        <f t="shared" si="2"/>
        <v>-46</v>
      </c>
      <c r="J15" s="110">
        <f t="shared" si="5"/>
        <v>-2.640642939150402</v>
      </c>
      <c r="K15" s="9">
        <f t="shared" si="4"/>
        <v>-59</v>
      </c>
      <c r="L15" s="7">
        <f t="shared" si="3"/>
        <v>-4.7773279352226723</v>
      </c>
      <c r="N15" s="9">
        <f>RANK(F15,F8:F32,0)</f>
        <v>23</v>
      </c>
      <c r="O15" s="9">
        <f>RANK(F15,F8:F32,1)</f>
        <v>3</v>
      </c>
    </row>
    <row r="16" spans="2:15" x14ac:dyDescent="0.25">
      <c r="B16" s="12" t="s">
        <v>23</v>
      </c>
      <c r="C16" s="61">
        <v>4663</v>
      </c>
      <c r="D16" s="9">
        <v>2436</v>
      </c>
      <c r="E16" s="109">
        <f t="shared" si="1"/>
        <v>52.24104653656444</v>
      </c>
      <c r="F16" s="61">
        <v>4414</v>
      </c>
      <c r="G16" s="9">
        <v>2274</v>
      </c>
      <c r="H16" s="7">
        <f t="shared" si="0"/>
        <v>51.517897598550064</v>
      </c>
      <c r="I16" s="61">
        <f t="shared" si="2"/>
        <v>-249</v>
      </c>
      <c r="J16" s="110">
        <f t="shared" si="5"/>
        <v>-5.3399099292301093</v>
      </c>
      <c r="K16" s="9">
        <f t="shared" si="4"/>
        <v>-162</v>
      </c>
      <c r="L16" s="7">
        <f t="shared" si="3"/>
        <v>-6.6502463054187197</v>
      </c>
      <c r="N16" s="9">
        <f>RANK(F16,F8:F32,0)</f>
        <v>8</v>
      </c>
      <c r="O16" s="9">
        <f>RANK(F16,F8:F32,1)</f>
        <v>18</v>
      </c>
    </row>
    <row r="17" spans="2:15" x14ac:dyDescent="0.25">
      <c r="B17" s="12" t="s">
        <v>24</v>
      </c>
      <c r="C17" s="61">
        <v>2889</v>
      </c>
      <c r="D17" s="9">
        <v>1593</v>
      </c>
      <c r="E17" s="109">
        <f t="shared" si="1"/>
        <v>55.140186915887845</v>
      </c>
      <c r="F17" s="61">
        <v>2722</v>
      </c>
      <c r="G17" s="9">
        <v>1628</v>
      </c>
      <c r="H17" s="7">
        <f t="shared" si="0"/>
        <v>59.808963997060985</v>
      </c>
      <c r="I17" s="61">
        <f t="shared" si="2"/>
        <v>-167</v>
      </c>
      <c r="J17" s="110">
        <f t="shared" si="5"/>
        <v>-5.7805469020422295</v>
      </c>
      <c r="K17" s="9">
        <f t="shared" si="4"/>
        <v>35</v>
      </c>
      <c r="L17" s="7">
        <f t="shared" si="3"/>
        <v>2.1971123666038919</v>
      </c>
      <c r="N17" s="9">
        <f>RANK(F17,F8:F32,0)</f>
        <v>18</v>
      </c>
      <c r="O17" s="9">
        <f>RANK(F17,F8:F32,1)</f>
        <v>8</v>
      </c>
    </row>
    <row r="18" spans="2:15" x14ac:dyDescent="0.25">
      <c r="B18" s="12" t="s">
        <v>25</v>
      </c>
      <c r="C18" s="61">
        <v>4766</v>
      </c>
      <c r="D18" s="9">
        <v>2718</v>
      </c>
      <c r="E18" s="109">
        <f t="shared" si="1"/>
        <v>57.028955098615185</v>
      </c>
      <c r="F18" s="61">
        <v>4083</v>
      </c>
      <c r="G18" s="9">
        <v>2461</v>
      </c>
      <c r="H18" s="7">
        <f t="shared" si="0"/>
        <v>60.274308106784225</v>
      </c>
      <c r="I18" s="61">
        <f t="shared" si="2"/>
        <v>-683</v>
      </c>
      <c r="J18" s="110">
        <f t="shared" si="5"/>
        <v>-14.330675618967687</v>
      </c>
      <c r="K18" s="9">
        <f t="shared" si="4"/>
        <v>-257</v>
      </c>
      <c r="L18" s="7">
        <f t="shared" si="3"/>
        <v>-9.4554819720382639</v>
      </c>
      <c r="N18" s="9">
        <f>RANK(F18,F8:F32,0)</f>
        <v>10</v>
      </c>
      <c r="O18" s="9">
        <f>RANK(F18,F8:F32,1)</f>
        <v>16</v>
      </c>
    </row>
    <row r="19" spans="2:15" x14ac:dyDescent="0.25">
      <c r="B19" s="12" t="s">
        <v>26</v>
      </c>
      <c r="C19" s="61">
        <v>6088</v>
      </c>
      <c r="D19" s="9">
        <v>3616</v>
      </c>
      <c r="E19" s="109">
        <f t="shared" si="1"/>
        <v>59.39553219448095</v>
      </c>
      <c r="F19" s="61">
        <v>4813</v>
      </c>
      <c r="G19" s="9">
        <v>3259</v>
      </c>
      <c r="H19" s="7">
        <f t="shared" si="0"/>
        <v>67.712445460211924</v>
      </c>
      <c r="I19" s="61">
        <f t="shared" si="2"/>
        <v>-1275</v>
      </c>
      <c r="J19" s="110">
        <f t="shared" si="5"/>
        <v>-20.942838370565045</v>
      </c>
      <c r="K19" s="9">
        <f t="shared" si="4"/>
        <v>-357</v>
      </c>
      <c r="L19" s="7">
        <f t="shared" si="3"/>
        <v>-9.8727876106194685</v>
      </c>
      <c r="N19" s="9">
        <f>RANK(F19,F8:F32,0)</f>
        <v>6</v>
      </c>
      <c r="O19" s="9">
        <f>RANK(F19,F8:F32,1)</f>
        <v>20</v>
      </c>
    </row>
    <row r="20" spans="2:15" x14ac:dyDescent="0.25">
      <c r="B20" s="12" t="s">
        <v>27</v>
      </c>
      <c r="C20" s="61">
        <v>4046</v>
      </c>
      <c r="D20" s="9">
        <v>2154</v>
      </c>
      <c r="E20" s="109">
        <f t="shared" si="1"/>
        <v>53.237765694513094</v>
      </c>
      <c r="F20" s="61">
        <v>3829</v>
      </c>
      <c r="G20" s="9">
        <v>2087</v>
      </c>
      <c r="H20" s="7">
        <f t="shared" si="0"/>
        <v>54.505092713502222</v>
      </c>
      <c r="I20" s="61">
        <f t="shared" si="2"/>
        <v>-217</v>
      </c>
      <c r="J20" s="110">
        <f t="shared" si="5"/>
        <v>-5.3633217993079585</v>
      </c>
      <c r="K20" s="9">
        <f t="shared" si="4"/>
        <v>-67</v>
      </c>
      <c r="L20" s="7">
        <f t="shared" si="3"/>
        <v>-3.1104921077065923</v>
      </c>
      <c r="N20" s="9">
        <f>RANK(F20,F8:F32,0)</f>
        <v>13</v>
      </c>
      <c r="O20" s="9">
        <f>RANK(F20,F8:F32,1)</f>
        <v>13</v>
      </c>
    </row>
    <row r="21" spans="2:15" x14ac:dyDescent="0.25">
      <c r="B21" s="18" t="s">
        <v>28</v>
      </c>
      <c r="C21" s="61">
        <v>3975</v>
      </c>
      <c r="D21" s="9">
        <v>2004</v>
      </c>
      <c r="E21" s="109">
        <f t="shared" si="1"/>
        <v>50.415094339622648</v>
      </c>
      <c r="F21" s="61">
        <v>3550</v>
      </c>
      <c r="G21" s="9">
        <v>1947</v>
      </c>
      <c r="H21" s="7">
        <f t="shared" si="0"/>
        <v>54.845070422535215</v>
      </c>
      <c r="I21" s="61">
        <f t="shared" si="2"/>
        <v>-425</v>
      </c>
      <c r="J21" s="110">
        <f t="shared" si="5"/>
        <v>-10.691823899371069</v>
      </c>
      <c r="K21" s="9">
        <f t="shared" si="4"/>
        <v>-57</v>
      </c>
      <c r="L21" s="7">
        <f t="shared" si="3"/>
        <v>-2.8443113772455089</v>
      </c>
      <c r="N21" s="9">
        <f>RANK(F21,F8:F32,0)</f>
        <v>15</v>
      </c>
      <c r="O21" s="9">
        <f>RANK(F21,F8:F32,1)</f>
        <v>11</v>
      </c>
    </row>
    <row r="22" spans="2:15" x14ac:dyDescent="0.25">
      <c r="B22" s="18" t="s">
        <v>29</v>
      </c>
      <c r="C22" s="61">
        <v>4920</v>
      </c>
      <c r="D22" s="9">
        <v>2906</v>
      </c>
      <c r="E22" s="109">
        <f t="shared" si="1"/>
        <v>59.065040650406509</v>
      </c>
      <c r="F22" s="61">
        <v>5024</v>
      </c>
      <c r="G22" s="9">
        <v>3012</v>
      </c>
      <c r="H22" s="7">
        <f t="shared" si="0"/>
        <v>59.952229299363054</v>
      </c>
      <c r="I22" s="61">
        <f t="shared" si="2"/>
        <v>104</v>
      </c>
      <c r="J22" s="110">
        <f t="shared" si="5"/>
        <v>2.1138211382113821</v>
      </c>
      <c r="K22" s="9">
        <f t="shared" si="4"/>
        <v>106</v>
      </c>
      <c r="L22" s="7">
        <f t="shared" si="3"/>
        <v>3.6476256022023401</v>
      </c>
      <c r="N22" s="9">
        <f>RANK(F22,F8:F32,0)</f>
        <v>5</v>
      </c>
      <c r="O22" s="9">
        <f>RANK(F22,F8:F32,1)</f>
        <v>21</v>
      </c>
    </row>
    <row r="23" spans="2:15" x14ac:dyDescent="0.25">
      <c r="B23" s="18" t="s">
        <v>30</v>
      </c>
      <c r="C23" s="61">
        <v>4269</v>
      </c>
      <c r="D23" s="9">
        <v>2577</v>
      </c>
      <c r="E23" s="109">
        <f t="shared" si="1"/>
        <v>60.365425158116658</v>
      </c>
      <c r="F23" s="61">
        <v>4072</v>
      </c>
      <c r="G23" s="9">
        <v>2419</v>
      </c>
      <c r="H23" s="7">
        <f t="shared" si="0"/>
        <v>59.405697445972493</v>
      </c>
      <c r="I23" s="61">
        <f t="shared" si="2"/>
        <v>-197</v>
      </c>
      <c r="J23" s="110">
        <f t="shared" si="5"/>
        <v>-4.6146638557039124</v>
      </c>
      <c r="K23" s="9">
        <f t="shared" si="4"/>
        <v>-158</v>
      </c>
      <c r="L23" s="7">
        <f t="shared" si="3"/>
        <v>-6.1311602638727205</v>
      </c>
      <c r="N23" s="9">
        <f>RANK(F23,F8:F32,0)</f>
        <v>11</v>
      </c>
      <c r="O23" s="9">
        <f>RANK(F23,F8:F32,1)</f>
        <v>15</v>
      </c>
    </row>
    <row r="24" spans="2:15" x14ac:dyDescent="0.25">
      <c r="B24" s="18" t="s">
        <v>31</v>
      </c>
      <c r="C24" s="61">
        <v>6030</v>
      </c>
      <c r="D24" s="9">
        <v>3854</v>
      </c>
      <c r="E24" s="109">
        <f t="shared" si="1"/>
        <v>63.913764510779437</v>
      </c>
      <c r="F24" s="61">
        <v>5604</v>
      </c>
      <c r="G24" s="9">
        <v>3649</v>
      </c>
      <c r="H24" s="7">
        <f t="shared" ref="H24:H32" si="6">SUM(G24)/F24*100</f>
        <v>65.114204139900068</v>
      </c>
      <c r="I24" s="61">
        <f t="shared" si="2"/>
        <v>-426</v>
      </c>
      <c r="J24" s="110">
        <f t="shared" si="5"/>
        <v>-7.0646766169154231</v>
      </c>
      <c r="K24" s="9">
        <f t="shared" si="4"/>
        <v>-205</v>
      </c>
      <c r="L24" s="7">
        <f t="shared" si="3"/>
        <v>-5.3191489361702127</v>
      </c>
      <c r="N24" s="9">
        <f>RANK(F24,F8:F32,0)</f>
        <v>4</v>
      </c>
      <c r="O24" s="9">
        <f>RANK(F24,F8:F32,1)</f>
        <v>22</v>
      </c>
    </row>
    <row r="25" spans="2:15" x14ac:dyDescent="0.25">
      <c r="B25" s="18" t="s">
        <v>32</v>
      </c>
      <c r="C25" s="61">
        <v>3543</v>
      </c>
      <c r="D25" s="9">
        <v>2117</v>
      </c>
      <c r="E25" s="109">
        <f t="shared" si="1"/>
        <v>59.751622918430712</v>
      </c>
      <c r="F25" s="61">
        <v>3516</v>
      </c>
      <c r="G25" s="9">
        <v>2168</v>
      </c>
      <c r="H25" s="7">
        <f t="shared" si="6"/>
        <v>61.660978384527873</v>
      </c>
      <c r="I25" s="61">
        <f t="shared" si="2"/>
        <v>-27</v>
      </c>
      <c r="J25" s="110">
        <f t="shared" si="5"/>
        <v>-0.76206604572396275</v>
      </c>
      <c r="K25" s="9">
        <f t="shared" si="4"/>
        <v>51</v>
      </c>
      <c r="L25" s="7">
        <f t="shared" si="3"/>
        <v>2.4090694378837978</v>
      </c>
      <c r="N25" s="9">
        <f>RANK(F25,F8:F32,0)</f>
        <v>16</v>
      </c>
      <c r="O25" s="9">
        <f>RANK(F25,F8:F32,1)</f>
        <v>10</v>
      </c>
    </row>
    <row r="26" spans="2:15" x14ac:dyDescent="0.25">
      <c r="B26" s="18" t="s">
        <v>33</v>
      </c>
      <c r="C26" s="61">
        <v>4418</v>
      </c>
      <c r="D26" s="9">
        <v>2350</v>
      </c>
      <c r="E26" s="109">
        <f t="shared" si="1"/>
        <v>53.191489361702125</v>
      </c>
      <c r="F26" s="61">
        <v>3667</v>
      </c>
      <c r="G26" s="9">
        <v>2149</v>
      </c>
      <c r="H26" s="7">
        <f t="shared" si="6"/>
        <v>58.603763294245979</v>
      </c>
      <c r="I26" s="61">
        <f t="shared" si="2"/>
        <v>-751</v>
      </c>
      <c r="J26" s="110">
        <f t="shared" si="5"/>
        <v>-16.99864191942055</v>
      </c>
      <c r="K26" s="9">
        <f t="shared" si="4"/>
        <v>-201</v>
      </c>
      <c r="L26" s="7">
        <f t="shared" si="3"/>
        <v>-8.5531914893617031</v>
      </c>
      <c r="N26" s="9">
        <f>RANK(F26,F8:F32,0)</f>
        <v>14</v>
      </c>
      <c r="O26" s="9">
        <f>RANK(F26,F8:F32,1)</f>
        <v>12</v>
      </c>
    </row>
    <row r="27" spans="2:15" x14ac:dyDescent="0.25">
      <c r="B27" s="18" t="s">
        <v>34</v>
      </c>
      <c r="C27" s="61">
        <v>4233</v>
      </c>
      <c r="D27" s="9">
        <v>2549</v>
      </c>
      <c r="E27" s="109">
        <f t="shared" si="1"/>
        <v>60.217339948027401</v>
      </c>
      <c r="F27" s="61">
        <v>4165</v>
      </c>
      <c r="G27" s="9">
        <v>2583</v>
      </c>
      <c r="H27" s="7">
        <f t="shared" si="6"/>
        <v>62.016806722689076</v>
      </c>
      <c r="I27" s="61">
        <f t="shared" si="2"/>
        <v>-68</v>
      </c>
      <c r="J27" s="110">
        <f t="shared" si="5"/>
        <v>-1.6064257028112447</v>
      </c>
      <c r="K27" s="9">
        <f t="shared" si="4"/>
        <v>34</v>
      </c>
      <c r="L27" s="7">
        <f t="shared" si="3"/>
        <v>1.3338564142801097</v>
      </c>
      <c r="N27" s="9">
        <f>RANK(F27,F8:F32,0)</f>
        <v>9</v>
      </c>
      <c r="O27" s="9">
        <f>RANK(F27,F8:F32,1)</f>
        <v>17</v>
      </c>
    </row>
    <row r="28" spans="2:15" x14ac:dyDescent="0.25">
      <c r="B28" s="18" t="s">
        <v>35</v>
      </c>
      <c r="C28" s="61">
        <v>2393</v>
      </c>
      <c r="D28" s="9">
        <v>1459</v>
      </c>
      <c r="E28" s="109">
        <f t="shared" si="1"/>
        <v>60.969494358545759</v>
      </c>
      <c r="F28" s="61">
        <v>2105</v>
      </c>
      <c r="G28" s="9">
        <v>1377</v>
      </c>
      <c r="H28" s="7">
        <f t="shared" si="6"/>
        <v>65.415676959619944</v>
      </c>
      <c r="I28" s="61">
        <f t="shared" si="2"/>
        <v>-288</v>
      </c>
      <c r="J28" s="110">
        <f t="shared" si="5"/>
        <v>-12.035102381947347</v>
      </c>
      <c r="K28" s="9">
        <f t="shared" si="4"/>
        <v>-82</v>
      </c>
      <c r="L28" s="7">
        <f t="shared" si="3"/>
        <v>-5.6202878684030155</v>
      </c>
      <c r="N28" s="9">
        <f>RANK(F28,F8:F32,0)</f>
        <v>21</v>
      </c>
      <c r="O28" s="9">
        <f>RANK(F28,F8:F32,1)</f>
        <v>5</v>
      </c>
    </row>
    <row r="29" spans="2:15" x14ac:dyDescent="0.25">
      <c r="B29" s="18" t="s">
        <v>36</v>
      </c>
      <c r="C29" s="61">
        <v>1380</v>
      </c>
      <c r="D29" s="9">
        <v>715</v>
      </c>
      <c r="E29" s="109">
        <f t="shared" si="1"/>
        <v>51.811594202898547</v>
      </c>
      <c r="F29" s="61">
        <v>1357</v>
      </c>
      <c r="G29" s="9">
        <v>755</v>
      </c>
      <c r="H29" s="7">
        <f t="shared" si="6"/>
        <v>55.637435519528367</v>
      </c>
      <c r="I29" s="61">
        <f t="shared" si="2"/>
        <v>-23</v>
      </c>
      <c r="J29" s="110">
        <f t="shared" si="5"/>
        <v>-1.6666666666666667</v>
      </c>
      <c r="K29" s="9">
        <f t="shared" si="4"/>
        <v>40</v>
      </c>
      <c r="L29" s="7">
        <f t="shared" si="3"/>
        <v>5.5944055944055942</v>
      </c>
      <c r="N29" s="9">
        <f>RANK(F29,F8:F32,0)</f>
        <v>25</v>
      </c>
      <c r="O29" s="9">
        <f>RANK(F29,F8:F32,1)</f>
        <v>1</v>
      </c>
    </row>
    <row r="30" spans="2:15" x14ac:dyDescent="0.25">
      <c r="B30" s="18" t="s">
        <v>37</v>
      </c>
      <c r="C30" s="61">
        <v>3034</v>
      </c>
      <c r="D30" s="9">
        <v>1549</v>
      </c>
      <c r="E30" s="109">
        <f t="shared" si="1"/>
        <v>51.054713249835203</v>
      </c>
      <c r="F30" s="61">
        <v>2637</v>
      </c>
      <c r="G30" s="9">
        <v>1416</v>
      </c>
      <c r="H30" s="7">
        <f t="shared" si="6"/>
        <v>53.69738339021616</v>
      </c>
      <c r="I30" s="61">
        <f t="shared" si="2"/>
        <v>-397</v>
      </c>
      <c r="J30" s="110">
        <f t="shared" si="5"/>
        <v>-13.085036255767962</v>
      </c>
      <c r="K30" s="9">
        <f t="shared" si="4"/>
        <v>-133</v>
      </c>
      <c r="L30" s="7">
        <f t="shared" si="3"/>
        <v>-8.5861846352485482</v>
      </c>
      <c r="N30" s="9">
        <f>RANK(F30,F8:F32,0)</f>
        <v>19</v>
      </c>
      <c r="O30" s="9">
        <f>RANK(F30,F8:F32,1)</f>
        <v>7</v>
      </c>
    </row>
    <row r="31" spans="2:15" x14ac:dyDescent="0.25">
      <c r="B31" s="18" t="s">
        <v>38</v>
      </c>
      <c r="C31" s="61">
        <v>7357</v>
      </c>
      <c r="D31" s="9">
        <v>4572</v>
      </c>
      <c r="E31" s="109">
        <f t="shared" si="1"/>
        <v>62.144896017398402</v>
      </c>
      <c r="F31" s="61">
        <v>6458</v>
      </c>
      <c r="G31" s="9">
        <v>4113</v>
      </c>
      <c r="H31" s="7">
        <f t="shared" si="6"/>
        <v>63.688448436048319</v>
      </c>
      <c r="I31" s="61">
        <f t="shared" si="2"/>
        <v>-899</v>
      </c>
      <c r="J31" s="110">
        <f t="shared" si="5"/>
        <v>-12.219654750577682</v>
      </c>
      <c r="K31" s="9">
        <f t="shared" si="4"/>
        <v>-459</v>
      </c>
      <c r="L31" s="7">
        <f t="shared" si="3"/>
        <v>-10.039370078740157</v>
      </c>
      <c r="N31" s="9">
        <f>RANK(F31,F8:F32,0)</f>
        <v>1</v>
      </c>
      <c r="O31" s="9">
        <f>RANK(F31,F8:F32,1)</f>
        <v>25</v>
      </c>
    </row>
    <row r="32" spans="2:15" ht="15.75" thickBot="1" x14ac:dyDescent="0.3">
      <c r="B32" s="19" t="s">
        <v>39</v>
      </c>
      <c r="C32" s="3">
        <v>2226</v>
      </c>
      <c r="D32" s="5">
        <v>1255</v>
      </c>
      <c r="E32" s="111">
        <f t="shared" si="1"/>
        <v>56.379155435759209</v>
      </c>
      <c r="F32" s="3">
        <v>1826</v>
      </c>
      <c r="G32" s="5">
        <v>1092</v>
      </c>
      <c r="H32" s="8">
        <f t="shared" si="6"/>
        <v>59.802847754654984</v>
      </c>
      <c r="I32" s="3">
        <f t="shared" si="2"/>
        <v>-400</v>
      </c>
      <c r="J32" s="58">
        <f t="shared" si="5"/>
        <v>-17.969451931716083</v>
      </c>
      <c r="K32" s="5">
        <f t="shared" si="4"/>
        <v>-163</v>
      </c>
      <c r="L32" s="8">
        <f t="shared" si="3"/>
        <v>-12.988047808764941</v>
      </c>
      <c r="N32" s="5">
        <f>RANK(F32,F8:F32,0)</f>
        <v>22</v>
      </c>
      <c r="O32" s="5">
        <f>RANK(F32,F8:F32,1)</f>
        <v>4</v>
      </c>
    </row>
  </sheetData>
  <mergeCells count="11">
    <mergeCell ref="B3:B6"/>
    <mergeCell ref="C5:C6"/>
    <mergeCell ref="C3:L3"/>
    <mergeCell ref="F4:H4"/>
    <mergeCell ref="C4:E4"/>
    <mergeCell ref="I4:L4"/>
    <mergeCell ref="F5:F6"/>
    <mergeCell ref="G5:H5"/>
    <mergeCell ref="D5:E5"/>
    <mergeCell ref="I5:J5"/>
    <mergeCell ref="K5:L5"/>
  </mergeCells>
  <printOptions horizontalCentered="1"/>
  <pageMargins left="0" right="0" top="0.62992125984251968" bottom="0" header="0" footer="0"/>
  <pageSetup paperSize="9" scale="9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B2:N42"/>
  <sheetViews>
    <sheetView zoomScale="80" zoomScaleNormal="80" workbookViewId="0">
      <selection activeCell="B1" sqref="B1"/>
    </sheetView>
  </sheetViews>
  <sheetFormatPr defaultRowHeight="15" x14ac:dyDescent="0.25"/>
  <cols>
    <col min="1" max="1" width="2.28515625" style="85" customWidth="1"/>
    <col min="2" max="2" width="27.28515625" style="85" customWidth="1"/>
    <col min="3" max="3" width="9.42578125" style="85" customWidth="1"/>
    <col min="4" max="4" width="9.28515625" style="85" customWidth="1"/>
    <col min="5" max="5" width="9.42578125" style="85" customWidth="1"/>
    <col min="6" max="6" width="10.7109375" style="85" customWidth="1"/>
    <col min="7" max="7" width="14" style="85" customWidth="1"/>
    <col min="8" max="8" width="12.7109375" style="85" customWidth="1"/>
    <col min="9" max="9" width="2.42578125" style="85" customWidth="1"/>
    <col min="10" max="10" width="6.140625" style="85" hidden="1" customWidth="1"/>
    <col min="11" max="11" width="6.5703125" style="85" hidden="1" customWidth="1"/>
    <col min="12" max="12" width="21.28515625" style="85" hidden="1" customWidth="1"/>
    <col min="13" max="13" width="11.28515625" style="85" hidden="1" customWidth="1"/>
    <col min="14" max="14" width="6.42578125" style="85" hidden="1" customWidth="1"/>
    <col min="15" max="26" width="0" style="85" hidden="1" customWidth="1"/>
    <col min="27" max="16384" width="9.140625" style="85"/>
  </cols>
  <sheetData>
    <row r="2" spans="2:13" x14ac:dyDescent="0.25">
      <c r="B2" s="11" t="s">
        <v>393</v>
      </c>
      <c r="C2" s="11"/>
      <c r="D2" s="11"/>
      <c r="E2" s="11"/>
      <c r="F2" s="11"/>
      <c r="G2" s="11"/>
      <c r="H2" s="11"/>
      <c r="I2" s="11"/>
    </row>
    <row r="3" spans="2:13" x14ac:dyDescent="0.25">
      <c r="B3" s="11" t="s">
        <v>392</v>
      </c>
      <c r="C3" s="11"/>
      <c r="D3" s="11"/>
      <c r="E3" s="11"/>
      <c r="F3" s="11"/>
      <c r="G3" s="11"/>
      <c r="H3" s="11"/>
      <c r="I3" s="11"/>
    </row>
    <row r="4" spans="2:13" ht="15.75" thickBot="1" x14ac:dyDescent="0.3">
      <c r="B4" s="11"/>
      <c r="C4" s="11"/>
      <c r="D4" s="11"/>
      <c r="E4" s="11"/>
      <c r="F4" s="11"/>
      <c r="G4" s="11"/>
      <c r="H4" s="11"/>
      <c r="I4" s="11"/>
    </row>
    <row r="5" spans="2:13" ht="24" customHeight="1" x14ac:dyDescent="0.25">
      <c r="B5" s="987" t="s">
        <v>150</v>
      </c>
      <c r="C5" s="1000" t="s">
        <v>562</v>
      </c>
      <c r="D5" s="1001"/>
      <c r="E5" s="998" t="s">
        <v>600</v>
      </c>
      <c r="F5" s="999"/>
      <c r="G5" s="1002" t="s">
        <v>151</v>
      </c>
      <c r="H5" s="1004" t="s">
        <v>303</v>
      </c>
      <c r="I5" s="444"/>
    </row>
    <row r="6" spans="2:13" ht="30.75" thickBot="1" x14ac:dyDescent="0.3">
      <c r="B6" s="997"/>
      <c r="C6" s="548" t="s">
        <v>4</v>
      </c>
      <c r="D6" s="552" t="s">
        <v>97</v>
      </c>
      <c r="E6" s="549" t="s">
        <v>4</v>
      </c>
      <c r="F6" s="560" t="s">
        <v>97</v>
      </c>
      <c r="G6" s="1003"/>
      <c r="H6" s="973"/>
      <c r="I6" s="444"/>
    </row>
    <row r="7" spans="2:13" ht="27.75" customHeight="1" thickBot="1" x14ac:dyDescent="0.3">
      <c r="B7" s="263" t="s">
        <v>400</v>
      </c>
      <c r="C7" s="422"/>
      <c r="D7" s="422"/>
      <c r="E7" s="422"/>
      <c r="F7" s="422"/>
      <c r="G7" s="423"/>
      <c r="H7" s="424"/>
      <c r="I7" s="444"/>
    </row>
    <row r="8" spans="2:13" ht="35.25" customHeight="1" thickBot="1" x14ac:dyDescent="0.3">
      <c r="B8" s="207" t="s">
        <v>14</v>
      </c>
      <c r="C8" s="53">
        <v>9839</v>
      </c>
      <c r="D8" s="166">
        <v>5113</v>
      </c>
      <c r="E8" s="168">
        <v>10402</v>
      </c>
      <c r="F8" s="420">
        <v>5382</v>
      </c>
      <c r="G8" s="168">
        <f>SUM(E8-C8)</f>
        <v>563</v>
      </c>
      <c r="H8" s="54">
        <f>(E8-C8)*100/C8</f>
        <v>5.7221262323406847</v>
      </c>
      <c r="I8" s="933"/>
      <c r="J8" s="870">
        <f>SUM(C8)/T.I!C8*100</f>
        <v>14.249920342959765</v>
      </c>
      <c r="K8" s="871">
        <f>SUM(E8)/T.I!F8*100</f>
        <v>15.375519193531698</v>
      </c>
    </row>
    <row r="9" spans="2:13" ht="24" customHeight="1" thickBot="1" x14ac:dyDescent="0.3">
      <c r="B9" s="421" t="s">
        <v>402</v>
      </c>
      <c r="C9" s="425"/>
      <c r="D9" s="425"/>
      <c r="E9" s="425"/>
      <c r="F9" s="425"/>
      <c r="G9" s="425"/>
      <c r="H9" s="426"/>
      <c r="I9" s="933"/>
      <c r="J9" s="871">
        <f>SUM(K8-J8)</f>
        <v>1.125598850571933</v>
      </c>
      <c r="K9" s="872"/>
    </row>
    <row r="10" spans="2:13" ht="31.5" customHeight="1" x14ac:dyDescent="0.25">
      <c r="B10" s="562" t="s">
        <v>403</v>
      </c>
      <c r="C10" s="563">
        <v>9759</v>
      </c>
      <c r="D10" s="564">
        <v>5061</v>
      </c>
      <c r="E10" s="564">
        <v>10335</v>
      </c>
      <c r="F10" s="565">
        <v>5336</v>
      </c>
      <c r="G10" s="564">
        <f>SUM(E10-C10)</f>
        <v>576</v>
      </c>
      <c r="H10" s="566">
        <f>(E10-C10)*100/C10</f>
        <v>5.90224408238549</v>
      </c>
      <c r="I10" s="934"/>
      <c r="K10" s="276"/>
      <c r="L10" s="279"/>
    </row>
    <row r="11" spans="2:13" ht="51" customHeight="1" x14ac:dyDescent="0.25">
      <c r="B11" s="123" t="s">
        <v>404</v>
      </c>
      <c r="C11" s="24">
        <v>1276</v>
      </c>
      <c r="D11" s="124">
        <v>666</v>
      </c>
      <c r="E11" s="124">
        <v>1405</v>
      </c>
      <c r="F11" s="417">
        <v>700</v>
      </c>
      <c r="G11" s="124">
        <f>SUM(E11-C11)</f>
        <v>129</v>
      </c>
      <c r="H11" s="125">
        <f>(E11-C11)*100/C11</f>
        <v>10.109717868338558</v>
      </c>
      <c r="I11" s="934"/>
      <c r="K11" s="276"/>
      <c r="L11" s="279"/>
    </row>
    <row r="12" spans="2:13" ht="30" customHeight="1" thickBot="1" x14ac:dyDescent="0.3">
      <c r="B12" s="567" t="s">
        <v>405</v>
      </c>
      <c r="C12" s="568">
        <v>80</v>
      </c>
      <c r="D12" s="569">
        <v>52</v>
      </c>
      <c r="E12" s="569">
        <v>67</v>
      </c>
      <c r="F12" s="570">
        <v>46</v>
      </c>
      <c r="G12" s="569">
        <f>SUM(E12-C12)</f>
        <v>-13</v>
      </c>
      <c r="H12" s="571">
        <f>(E12-C12)*100/C12</f>
        <v>-16.25</v>
      </c>
      <c r="I12" s="934"/>
      <c r="K12" s="276"/>
      <c r="L12" s="279"/>
    </row>
    <row r="13" spans="2:13" ht="24.75" customHeight="1" thickBot="1" x14ac:dyDescent="0.3">
      <c r="B13" s="994" t="s">
        <v>401</v>
      </c>
      <c r="C13" s="995"/>
      <c r="D13" s="995"/>
      <c r="E13" s="995"/>
      <c r="F13" s="995"/>
      <c r="G13" s="995"/>
      <c r="H13" s="996"/>
      <c r="I13" s="935"/>
    </row>
    <row r="14" spans="2:13" ht="15.75" customHeight="1" x14ac:dyDescent="0.25">
      <c r="B14" s="62" t="s">
        <v>15</v>
      </c>
      <c r="C14" s="44">
        <v>173</v>
      </c>
      <c r="D14" s="419">
        <v>85</v>
      </c>
      <c r="E14" s="419">
        <v>139</v>
      </c>
      <c r="F14" s="264">
        <v>72</v>
      </c>
      <c r="G14" s="112">
        <f t="shared" ref="G14:G38" si="0">SUM(E14-C14)</f>
        <v>-34</v>
      </c>
      <c r="H14" s="113">
        <f>(E14-C14)*100/C14</f>
        <v>-19.653179190751445</v>
      </c>
      <c r="I14" s="936"/>
      <c r="K14" s="873">
        <f>RANK(H14,$H$14:$H$38,1)+COUNTIF($H$14:H14,H14)-1</f>
        <v>1</v>
      </c>
      <c r="L14" s="874" t="str">
        <f>INDEX(B14:H38,MATCH(1,K14:K38,0),1)</f>
        <v>bieszczadzki</v>
      </c>
      <c r="M14" s="871">
        <f>INDEX(B14:H38,MATCH(1,K14:K38,0),7)</f>
        <v>-19.653179190751445</v>
      </c>
    </row>
    <row r="15" spans="2:13" x14ac:dyDescent="0.25">
      <c r="B15" s="12" t="s">
        <v>16</v>
      </c>
      <c r="C15" s="13">
        <v>641</v>
      </c>
      <c r="D15" s="94">
        <v>297</v>
      </c>
      <c r="E15" s="94">
        <v>586</v>
      </c>
      <c r="F15" s="265">
        <v>264</v>
      </c>
      <c r="G15" s="94">
        <f t="shared" si="0"/>
        <v>-55</v>
      </c>
      <c r="H15" s="114">
        <f t="shared" ref="H15:H38" si="1">(E15-C15)*100/C15</f>
        <v>-8.5803432137285487</v>
      </c>
      <c r="I15" s="936"/>
      <c r="K15" s="873">
        <f>RANK(H15,$H$14:$H$38,1)+COUNTIF($H$15:H15,H15)-1</f>
        <v>5</v>
      </c>
      <c r="L15" s="874" t="str">
        <f>INDEX(B14:H38,MATCH(2,K14:K38,0),1)</f>
        <v>sanocki</v>
      </c>
      <c r="M15" s="871">
        <f>INDEX(B14:H38,MATCH(2,K14:K38,0),7)</f>
        <v>-11.375661375661375</v>
      </c>
    </row>
    <row r="16" spans="2:13" x14ac:dyDescent="0.25">
      <c r="B16" s="12" t="s">
        <v>17</v>
      </c>
      <c r="C16" s="13">
        <v>386</v>
      </c>
      <c r="D16" s="94">
        <v>221</v>
      </c>
      <c r="E16" s="94">
        <v>374</v>
      </c>
      <c r="F16" s="265">
        <v>210</v>
      </c>
      <c r="G16" s="94">
        <f t="shared" si="0"/>
        <v>-12</v>
      </c>
      <c r="H16" s="114">
        <f t="shared" si="1"/>
        <v>-3.1088082901554404</v>
      </c>
      <c r="I16" s="936"/>
      <c r="K16" s="873">
        <f>RANK(H16,$H$14:$H$38,1)+COUNTIF($H$16:H16,H16)-1</f>
        <v>11</v>
      </c>
      <c r="L16" s="874" t="str">
        <f>INDEX(B14:H38,MATCH(3,K14:K38,0),1)</f>
        <v>leski</v>
      </c>
      <c r="M16" s="871">
        <f>INDEX(B14:H38,MATCH(3,K14:K38,0),7)</f>
        <v>-10.676156583629894</v>
      </c>
    </row>
    <row r="17" spans="2:13" x14ac:dyDescent="0.25">
      <c r="B17" s="12" t="s">
        <v>18</v>
      </c>
      <c r="C17" s="13">
        <v>661</v>
      </c>
      <c r="D17" s="94">
        <v>352</v>
      </c>
      <c r="E17" s="94">
        <v>619</v>
      </c>
      <c r="F17" s="265">
        <v>311</v>
      </c>
      <c r="G17" s="94">
        <f t="shared" si="0"/>
        <v>-42</v>
      </c>
      <c r="H17" s="114">
        <f t="shared" si="1"/>
        <v>-6.3540090771558244</v>
      </c>
      <c r="I17" s="936"/>
      <c r="K17" s="873">
        <f>RANK(H17,$H$14:$H$38,1)+COUNTIF($H$17:H17,H17)-1</f>
        <v>8</v>
      </c>
      <c r="L17" s="874" t="str">
        <f>INDEX(B14:H38,MATCH(4,K14:K38,0),1)</f>
        <v>przemyski</v>
      </c>
      <c r="M17" s="871">
        <f>INDEX(B14:H38,MATCH(4,K14:K38,0),7)</f>
        <v>-8.8552915766738654</v>
      </c>
    </row>
    <row r="18" spans="2:13" x14ac:dyDescent="0.25">
      <c r="B18" s="12" t="s">
        <v>19</v>
      </c>
      <c r="C18" s="13">
        <v>664</v>
      </c>
      <c r="D18" s="94">
        <v>353</v>
      </c>
      <c r="E18" s="94">
        <v>644</v>
      </c>
      <c r="F18" s="265">
        <v>323</v>
      </c>
      <c r="G18" s="94">
        <f t="shared" si="0"/>
        <v>-20</v>
      </c>
      <c r="H18" s="114">
        <f t="shared" si="1"/>
        <v>-3.0120481927710845</v>
      </c>
      <c r="I18" s="936"/>
      <c r="K18" s="873">
        <f>RANK(H18,$H$14:$H$38,1)+COUNTIF($H$18:H18,H18)-1</f>
        <v>12</v>
      </c>
      <c r="L18" s="874" t="str">
        <f>INDEX(B14:H38,MATCH(5,K14:K38,0),1)</f>
        <v>brzozowski</v>
      </c>
      <c r="M18" s="871">
        <f>INDEX(B14:H38,MATCH(5,K14:K38,0),7)</f>
        <v>-8.5803432137285487</v>
      </c>
    </row>
    <row r="19" spans="2:13" x14ac:dyDescent="0.25">
      <c r="B19" s="12" t="s">
        <v>20</v>
      </c>
      <c r="C19" s="13">
        <v>197</v>
      </c>
      <c r="D19" s="94">
        <v>111</v>
      </c>
      <c r="E19" s="94">
        <v>293</v>
      </c>
      <c r="F19" s="265">
        <v>148</v>
      </c>
      <c r="G19" s="94">
        <f t="shared" si="0"/>
        <v>96</v>
      </c>
      <c r="H19" s="114">
        <f t="shared" si="1"/>
        <v>48.730964467005073</v>
      </c>
      <c r="I19" s="936"/>
      <c r="K19" s="873">
        <f>RANK(H19,$H$14:$H$38,1)+COUNTIF($H$19:H19,H19)-1</f>
        <v>22</v>
      </c>
      <c r="L19" s="874" t="str">
        <f>INDEX(B14:H38,MATCH(6,K14:K38,0),1)</f>
        <v>Przemyśl</v>
      </c>
      <c r="M19" s="871">
        <f>INDEX(B14:H38,MATCH(6,K14:K38,0),7)</f>
        <v>-8.2758620689655178</v>
      </c>
    </row>
    <row r="20" spans="2:13" x14ac:dyDescent="0.25">
      <c r="B20" s="12" t="s">
        <v>21</v>
      </c>
      <c r="C20" s="13">
        <v>299</v>
      </c>
      <c r="D20" s="94">
        <v>171</v>
      </c>
      <c r="E20" s="94">
        <v>323</v>
      </c>
      <c r="F20" s="265">
        <v>167</v>
      </c>
      <c r="G20" s="94">
        <f t="shared" si="0"/>
        <v>24</v>
      </c>
      <c r="H20" s="114">
        <f t="shared" si="1"/>
        <v>8.0267558528428093</v>
      </c>
      <c r="I20" s="936"/>
      <c r="K20" s="873">
        <f>RANK(H20,$H$14:$H$38,1)+COUNTIF($H$20:H20,H20)-1</f>
        <v>17</v>
      </c>
      <c r="L20" s="874" t="str">
        <f>INDEX(B14:H38,MATCH(7,K14:K38,0),1)</f>
        <v>strzyżowski</v>
      </c>
      <c r="M20" s="871">
        <f>INDEX(B14:H38,MATCH(7,K14:K38,0),7)</f>
        <v>-7.7220077220077217</v>
      </c>
    </row>
    <row r="21" spans="2:13" x14ac:dyDescent="0.25">
      <c r="B21" s="12" t="s">
        <v>22</v>
      </c>
      <c r="C21" s="13">
        <v>281</v>
      </c>
      <c r="D21" s="94">
        <v>160</v>
      </c>
      <c r="E21" s="94">
        <v>251</v>
      </c>
      <c r="F21" s="265">
        <v>147</v>
      </c>
      <c r="G21" s="94">
        <f t="shared" si="0"/>
        <v>-30</v>
      </c>
      <c r="H21" s="114">
        <f t="shared" si="1"/>
        <v>-10.676156583629894</v>
      </c>
      <c r="I21" s="936"/>
      <c r="K21" s="873">
        <f>RANK(H21,$H$14:$H$38,1)+COUNTIF($H$21:H21,H21)-1</f>
        <v>3</v>
      </c>
      <c r="L21" s="874" t="str">
        <f>INDEX(B14:H38,MATCH(8,K14:K38,0),1)</f>
        <v>jarosławski</v>
      </c>
      <c r="M21" s="871">
        <f>INDEX(B14:H38,MATCH(8,K14:K38,0),7)</f>
        <v>-6.3540090771558244</v>
      </c>
    </row>
    <row r="22" spans="2:13" x14ac:dyDescent="0.25">
      <c r="B22" s="12" t="s">
        <v>23</v>
      </c>
      <c r="C22" s="13">
        <v>434</v>
      </c>
      <c r="D22" s="94">
        <v>195</v>
      </c>
      <c r="E22" s="94">
        <v>508</v>
      </c>
      <c r="F22" s="265">
        <v>252</v>
      </c>
      <c r="G22" s="94">
        <f t="shared" si="0"/>
        <v>74</v>
      </c>
      <c r="H22" s="114">
        <f t="shared" si="1"/>
        <v>17.05069124423963</v>
      </c>
      <c r="I22" s="936"/>
      <c r="K22" s="873">
        <f>RANK(H22,$H$14:$H$38,1)+COUNTIF($H$22:H22,H22)-1</f>
        <v>19</v>
      </c>
      <c r="L22" s="874" t="str">
        <f>INDEX(B14:H38,MATCH(9,K14:K38,0),1)</f>
        <v>niżański</v>
      </c>
      <c r="M22" s="871">
        <f>INDEX(B14:H38,MATCH(9,K14:K38,0),7)</f>
        <v>-4.5676998368678632</v>
      </c>
    </row>
    <row r="23" spans="2:13" x14ac:dyDescent="0.25">
      <c r="B23" s="12" t="s">
        <v>24</v>
      </c>
      <c r="C23" s="13">
        <v>174</v>
      </c>
      <c r="D23" s="94">
        <v>72</v>
      </c>
      <c r="E23" s="94">
        <v>329</v>
      </c>
      <c r="F23" s="265">
        <v>155</v>
      </c>
      <c r="G23" s="94">
        <f t="shared" si="0"/>
        <v>155</v>
      </c>
      <c r="H23" s="114">
        <f t="shared" si="1"/>
        <v>89.080459770114942</v>
      </c>
      <c r="I23" s="936"/>
      <c r="K23" s="873">
        <f>RANK(H23,$H$14:$H$38,1)+COUNTIF($H$23:H23,H23)-1</f>
        <v>24</v>
      </c>
      <c r="L23" s="874" t="str">
        <f>INDEX(B14:H38,MATCH(10,K14:K38,0),1)</f>
        <v>Rzeszów</v>
      </c>
      <c r="M23" s="871">
        <f>INDEX(B14:H38,MATCH(10,K14:K38,0),7)</f>
        <v>-4.5028142589118199</v>
      </c>
    </row>
    <row r="24" spans="2:13" x14ac:dyDescent="0.25">
      <c r="B24" s="12" t="s">
        <v>25</v>
      </c>
      <c r="C24" s="13">
        <v>532</v>
      </c>
      <c r="D24" s="94">
        <v>280</v>
      </c>
      <c r="E24" s="94">
        <v>536</v>
      </c>
      <c r="F24" s="265">
        <v>269</v>
      </c>
      <c r="G24" s="94">
        <f t="shared" si="0"/>
        <v>4</v>
      </c>
      <c r="H24" s="114">
        <f t="shared" si="1"/>
        <v>0.75187969924812026</v>
      </c>
      <c r="I24" s="936"/>
      <c r="K24" s="873">
        <f>RANK(H24,$H$14:$H$38,1)+COUNTIF($H$24:H24,H24)-1</f>
        <v>15</v>
      </c>
      <c r="L24" s="874" t="str">
        <f>INDEX(B14:H38,MATCH(11,K14:K38,0),1)</f>
        <v>dębicki</v>
      </c>
      <c r="M24" s="871">
        <f>INDEX(B14:H38,MATCH(11,K14:K38,0),7)</f>
        <v>-3.1088082901554404</v>
      </c>
    </row>
    <row r="25" spans="2:13" x14ac:dyDescent="0.25">
      <c r="B25" s="12" t="s">
        <v>26</v>
      </c>
      <c r="C25" s="13">
        <v>377</v>
      </c>
      <c r="D25" s="94">
        <v>213</v>
      </c>
      <c r="E25" s="94">
        <v>454</v>
      </c>
      <c r="F25" s="265">
        <v>244</v>
      </c>
      <c r="G25" s="94">
        <f t="shared" si="0"/>
        <v>77</v>
      </c>
      <c r="H25" s="114">
        <f>(E25-C25)*100/C25</f>
        <v>20.424403183023873</v>
      </c>
      <c r="I25" s="936"/>
      <c r="K25" s="873">
        <f>RANK(H25,$H$14:$H$38,1)+COUNTIF($H$25:H25,H25)-1</f>
        <v>20</v>
      </c>
      <c r="L25" s="874" t="str">
        <f>INDEX(B14:H38,MATCH(12,K14:K38,0),1)</f>
        <v>jasielski</v>
      </c>
      <c r="M25" s="871">
        <f>INDEX(B14:H38,MATCH(12,K14:K38,0),7)</f>
        <v>-3.0120481927710845</v>
      </c>
    </row>
    <row r="26" spans="2:13" x14ac:dyDescent="0.25">
      <c r="B26" s="12" t="s">
        <v>27</v>
      </c>
      <c r="C26" s="13">
        <v>613</v>
      </c>
      <c r="D26" s="94">
        <v>302</v>
      </c>
      <c r="E26" s="94">
        <v>585</v>
      </c>
      <c r="F26" s="265">
        <v>277</v>
      </c>
      <c r="G26" s="94">
        <f t="shared" si="0"/>
        <v>-28</v>
      </c>
      <c r="H26" s="114">
        <f t="shared" si="1"/>
        <v>-4.5676998368678632</v>
      </c>
      <c r="I26" s="936"/>
      <c r="K26" s="873">
        <f>RANK(H26,$H$14:$H$38,1)+COUNTIF($H$26:H26,H26)-1</f>
        <v>9</v>
      </c>
      <c r="L26" s="874" t="str">
        <f>INDEX(B14:H38,MATCH(13,K14:K38,0),1)</f>
        <v>przeworski</v>
      </c>
      <c r="M26" s="871">
        <f>INDEX(B14:H38,MATCH(13,K14:K38,0),7)</f>
        <v>-2.7504911591355601</v>
      </c>
    </row>
    <row r="27" spans="2:13" x14ac:dyDescent="0.25">
      <c r="B27" s="18" t="s">
        <v>28</v>
      </c>
      <c r="C27" s="115">
        <v>463</v>
      </c>
      <c r="D27" s="116">
        <v>231</v>
      </c>
      <c r="E27" s="116">
        <v>422</v>
      </c>
      <c r="F27" s="346">
        <v>189</v>
      </c>
      <c r="G27" s="94">
        <f t="shared" si="0"/>
        <v>-41</v>
      </c>
      <c r="H27" s="114">
        <f t="shared" si="1"/>
        <v>-8.8552915766738654</v>
      </c>
      <c r="I27" s="936"/>
      <c r="K27" s="873">
        <f>RANK(H27,$H$14:$H$38,1)+COUNTIF($H$27:H27,H27)-1</f>
        <v>4</v>
      </c>
      <c r="L27" s="874" t="str">
        <f>INDEX(B14:H38,MATCH(14,K14:K38,0),1)</f>
        <v>ropczycko-sędziszowski</v>
      </c>
      <c r="M27" s="871">
        <f>INDEX(B14:H38,MATCH(14,K14:K38,0),7)</f>
        <v>-1.3307984790874525</v>
      </c>
    </row>
    <row r="28" spans="2:13" x14ac:dyDescent="0.25">
      <c r="B28" s="18" t="s">
        <v>29</v>
      </c>
      <c r="C28" s="115">
        <v>509</v>
      </c>
      <c r="D28" s="116">
        <v>286</v>
      </c>
      <c r="E28" s="116">
        <v>495</v>
      </c>
      <c r="F28" s="346">
        <v>253</v>
      </c>
      <c r="G28" s="94">
        <f t="shared" si="0"/>
        <v>-14</v>
      </c>
      <c r="H28" s="114">
        <f t="shared" si="1"/>
        <v>-2.7504911591355601</v>
      </c>
      <c r="I28" s="936"/>
      <c r="K28" s="873">
        <f>RANK(H28,$H$14:$H$38,1)+COUNTIF($H$28:H28,H28)-1</f>
        <v>13</v>
      </c>
      <c r="L28" s="874" t="str">
        <f>INDEX(B14:H38,MATCH(15,K14:K38,0),1)</f>
        <v>łańcucki</v>
      </c>
      <c r="M28" s="871">
        <f>INDEX(B14:H38,MATCH(15,K14:K38,0),7)</f>
        <v>0.75187969924812026</v>
      </c>
    </row>
    <row r="29" spans="2:13" x14ac:dyDescent="0.25">
      <c r="B29" s="18" t="s">
        <v>30</v>
      </c>
      <c r="C29" s="115">
        <v>526</v>
      </c>
      <c r="D29" s="116">
        <v>261</v>
      </c>
      <c r="E29" s="116">
        <v>519</v>
      </c>
      <c r="F29" s="346">
        <v>307</v>
      </c>
      <c r="G29" s="94">
        <f t="shared" si="0"/>
        <v>-7</v>
      </c>
      <c r="H29" s="114">
        <f t="shared" si="1"/>
        <v>-1.3307984790874525</v>
      </c>
      <c r="I29" s="936"/>
      <c r="K29" s="873">
        <f>RANK(H29,$H$14:$H$38,1)+COUNTIF($H$29:H29,H29)-1</f>
        <v>14</v>
      </c>
      <c r="L29" s="874" t="str">
        <f>INDEX(B14:H38,MATCH(16,K14:K38,0),1)</f>
        <v>Tarnobrzeg</v>
      </c>
      <c r="M29" s="871">
        <f>INDEX(B14:H38,MATCH(16,K14:K38,0),7)</f>
        <v>4.032258064516129</v>
      </c>
    </row>
    <row r="30" spans="2:13" x14ac:dyDescent="0.25">
      <c r="B30" s="18" t="s">
        <v>31</v>
      </c>
      <c r="C30" s="115">
        <v>548</v>
      </c>
      <c r="D30" s="116">
        <v>287</v>
      </c>
      <c r="E30" s="116">
        <v>905</v>
      </c>
      <c r="F30" s="346">
        <v>492</v>
      </c>
      <c r="G30" s="94">
        <f t="shared" si="0"/>
        <v>357</v>
      </c>
      <c r="H30" s="114">
        <f t="shared" si="1"/>
        <v>65.145985401459853</v>
      </c>
      <c r="I30" s="936"/>
      <c r="K30" s="873">
        <f>RANK(H30,$H$14:$H$38,1)+COUNTIF($H$30:H30,H30)-1</f>
        <v>23</v>
      </c>
      <c r="L30" s="874" t="str">
        <f>INDEX(B14:H38,MATCH(17,K14:K38,0),1)</f>
        <v>krośnieński</v>
      </c>
      <c r="M30" s="871">
        <f>INDEX(B14:H38,MATCH(17,K14:K38,0),7)</f>
        <v>8.0267558528428093</v>
      </c>
    </row>
    <row r="31" spans="2:13" x14ac:dyDescent="0.25">
      <c r="B31" s="18" t="s">
        <v>32</v>
      </c>
      <c r="C31" s="115">
        <v>378</v>
      </c>
      <c r="D31" s="116">
        <v>181</v>
      </c>
      <c r="E31" s="116">
        <v>335</v>
      </c>
      <c r="F31" s="346">
        <v>172</v>
      </c>
      <c r="G31" s="94">
        <f t="shared" si="0"/>
        <v>-43</v>
      </c>
      <c r="H31" s="114">
        <f t="shared" si="1"/>
        <v>-11.375661375661375</v>
      </c>
      <c r="I31" s="936"/>
      <c r="K31" s="873">
        <f>RANK(H31,$H$14:$H$38,1)+COUNTIF($H$31:H31,H31)-1</f>
        <v>2</v>
      </c>
      <c r="L31" s="874" t="str">
        <f>INDEX(B14:H38,MATCH(18,K14:K38,0),1)</f>
        <v>stalowowolski</v>
      </c>
      <c r="M31" s="871">
        <f>INDEX(B14:H38,MATCH(18,K14:K38,0),7)</f>
        <v>8.4558823529411757</v>
      </c>
    </row>
    <row r="32" spans="2:13" x14ac:dyDescent="0.25">
      <c r="B32" s="18" t="s">
        <v>33</v>
      </c>
      <c r="C32" s="115">
        <v>272</v>
      </c>
      <c r="D32" s="116">
        <v>151</v>
      </c>
      <c r="E32" s="116">
        <v>295</v>
      </c>
      <c r="F32" s="346">
        <v>163</v>
      </c>
      <c r="G32" s="94">
        <f t="shared" si="0"/>
        <v>23</v>
      </c>
      <c r="H32" s="114">
        <f t="shared" si="1"/>
        <v>8.4558823529411757</v>
      </c>
      <c r="I32" s="936"/>
      <c r="K32" s="873">
        <f>RANK(H32,$H$14:$H$38,1)+COUNTIF($H$32:H32,H32)-1</f>
        <v>18</v>
      </c>
      <c r="L32" s="874" t="str">
        <f>INDEX(B14:H38,MATCH(19,K14:K38,0),1)</f>
        <v>leżajski</v>
      </c>
      <c r="M32" s="871">
        <f>INDEX(B14:H38,MATCH(19,K14:K38,0),7)</f>
        <v>17.05069124423963</v>
      </c>
    </row>
    <row r="33" spans="2:13" x14ac:dyDescent="0.25">
      <c r="B33" s="18" t="s">
        <v>34</v>
      </c>
      <c r="C33" s="115">
        <v>518</v>
      </c>
      <c r="D33" s="116">
        <v>242</v>
      </c>
      <c r="E33" s="116">
        <v>478</v>
      </c>
      <c r="F33" s="346">
        <v>209</v>
      </c>
      <c r="G33" s="94">
        <f t="shared" si="0"/>
        <v>-40</v>
      </c>
      <c r="H33" s="114">
        <f t="shared" si="1"/>
        <v>-7.7220077220077217</v>
      </c>
      <c r="I33" s="936"/>
      <c r="K33" s="873">
        <f>RANK(H33,$H$14:$H$38,1)+COUNTIF($H$33:H33,H33)-1</f>
        <v>7</v>
      </c>
      <c r="L33" s="874" t="str">
        <f>INDEX(B14:H38,MATCH(20,K14:K38,0),1)</f>
        <v>mielecki</v>
      </c>
      <c r="M33" s="871">
        <f>INDEX(B14:H38,MATCH(20,K14:K38,0),7)</f>
        <v>20.424403183023873</v>
      </c>
    </row>
    <row r="34" spans="2:13" x14ac:dyDescent="0.25">
      <c r="B34" s="18" t="s">
        <v>35</v>
      </c>
      <c r="C34" s="115">
        <v>141</v>
      </c>
      <c r="D34" s="116">
        <v>74</v>
      </c>
      <c r="E34" s="116">
        <v>272</v>
      </c>
      <c r="F34" s="346">
        <v>157</v>
      </c>
      <c r="G34" s="94">
        <f>SUM(E34-C34)</f>
        <v>131</v>
      </c>
      <c r="H34" s="114">
        <f>(E34-C34)*100/C34</f>
        <v>92.907801418439718</v>
      </c>
      <c r="I34" s="936"/>
      <c r="K34" s="873">
        <f>RANK(H34,$H$14:$H$38,1)+COUNTIF($H$34:H34,H34)-1</f>
        <v>25</v>
      </c>
      <c r="L34" s="874" t="str">
        <f>INDEX(B14:H38,MATCH(21,K14:K38,0),1)</f>
        <v>Krosno</v>
      </c>
      <c r="M34" s="871">
        <f>INDEX(B14:H38,MATCH(21,K14:K38,0),7)</f>
        <v>29.523809523809526</v>
      </c>
    </row>
    <row r="35" spans="2:13" x14ac:dyDescent="0.25">
      <c r="B35" s="18" t="s">
        <v>36</v>
      </c>
      <c r="C35" s="115">
        <v>105</v>
      </c>
      <c r="D35" s="116">
        <v>62</v>
      </c>
      <c r="E35" s="116">
        <v>136</v>
      </c>
      <c r="F35" s="346">
        <v>78</v>
      </c>
      <c r="G35" s="94">
        <f t="shared" si="0"/>
        <v>31</v>
      </c>
      <c r="H35" s="114">
        <f t="shared" si="1"/>
        <v>29.523809523809526</v>
      </c>
      <c r="I35" s="936"/>
      <c r="K35" s="873">
        <f>RANK(H35,$H$14:$H$38,1)+COUNTIF($H$35:H35,H35)-1</f>
        <v>21</v>
      </c>
      <c r="L35" s="874" t="str">
        <f>INDEX(B14:H38,MATCH(22,K14:K38,0),1)</f>
        <v>kolbuszowski</v>
      </c>
      <c r="M35" s="871">
        <f>INDEX(B14:H38,MATCH(22,K14:K38,0),7)</f>
        <v>48.730964467005073</v>
      </c>
    </row>
    <row r="36" spans="2:13" x14ac:dyDescent="0.25">
      <c r="B36" s="18" t="s">
        <v>37</v>
      </c>
      <c r="C36" s="115">
        <v>290</v>
      </c>
      <c r="D36" s="116">
        <v>137</v>
      </c>
      <c r="E36" s="116">
        <v>266</v>
      </c>
      <c r="F36" s="346">
        <v>147</v>
      </c>
      <c r="G36" s="94">
        <f t="shared" si="0"/>
        <v>-24</v>
      </c>
      <c r="H36" s="114">
        <f>(E36-C36)*100/C36</f>
        <v>-8.2758620689655178</v>
      </c>
      <c r="I36" s="936"/>
      <c r="K36" s="873">
        <f>RANK(H36,$H$14:$H$38,1)+COUNTIF($H$36:H36,H36)-1</f>
        <v>6</v>
      </c>
      <c r="L36" s="874" t="str">
        <f>INDEX(B14:H38,MATCH(23,K14:K38,0),1)</f>
        <v>rzeszowski</v>
      </c>
      <c r="M36" s="871">
        <f>INDEX(B14:H38,MATCH(23,K14:K38,0),7)</f>
        <v>65.145985401459853</v>
      </c>
    </row>
    <row r="37" spans="2:13" x14ac:dyDescent="0.25">
      <c r="B37" s="18" t="s">
        <v>38</v>
      </c>
      <c r="C37" s="115">
        <v>533</v>
      </c>
      <c r="D37" s="116">
        <v>321</v>
      </c>
      <c r="E37" s="116">
        <v>509</v>
      </c>
      <c r="F37" s="346">
        <v>300</v>
      </c>
      <c r="G37" s="94">
        <f t="shared" si="0"/>
        <v>-24</v>
      </c>
      <c r="H37" s="114">
        <f t="shared" si="1"/>
        <v>-4.5028142589118199</v>
      </c>
      <c r="I37" s="936"/>
      <c r="K37" s="873">
        <f>RANK(H37,$H$14:$H$38,1)+COUNTIF($H$37:H37,H37)-1</f>
        <v>10</v>
      </c>
      <c r="L37" s="874" t="str">
        <f>INDEX(B14:H38,MATCH(24,K14:K38,0),1)</f>
        <v>lubaczowski</v>
      </c>
      <c r="M37" s="871">
        <f>INDEX(B14:H38,MATCH(24,K14:K38,0),7)</f>
        <v>89.080459770114942</v>
      </c>
    </row>
    <row r="38" spans="2:13" ht="15.75" thickBot="1" x14ac:dyDescent="0.3">
      <c r="B38" s="19" t="s">
        <v>39</v>
      </c>
      <c r="C38" s="118">
        <v>124</v>
      </c>
      <c r="D38" s="119">
        <v>68</v>
      </c>
      <c r="E38" s="119">
        <v>129</v>
      </c>
      <c r="F38" s="347">
        <v>76</v>
      </c>
      <c r="G38" s="95">
        <f t="shared" si="0"/>
        <v>5</v>
      </c>
      <c r="H38" s="121">
        <f t="shared" si="1"/>
        <v>4.032258064516129</v>
      </c>
      <c r="I38" s="936"/>
      <c r="K38" s="873">
        <f>RANK(H38,$H$14:$H$38,1)+COUNTIF($H$38:H38,H38)-1</f>
        <v>16</v>
      </c>
      <c r="L38" s="874" t="str">
        <f>INDEX(B14:H38,MATCH(25,K14:K38,0),1)</f>
        <v>tarnobrzeski</v>
      </c>
      <c r="M38" s="871">
        <f>INDEX(B14:H38,MATCH(25,K14:K38,0),7)</f>
        <v>92.907801418439718</v>
      </c>
    </row>
    <row r="39" spans="2:13" hidden="1" x14ac:dyDescent="0.25">
      <c r="C39" s="873">
        <f>SUM(C10,C12)</f>
        <v>9839</v>
      </c>
      <c r="D39" s="873">
        <f>SUM(D10,D12)</f>
        <v>5113</v>
      </c>
      <c r="E39" s="873">
        <f>SUM(E10,E12)</f>
        <v>10402</v>
      </c>
      <c r="F39" s="873">
        <f>SUM(F10,F12)</f>
        <v>5382</v>
      </c>
      <c r="G39" s="873">
        <f>SUM(G10,G12)</f>
        <v>563</v>
      </c>
      <c r="H39" s="514"/>
      <c r="I39" s="514"/>
    </row>
    <row r="40" spans="2:13" hidden="1" x14ac:dyDescent="0.25">
      <c r="C40" s="871">
        <f>SUM(C8/C41)*100</f>
        <v>14.249920342959765</v>
      </c>
      <c r="D40" s="871">
        <f>SUM(D8/D39)*100</f>
        <v>100</v>
      </c>
      <c r="E40" s="871">
        <f>SUM(E8/E41)*100</f>
        <v>15.375519193531698</v>
      </c>
      <c r="F40" s="871">
        <f>SUM(F8/F39)*100</f>
        <v>100</v>
      </c>
      <c r="H40" s="276"/>
      <c r="I40" s="276"/>
    </row>
    <row r="41" spans="2:13" hidden="1" x14ac:dyDescent="0.25">
      <c r="C41" s="873">
        <f>SUM(T.I!C8)</f>
        <v>69046</v>
      </c>
      <c r="D41" s="356"/>
      <c r="E41" s="873">
        <f>SUM(T.I!F8)</f>
        <v>67653</v>
      </c>
      <c r="F41" s="871">
        <f>SUM(C40-E40)</f>
        <v>-1.125598850571933</v>
      </c>
      <c r="G41" s="276"/>
      <c r="H41" s="276"/>
      <c r="I41" s="276"/>
    </row>
    <row r="42" spans="2:13" hidden="1" x14ac:dyDescent="0.25"/>
  </sheetData>
  <mergeCells count="6">
    <mergeCell ref="B13:H13"/>
    <mergeCell ref="B5:B6"/>
    <mergeCell ref="E5:F5"/>
    <mergeCell ref="C5:D5"/>
    <mergeCell ref="G5:G6"/>
    <mergeCell ref="H5:H6"/>
  </mergeCells>
  <printOptions horizontalCentered="1"/>
  <pageMargins left="0" right="0" top="1.3779527559055118" bottom="0" header="0" footer="0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  <pageSetUpPr fitToPage="1"/>
  </sheetPr>
  <dimension ref="B1:M40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3.5703125" style="11" customWidth="1"/>
    <col min="3" max="3" width="14" style="11" customWidth="1"/>
    <col min="4" max="4" width="12.5703125" style="11" customWidth="1"/>
    <col min="5" max="5" width="14.42578125" style="11" customWidth="1"/>
    <col min="6" max="6" width="11.42578125" style="11" customWidth="1"/>
    <col min="7" max="7" width="3.85546875" style="11" customWidth="1"/>
    <col min="8" max="8" width="31.85546875" style="11" customWidth="1"/>
    <col min="9" max="9" width="15" style="11" customWidth="1"/>
    <col min="10" max="10" width="9.7109375" style="11" customWidth="1"/>
    <col min="11" max="11" width="14.42578125" style="11" customWidth="1"/>
    <col min="12" max="12" width="9.7109375" style="11" customWidth="1"/>
    <col min="13" max="13" width="8.28515625" style="140" hidden="1" customWidth="1"/>
    <col min="14" max="16384" width="9.140625" style="11"/>
  </cols>
  <sheetData>
    <row r="1" spans="2:13" x14ac:dyDescent="0.25">
      <c r="B1" s="11" t="s">
        <v>306</v>
      </c>
      <c r="H1" s="11" t="s">
        <v>307</v>
      </c>
    </row>
    <row r="2" spans="2:13" ht="15.75" thickBot="1" x14ac:dyDescent="0.3">
      <c r="B2" s="11" t="s">
        <v>241</v>
      </c>
      <c r="H2" s="11" t="s">
        <v>152</v>
      </c>
    </row>
    <row r="3" spans="2:13" ht="26.25" customHeight="1" thickBot="1" x14ac:dyDescent="0.3">
      <c r="B3" s="786"/>
      <c r="C3" s="1005" t="s">
        <v>562</v>
      </c>
      <c r="D3" s="1007"/>
      <c r="E3" s="1005" t="s">
        <v>600</v>
      </c>
      <c r="F3" s="1007"/>
      <c r="H3" s="786"/>
      <c r="I3" s="1005" t="s">
        <v>562</v>
      </c>
      <c r="J3" s="1006"/>
      <c r="K3" s="1005" t="s">
        <v>600</v>
      </c>
      <c r="L3" s="1006"/>
      <c r="M3" s="809">
        <f>SUM(D7:D9)</f>
        <v>64.878486805897523</v>
      </c>
    </row>
    <row r="4" spans="2:13" ht="30.75" customHeight="1" thickBot="1" x14ac:dyDescent="0.3">
      <c r="B4" s="787" t="s">
        <v>3</v>
      </c>
      <c r="C4" s="788" t="s">
        <v>292</v>
      </c>
      <c r="D4" s="789" t="s">
        <v>303</v>
      </c>
      <c r="E4" s="788" t="s">
        <v>292</v>
      </c>
      <c r="F4" s="789" t="s">
        <v>303</v>
      </c>
      <c r="H4" s="787" t="s">
        <v>3</v>
      </c>
      <c r="I4" s="788" t="s">
        <v>292</v>
      </c>
      <c r="J4" s="789" t="s">
        <v>303</v>
      </c>
      <c r="K4" s="788" t="s">
        <v>292</v>
      </c>
      <c r="L4" s="789" t="s">
        <v>303</v>
      </c>
      <c r="M4" s="876">
        <f>SUM(F7:F9)</f>
        <v>64.746574431289076</v>
      </c>
    </row>
    <row r="5" spans="2:13" ht="23.25" customHeight="1" thickBot="1" x14ac:dyDescent="0.3">
      <c r="B5" s="126" t="s">
        <v>51</v>
      </c>
      <c r="C5" s="127">
        <f>SUM(C7:C12)</f>
        <v>69046</v>
      </c>
      <c r="D5" s="128">
        <f>SUM(D7:D12)</f>
        <v>100</v>
      </c>
      <c r="E5" s="129">
        <f t="shared" ref="E5" si="0">SUM(E7:E12)</f>
        <v>67653</v>
      </c>
      <c r="F5" s="128">
        <f>SUM(F7:F12)</f>
        <v>100.00000000000001</v>
      </c>
      <c r="H5" s="126" t="s">
        <v>51</v>
      </c>
      <c r="I5" s="127">
        <f>SUM(I7:I11)</f>
        <v>69046</v>
      </c>
      <c r="J5" s="128">
        <f>SUM(J7:J11)</f>
        <v>99.999999999999986</v>
      </c>
      <c r="K5" s="129">
        <f>SUM(K7:K11)</f>
        <v>67653</v>
      </c>
      <c r="L5" s="128">
        <f>SUM(L7:L11)</f>
        <v>100.00000000000001</v>
      </c>
      <c r="M5" s="809">
        <f>SUM(D26+D20+D21)</f>
        <v>61.277988587318603</v>
      </c>
    </row>
    <row r="6" spans="2:13" ht="24" customHeight="1" thickBot="1" x14ac:dyDescent="0.3">
      <c r="B6" s="348" t="s">
        <v>300</v>
      </c>
      <c r="C6" s="254"/>
      <c r="D6" s="254"/>
      <c r="E6" s="254"/>
      <c r="F6" s="255"/>
      <c r="H6" s="352" t="s">
        <v>301</v>
      </c>
      <c r="I6" s="353"/>
      <c r="J6" s="353"/>
      <c r="K6" s="353"/>
      <c r="L6" s="354"/>
      <c r="M6" s="809">
        <f>SUM(D20+D21)</f>
        <v>47.282970773107785</v>
      </c>
    </row>
    <row r="7" spans="2:13" ht="16.5" customHeight="1" thickTop="1" x14ac:dyDescent="0.25">
      <c r="B7" s="130" t="s">
        <v>53</v>
      </c>
      <c r="C7" s="132">
        <v>9195</v>
      </c>
      <c r="D7" s="131">
        <f>SUM(C7/C5*100)</f>
        <v>13.317208817310199</v>
      </c>
      <c r="E7" s="132">
        <v>9549</v>
      </c>
      <c r="F7" s="131">
        <f>SUM(E7/E5*100)</f>
        <v>14.114673406944259</v>
      </c>
      <c r="H7" s="130" t="s">
        <v>60</v>
      </c>
      <c r="I7" s="132">
        <v>10773</v>
      </c>
      <c r="J7" s="131">
        <f>SUM(I7/I5*100)</f>
        <v>15.602641717116125</v>
      </c>
      <c r="K7" s="132">
        <v>10387</v>
      </c>
      <c r="L7" s="131">
        <f>SUM(K7/K5*100)</f>
        <v>15.353347227765212</v>
      </c>
      <c r="M7" s="809">
        <f>SUM(F26+F20+F21)</f>
        <v>61.085243817716886</v>
      </c>
    </row>
    <row r="8" spans="2:13" ht="15" customHeight="1" x14ac:dyDescent="0.25">
      <c r="B8" s="12" t="s">
        <v>54</v>
      </c>
      <c r="C8" s="94">
        <v>18387</v>
      </c>
      <c r="D8" s="29">
        <f>SUM(C8/C5*100)</f>
        <v>26.630072705153086</v>
      </c>
      <c r="E8" s="94">
        <v>17253</v>
      </c>
      <c r="F8" s="29">
        <f>SUM(E8/E5*100)</f>
        <v>25.502195024610881</v>
      </c>
      <c r="H8" s="12" t="s">
        <v>8</v>
      </c>
      <c r="I8" s="94">
        <v>18256</v>
      </c>
      <c r="J8" s="29">
        <f>SUM(I8/I5*100)</f>
        <v>26.440344118413812</v>
      </c>
      <c r="K8" s="94">
        <v>18204</v>
      </c>
      <c r="L8" s="29">
        <f>SUM(K8/K5*100)</f>
        <v>26.907897654206021</v>
      </c>
      <c r="M8" s="809">
        <f>SUM(F20+F21)</f>
        <v>47.536694603343534</v>
      </c>
    </row>
    <row r="9" spans="2:13" ht="15.75" customHeight="1" x14ac:dyDescent="0.25">
      <c r="B9" s="12" t="s">
        <v>55</v>
      </c>
      <c r="C9" s="94">
        <v>17214</v>
      </c>
      <c r="D9" s="29">
        <f>SUM(C9/C5*100)</f>
        <v>24.931205283434231</v>
      </c>
      <c r="E9" s="94">
        <v>17001</v>
      </c>
      <c r="F9" s="29">
        <f>SUM(E9/E5*100)</f>
        <v>25.129705999733936</v>
      </c>
      <c r="G9" s="275"/>
      <c r="H9" s="12" t="s">
        <v>293</v>
      </c>
      <c r="I9" s="94">
        <v>7895</v>
      </c>
      <c r="J9" s="29">
        <f>SUM(I9/I5*100)</f>
        <v>11.434406048141819</v>
      </c>
      <c r="K9" s="94">
        <v>7914</v>
      </c>
      <c r="L9" s="29">
        <f>SUM(K9/K5*100)</f>
        <v>11.697929138397409</v>
      </c>
      <c r="M9" s="809">
        <f>SUM(M3-M4)</f>
        <v>0.13191237460844718</v>
      </c>
    </row>
    <row r="10" spans="2:13" ht="16.5" customHeight="1" x14ac:dyDescent="0.25">
      <c r="B10" s="12" t="s">
        <v>56</v>
      </c>
      <c r="C10" s="94">
        <v>13359</v>
      </c>
      <c r="D10" s="29">
        <f>SUM(C10/C5*100)</f>
        <v>19.347970917938763</v>
      </c>
      <c r="E10" s="94">
        <v>13380</v>
      </c>
      <c r="F10" s="29">
        <f>SUM(E10/E5*100)</f>
        <v>19.777393463704492</v>
      </c>
      <c r="H10" s="12" t="s">
        <v>61</v>
      </c>
      <c r="I10" s="94">
        <v>19248</v>
      </c>
      <c r="J10" s="29">
        <f>SUM(I10/I5*100)</f>
        <v>27.877067462271526</v>
      </c>
      <c r="K10" s="94">
        <v>18728</v>
      </c>
      <c r="L10" s="29">
        <f>SUM(K10/K5*100)</f>
        <v>27.682438324981895</v>
      </c>
      <c r="M10" s="876">
        <f>SUM(J8,J10)</f>
        <v>54.317411580685338</v>
      </c>
    </row>
    <row r="11" spans="2:13" ht="16.5" customHeight="1" thickBot="1" x14ac:dyDescent="0.3">
      <c r="B11" s="12" t="s">
        <v>57</v>
      </c>
      <c r="C11" s="94">
        <v>6850</v>
      </c>
      <c r="D11" s="29">
        <f>SUM(C11/C5*100)</f>
        <v>9.920922283694928</v>
      </c>
      <c r="E11" s="94">
        <v>6633</v>
      </c>
      <c r="F11" s="29">
        <f>SUM(E11/E5*100)</f>
        <v>9.8044432619396034</v>
      </c>
      <c r="H11" s="93" t="s">
        <v>304</v>
      </c>
      <c r="I11" s="95">
        <v>12874</v>
      </c>
      <c r="J11" s="32">
        <f>SUM(I11/I5*100)</f>
        <v>18.645540654056717</v>
      </c>
      <c r="K11" s="95">
        <v>12420</v>
      </c>
      <c r="L11" s="32">
        <f>SUM(K11/K5*100)</f>
        <v>18.358387654649462</v>
      </c>
      <c r="M11" s="876">
        <f>SUM(L8+L10)</f>
        <v>54.590335979187913</v>
      </c>
    </row>
    <row r="12" spans="2:13" ht="15.75" thickBot="1" x14ac:dyDescent="0.3">
      <c r="B12" s="93" t="s">
        <v>70</v>
      </c>
      <c r="C12" s="95">
        <v>4041</v>
      </c>
      <c r="D12" s="32">
        <f>SUM(C12/C5*100)</f>
        <v>5.8526199924687887</v>
      </c>
      <c r="E12" s="95">
        <v>3837</v>
      </c>
      <c r="F12" s="32">
        <f>SUM(E12/E5*100)</f>
        <v>5.671588843066826</v>
      </c>
      <c r="M12" s="809">
        <f>SUM(F7:F9)</f>
        <v>64.746574431289076</v>
      </c>
    </row>
    <row r="13" spans="2:13" ht="17.25" customHeight="1" x14ac:dyDescent="0.25">
      <c r="D13" s="331">
        <f>SUM(D7:D9)</f>
        <v>64.878486805897523</v>
      </c>
      <c r="F13" s="331">
        <f>SUM(F7:F9)</f>
        <v>64.746574431289076</v>
      </c>
      <c r="M13" s="809">
        <f>SUM(D7:D9)</f>
        <v>64.878486805897523</v>
      </c>
    </row>
    <row r="14" spans="2:13" ht="14.25" customHeight="1" x14ac:dyDescent="0.25">
      <c r="B14" s="11" t="s">
        <v>308</v>
      </c>
      <c r="M14" s="876">
        <f>SUM(L7)-J7</f>
        <v>-0.24929448935091258</v>
      </c>
    </row>
    <row r="15" spans="2:13" ht="15.75" thickBot="1" x14ac:dyDescent="0.3">
      <c r="B15" s="11" t="s">
        <v>241</v>
      </c>
      <c r="M15" s="809">
        <f>SUM(M3)-M4</f>
        <v>0.13191237460844718</v>
      </c>
    </row>
    <row r="16" spans="2:13" ht="21.75" customHeight="1" thickBot="1" x14ac:dyDescent="0.3">
      <c r="B16" s="786"/>
      <c r="C16" s="1005" t="s">
        <v>562</v>
      </c>
      <c r="D16" s="1007"/>
      <c r="E16" s="1005" t="s">
        <v>600</v>
      </c>
      <c r="F16" s="1007"/>
      <c r="M16" s="809">
        <f>SUM(F7:F8)</f>
        <v>39.61686843155514</v>
      </c>
    </row>
    <row r="17" spans="2:9" ht="34.5" customHeight="1" thickBot="1" x14ac:dyDescent="0.3">
      <c r="B17" s="787" t="s">
        <v>3</v>
      </c>
      <c r="C17" s="788" t="s">
        <v>292</v>
      </c>
      <c r="D17" s="789" t="s">
        <v>303</v>
      </c>
      <c r="E17" s="788" t="s">
        <v>292</v>
      </c>
      <c r="F17" s="789" t="s">
        <v>303</v>
      </c>
    </row>
    <row r="18" spans="2:9" ht="24" customHeight="1" thickBot="1" x14ac:dyDescent="0.3">
      <c r="B18" s="126" t="s">
        <v>51</v>
      </c>
      <c r="C18" s="127">
        <f>SUM(C20:C26)</f>
        <v>69046</v>
      </c>
      <c r="D18" s="128">
        <f>SUM(D20:D26)</f>
        <v>100.00000000000001</v>
      </c>
      <c r="E18" s="129">
        <f>SUM(E20:E26)</f>
        <v>67653</v>
      </c>
      <c r="F18" s="128">
        <f>SUM(F20:F26)</f>
        <v>100</v>
      </c>
    </row>
    <row r="19" spans="2:9" ht="21" customHeight="1" thickBot="1" x14ac:dyDescent="0.3">
      <c r="B19" s="349" t="s">
        <v>302</v>
      </c>
      <c r="C19" s="133"/>
      <c r="D19" s="133"/>
      <c r="E19" s="133"/>
      <c r="F19" s="134"/>
    </row>
    <row r="20" spans="2:9" ht="19.5" customHeight="1" thickTop="1" x14ac:dyDescent="0.25">
      <c r="B20" s="130" t="s">
        <v>63</v>
      </c>
      <c r="C20" s="132">
        <v>14391</v>
      </c>
      <c r="D20" s="131">
        <f>SUM(C20/C18*100)</f>
        <v>20.842626654693973</v>
      </c>
      <c r="E20" s="132">
        <v>14247</v>
      </c>
      <c r="F20" s="131">
        <f>SUM(E20/E18*100)</f>
        <v>21.058933085007318</v>
      </c>
    </row>
    <row r="21" spans="2:9" x14ac:dyDescent="0.25">
      <c r="B21" s="12" t="s">
        <v>71</v>
      </c>
      <c r="C21" s="94">
        <v>18256</v>
      </c>
      <c r="D21" s="29">
        <f>SUM(C21/C18*100)</f>
        <v>26.440344118413812</v>
      </c>
      <c r="E21" s="94">
        <v>17913</v>
      </c>
      <c r="F21" s="29">
        <f>SUM(E21/E18*100)</f>
        <v>26.477761518336219</v>
      </c>
    </row>
    <row r="22" spans="2:9" ht="15.75" customHeight="1" x14ac:dyDescent="0.25">
      <c r="B22" s="12" t="s">
        <v>72</v>
      </c>
      <c r="C22" s="94">
        <v>10791</v>
      </c>
      <c r="D22" s="29">
        <f>SUM(C22/C18*100)</f>
        <v>15.628711293919995</v>
      </c>
      <c r="E22" s="94">
        <v>10960</v>
      </c>
      <c r="F22" s="29">
        <f>SUM(E22/E18*100)</f>
        <v>16.200316320044937</v>
      </c>
    </row>
    <row r="23" spans="2:9" ht="18" customHeight="1" x14ac:dyDescent="0.25">
      <c r="B23" s="12" t="s">
        <v>73</v>
      </c>
      <c r="C23" s="94">
        <v>9665</v>
      </c>
      <c r="D23" s="29">
        <f>SUM(C23/C18*100)</f>
        <v>13.997914433855691</v>
      </c>
      <c r="E23" s="94">
        <v>9472</v>
      </c>
      <c r="F23" s="29">
        <f>SUM(E23/E18*100)</f>
        <v>14.000857316009638</v>
      </c>
      <c r="G23" s="331"/>
    </row>
    <row r="24" spans="2:9" ht="20.25" customHeight="1" x14ac:dyDescent="0.25">
      <c r="B24" s="135" t="s">
        <v>74</v>
      </c>
      <c r="C24" s="136">
        <v>4683</v>
      </c>
      <c r="D24" s="35">
        <f>SUM(C24/C18*100)</f>
        <v>6.7824348984734817</v>
      </c>
      <c r="E24" s="136">
        <v>4396</v>
      </c>
      <c r="F24" s="35">
        <f>SUM(E24/E18*100)</f>
        <v>6.4978641006311619</v>
      </c>
      <c r="G24" s="275"/>
    </row>
    <row r="25" spans="2:9" ht="15.75" customHeight="1" x14ac:dyDescent="0.25">
      <c r="B25" s="135" t="s">
        <v>69</v>
      </c>
      <c r="C25" s="136">
        <v>1597</v>
      </c>
      <c r="D25" s="35">
        <f>SUM(C25/C18*100)</f>
        <v>2.3129507864322338</v>
      </c>
      <c r="E25" s="136">
        <v>1499</v>
      </c>
      <c r="F25" s="35">
        <f>SUM(E25/E18*100)</f>
        <v>2.2157184455973864</v>
      </c>
    </row>
    <row r="26" spans="2:9" ht="16.5" customHeight="1" thickBot="1" x14ac:dyDescent="0.3">
      <c r="B26" s="93" t="s">
        <v>64</v>
      </c>
      <c r="C26" s="95">
        <v>9663</v>
      </c>
      <c r="D26" s="32">
        <f>SUM(C26/C18*100)</f>
        <v>13.995017814210817</v>
      </c>
      <c r="E26" s="95">
        <v>9166</v>
      </c>
      <c r="F26" s="32">
        <f>SUM(E26/E18*100)</f>
        <v>13.548549214373345</v>
      </c>
    </row>
    <row r="27" spans="2:9" ht="16.5" hidden="1" customHeight="1" x14ac:dyDescent="0.25">
      <c r="C27" s="808">
        <f>SUM(C7:C12)</f>
        <v>69046</v>
      </c>
      <c r="D27" s="809">
        <f>SUM(D7:D12)</f>
        <v>100</v>
      </c>
      <c r="E27" s="808">
        <f>SUM(E7:E12)</f>
        <v>67653</v>
      </c>
      <c r="F27" s="809">
        <f>SUM(F7:F12)</f>
        <v>100.00000000000001</v>
      </c>
      <c r="G27" s="919">
        <f>SUM(F20:F21)</f>
        <v>47.536694603343534</v>
      </c>
    </row>
    <row r="28" spans="2:9" ht="14.25" hidden="1" customHeight="1" x14ac:dyDescent="0.25">
      <c r="C28" s="808">
        <f>SUM(C20:C26)</f>
        <v>69046</v>
      </c>
      <c r="D28" s="809">
        <f>SUM(D20:D26)</f>
        <v>100.00000000000001</v>
      </c>
      <c r="E28" s="808">
        <f>SUM(E20:E26)</f>
        <v>67653</v>
      </c>
      <c r="F28" s="809">
        <f>SUM(F20:F26)</f>
        <v>100</v>
      </c>
      <c r="G28" s="919">
        <f>SUM(F22:F25)</f>
        <v>38.914756182283128</v>
      </c>
    </row>
    <row r="29" spans="2:9" ht="14.25" hidden="1" customHeight="1" x14ac:dyDescent="0.25">
      <c r="C29" s="808">
        <f>SUM(I7:I11)</f>
        <v>69046</v>
      </c>
      <c r="D29" s="809">
        <f>SUM(J7:J11)</f>
        <v>99.999999999999986</v>
      </c>
      <c r="E29" s="808">
        <f>SUM(K7:K11)</f>
        <v>67653</v>
      </c>
      <c r="F29" s="809">
        <f>SUM(L7:L11)</f>
        <v>100.00000000000001</v>
      </c>
    </row>
    <row r="30" spans="2:9" ht="15.75" hidden="1" customHeight="1" x14ac:dyDescent="0.25">
      <c r="D30" s="809">
        <f>SUM(D20:D21)</f>
        <v>47.282970773107785</v>
      </c>
      <c r="E30" s="809">
        <f>SUM(F20:F21)</f>
        <v>47.536694603343534</v>
      </c>
      <c r="F30" s="809">
        <f>SUM(F20:F21)+F26</f>
        <v>61.085243817716879</v>
      </c>
    </row>
    <row r="31" spans="2:9" ht="15.75" hidden="1" customHeight="1" x14ac:dyDescent="0.25">
      <c r="D31" s="809">
        <f>SUM(D22:D25)</f>
        <v>38.722011412681397</v>
      </c>
      <c r="E31" s="809">
        <f>SUM(F22:F25)</f>
        <v>38.914756182283128</v>
      </c>
      <c r="F31" s="809">
        <f>SUM(D20:D21)+D26</f>
        <v>61.277988587318603</v>
      </c>
    </row>
    <row r="32" spans="2:9" x14ac:dyDescent="0.25">
      <c r="D32" s="275"/>
      <c r="G32" s="331"/>
      <c r="I32" s="275"/>
    </row>
    <row r="40" spans="3:6" x14ac:dyDescent="0.25">
      <c r="C40" s="59"/>
      <c r="D40" s="275"/>
      <c r="F40" s="275"/>
    </row>
  </sheetData>
  <mergeCells count="6">
    <mergeCell ref="K3:L3"/>
    <mergeCell ref="C3:D3"/>
    <mergeCell ref="E3:F3"/>
    <mergeCell ref="C16:D16"/>
    <mergeCell ref="E16:F16"/>
    <mergeCell ref="I3:J3"/>
  </mergeCells>
  <pageMargins left="0" right="0" top="1.3779527559055118" bottom="0" header="0.31496062992125984" footer="0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Nazwane zakresy</vt:lpstr>
      </vt:variant>
      <vt:variant>
        <vt:i4>1</vt:i4>
      </vt:variant>
    </vt:vector>
  </HeadingPairs>
  <TitlesOfParts>
    <vt:vector size="29" baseType="lpstr">
      <vt:lpstr>T.I</vt:lpstr>
      <vt:lpstr>T.II</vt:lpstr>
      <vt:lpstr>T.III</vt:lpstr>
      <vt:lpstr>T.IV</vt:lpstr>
      <vt:lpstr>T.V</vt:lpstr>
      <vt:lpstr>T.VI</vt:lpstr>
      <vt:lpstr>T.VII</vt:lpstr>
      <vt:lpstr>T.VIII</vt:lpstr>
      <vt:lpstr>T.IX T.X T.XI</vt:lpstr>
      <vt:lpstr>T.XII</vt:lpstr>
      <vt:lpstr>T.XIII</vt:lpstr>
      <vt:lpstr>T.XIV</vt:lpstr>
      <vt:lpstr>T.XV</vt:lpstr>
      <vt:lpstr>T.XVI</vt:lpstr>
      <vt:lpstr>T.XVII</vt:lpstr>
      <vt:lpstr>T.XVIII</vt:lpstr>
      <vt:lpstr>T.XIX</vt:lpstr>
      <vt:lpstr>T.XX</vt:lpstr>
      <vt:lpstr>T.XXI</vt:lpstr>
      <vt:lpstr>T.XXII</vt:lpstr>
      <vt:lpstr>T.XXIII</vt:lpstr>
      <vt:lpstr>T.XXIV</vt:lpstr>
      <vt:lpstr>T.XXV</vt:lpstr>
      <vt:lpstr>T.XXVI</vt:lpstr>
      <vt:lpstr>T.XXVII</vt:lpstr>
      <vt:lpstr>T.XXVIII</vt:lpstr>
      <vt:lpstr>PN w</vt:lpstr>
      <vt:lpstr>PN</vt:lpstr>
      <vt:lpstr>Tabela_II._____BEZROBOTNI_W_PUP_ORAZ_STOPA_BEZROBOCIA_WG_POWIATÓW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lastModifiedBy>Bartosz Kostecki</cp:lastModifiedBy>
  <cp:lastPrinted>2024-02-09T08:52:54Z</cp:lastPrinted>
  <dcterms:created xsi:type="dcterms:W3CDTF">2016-01-29T08:03:05Z</dcterms:created>
  <dcterms:modified xsi:type="dcterms:W3CDTF">2024-02-09T08:53:20Z</dcterms:modified>
</cp:coreProperties>
</file>