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53222"/>
  <mc:AlternateContent xmlns:mc="http://schemas.openxmlformats.org/markup-compatibility/2006">
    <mc:Choice Requires="x15">
      <x15ac:absPath xmlns:x15ac="http://schemas.microsoft.com/office/spreadsheetml/2010/11/ac" url="C:\Users\m.milo\Desktop\BUDŻET\WPF\WPF 2024\Kwiecień\"/>
    </mc:Choice>
  </mc:AlternateContent>
  <bookViews>
    <workbookView xWindow="-120" yWindow="-120" windowWidth="29040" windowHeight="15840" activeTab="1"/>
  </bookViews>
  <sheets>
    <sheet name="Zał. nr 1" sheetId="31" r:id="rId1"/>
    <sheet name="Zał. nr 2" sheetId="28" r:id="rId2"/>
  </sheets>
  <externalReferences>
    <externalReference r:id="rId3"/>
    <externalReference r:id="rId4"/>
  </externalReferences>
  <definedNames>
    <definedName name="IdRozp" localSheetId="0">[1]DaneZrodlowe!$N$3</definedName>
    <definedName name="IdRozp">[2]DaneZrodlowe!$N$3</definedName>
    <definedName name="_xlnm.Print_Area" localSheetId="0">'Zał. nr 1'!$A$1:$BN$95</definedName>
    <definedName name="_xlnm.Print_Area" localSheetId="1">'Zał. nr 2'!$A$1:$Y$26</definedName>
    <definedName name="Ostatni_rok_analizy" localSheetId="0">[1]WPF_Analiza!$Q$1</definedName>
    <definedName name="Ostatni_rok_analizy">[2]WPF_Analiza!$Q$1</definedName>
    <definedName name="RokBazowy" localSheetId="0">[1]DaneZrodlowe!$N$1</definedName>
    <definedName name="RokBazowy">[2]DaneZrodlowe!$N$1</definedName>
    <definedName name="RokMaxProg" localSheetId="0">[1]DaneZrodlowe!$N$2</definedName>
    <definedName name="RokMaxProg">[2]DaneZrodlowe!$N$2</definedName>
    <definedName name="Srednia" localSheetId="0">[1]DaneZrodlowe!$N$4</definedName>
    <definedName name="Srednia">[2]DaneZrodlowe!$N$4</definedName>
    <definedName name="_xlnm.Print_Titles" localSheetId="0">'Zał. nr 1'!$3:$5</definedName>
    <definedName name="ver_raportu" localSheetId="0">[1]WPF_bazowy!$N$3</definedName>
    <definedName name="ver_raportu">[2]WPF_bazowy!$N$3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O86" i="31" l="1"/>
  <c r="AB86" i="31"/>
  <c r="F86" i="31"/>
  <c r="BC82" i="31"/>
  <c r="BL79" i="31"/>
  <c r="BK79" i="31"/>
  <c r="BG79" i="31"/>
  <c r="BF79" i="31"/>
  <c r="BE79" i="31"/>
  <c r="BD79" i="31"/>
  <c r="BC79" i="31"/>
  <c r="BB79" i="31"/>
  <c r="BA79" i="31"/>
  <c r="AZ79" i="31"/>
  <c r="AY79" i="31"/>
  <c r="AX79" i="31"/>
  <c r="AW79" i="31"/>
  <c r="AV79" i="31"/>
  <c r="AU79" i="31"/>
  <c r="AT79" i="31"/>
  <c r="AS79" i="31"/>
  <c r="AQ79" i="31"/>
  <c r="AP79" i="31"/>
  <c r="AN79" i="31"/>
  <c r="AM79" i="31"/>
  <c r="AK79" i="31"/>
  <c r="AJ79" i="31"/>
  <c r="AH79" i="31"/>
  <c r="AG79" i="31"/>
  <c r="AE79" i="31"/>
  <c r="AD79" i="31"/>
  <c r="AB79" i="31"/>
  <c r="AA79" i="31"/>
  <c r="Y79" i="31"/>
  <c r="X79" i="31"/>
  <c r="V79" i="31"/>
  <c r="U79" i="31"/>
  <c r="S79" i="31"/>
  <c r="R79" i="31"/>
  <c r="Q79" i="31"/>
  <c r="P79" i="31"/>
  <c r="O79" i="31"/>
  <c r="N79" i="31"/>
  <c r="M79" i="31"/>
  <c r="L79" i="31"/>
  <c r="K79" i="31"/>
  <c r="J79" i="31"/>
  <c r="I79" i="31"/>
  <c r="G79" i="31"/>
  <c r="F79" i="31"/>
  <c r="BL78" i="31"/>
  <c r="BK78" i="31"/>
  <c r="BF78" i="31"/>
  <c r="BE78" i="31"/>
  <c r="BC78" i="31"/>
  <c r="BB78" i="31"/>
  <c r="AZ78" i="31"/>
  <c r="AY78" i="31"/>
  <c r="AW78" i="31"/>
  <c r="AV78" i="31"/>
  <c r="AT78" i="31"/>
  <c r="AS78" i="31"/>
  <c r="AQ78" i="31"/>
  <c r="AP78" i="31"/>
  <c r="AN78" i="31"/>
  <c r="AM78" i="31"/>
  <c r="AK78" i="31"/>
  <c r="AJ78" i="31"/>
  <c r="AH78" i="31"/>
  <c r="AG78" i="31"/>
  <c r="AE78" i="31"/>
  <c r="AD78" i="31"/>
  <c r="AB78" i="31"/>
  <c r="AA78" i="31"/>
  <c r="Y78" i="31"/>
  <c r="X78" i="31"/>
  <c r="V78" i="31"/>
  <c r="U78" i="31"/>
  <c r="S78" i="31"/>
  <c r="R78" i="31"/>
  <c r="P78" i="31"/>
  <c r="O78" i="31"/>
  <c r="M78" i="31"/>
  <c r="L78" i="31"/>
  <c r="J78" i="31"/>
  <c r="I78" i="31"/>
  <c r="G78" i="31"/>
  <c r="F78" i="31"/>
  <c r="BL77" i="31"/>
  <c r="BK77" i="31"/>
  <c r="BF77" i="31"/>
  <c r="BE77" i="31"/>
  <c r="BC77" i="31"/>
  <c r="BB77" i="31"/>
  <c r="AZ77" i="31"/>
  <c r="AY77" i="31"/>
  <c r="AW77" i="31"/>
  <c r="AV77" i="31"/>
  <c r="AT77" i="31"/>
  <c r="AS77" i="31"/>
  <c r="AQ77" i="31"/>
  <c r="AP77" i="31"/>
  <c r="AN77" i="31"/>
  <c r="AM77" i="31"/>
  <c r="AK77" i="31"/>
  <c r="AJ77" i="31"/>
  <c r="AH77" i="31"/>
  <c r="AG77" i="31"/>
  <c r="AE77" i="31"/>
  <c r="AD77" i="31"/>
  <c r="AB77" i="31"/>
  <c r="AA77" i="31"/>
  <c r="Y77" i="31"/>
  <c r="X77" i="31"/>
  <c r="V77" i="31"/>
  <c r="U77" i="31"/>
  <c r="S77" i="31"/>
  <c r="R77" i="31"/>
  <c r="Q77" i="31"/>
  <c r="P77" i="31"/>
  <c r="O77" i="31"/>
  <c r="M77" i="31"/>
  <c r="L77" i="31"/>
  <c r="J77" i="31"/>
  <c r="I77" i="31"/>
  <c r="G77" i="31"/>
  <c r="F77" i="31"/>
  <c r="BL76" i="31"/>
  <c r="BK76" i="31"/>
  <c r="BF76" i="31"/>
  <c r="BE76" i="31"/>
  <c r="BC76" i="31"/>
  <c r="BB76" i="31"/>
  <c r="AZ76" i="31"/>
  <c r="AY76" i="31"/>
  <c r="AW76" i="31"/>
  <c r="AV76" i="31"/>
  <c r="AT76" i="31"/>
  <c r="AS76" i="31"/>
  <c r="AQ76" i="31"/>
  <c r="AP76" i="31"/>
  <c r="AN76" i="31"/>
  <c r="AM76" i="31"/>
  <c r="AK76" i="31"/>
  <c r="AJ76" i="31"/>
  <c r="AH76" i="31"/>
  <c r="AG76" i="31"/>
  <c r="AE76" i="31"/>
  <c r="AD76" i="31"/>
  <c r="AB76" i="31"/>
  <c r="AA76" i="31"/>
  <c r="Y76" i="31"/>
  <c r="X76" i="31"/>
  <c r="V76" i="31"/>
  <c r="U76" i="31"/>
  <c r="S76" i="31"/>
  <c r="R76" i="31"/>
  <c r="P76" i="31"/>
  <c r="O76" i="31"/>
  <c r="M76" i="31"/>
  <c r="L76" i="31"/>
  <c r="J76" i="31"/>
  <c r="I76" i="31"/>
  <c r="G76" i="31"/>
  <c r="F76" i="31"/>
  <c r="BL74" i="31"/>
  <c r="BK74" i="31"/>
  <c r="BK84" i="31" s="1"/>
  <c r="BG74" i="31"/>
  <c r="BF74" i="31"/>
  <c r="BF84" i="31" s="1"/>
  <c r="BE74" i="31"/>
  <c r="BD74" i="31"/>
  <c r="BD84" i="31" s="1"/>
  <c r="BC74" i="31"/>
  <c r="BB74" i="31"/>
  <c r="BB84" i="31" s="1"/>
  <c r="BA74" i="31"/>
  <c r="AZ74" i="31"/>
  <c r="AZ84" i="31" s="1"/>
  <c r="AY74" i="31"/>
  <c r="AX74" i="31"/>
  <c r="AX84" i="31" s="1"/>
  <c r="AW74" i="31"/>
  <c r="AV74" i="31"/>
  <c r="AV84" i="31" s="1"/>
  <c r="AU74" i="31"/>
  <c r="AT74" i="31"/>
  <c r="AT84" i="31" s="1"/>
  <c r="AS74" i="31"/>
  <c r="AQ74" i="31"/>
  <c r="AP74" i="31"/>
  <c r="AN74" i="31"/>
  <c r="AN84" i="31" s="1"/>
  <c r="AM74" i="31"/>
  <c r="AK74" i="31"/>
  <c r="AK84" i="31" s="1"/>
  <c r="AJ74" i="31"/>
  <c r="AH74" i="31"/>
  <c r="AG74" i="31"/>
  <c r="AE74" i="31"/>
  <c r="AD74" i="31"/>
  <c r="AB74" i="31"/>
  <c r="AB84" i="31" s="1"/>
  <c r="AA74" i="31"/>
  <c r="Y74" i="31"/>
  <c r="Y84" i="31" s="1"/>
  <c r="X74" i="31"/>
  <c r="X84" i="31" s="1"/>
  <c r="V74" i="31"/>
  <c r="U74" i="31"/>
  <c r="U84" i="31" s="1"/>
  <c r="S74" i="31"/>
  <c r="R74" i="31"/>
  <c r="R84" i="31" s="1"/>
  <c r="Q74" i="31"/>
  <c r="P74" i="31"/>
  <c r="P84" i="31" s="1"/>
  <c r="O74" i="31"/>
  <c r="N74" i="31"/>
  <c r="N84" i="31" s="1"/>
  <c r="M74" i="31"/>
  <c r="L74" i="31"/>
  <c r="L84" i="31" s="1"/>
  <c r="K74" i="31"/>
  <c r="J74" i="31"/>
  <c r="J84" i="31" s="1"/>
  <c r="I74" i="31"/>
  <c r="G74" i="31"/>
  <c r="F74" i="31"/>
  <c r="BL73" i="31"/>
  <c r="BK73" i="31"/>
  <c r="BF73" i="31"/>
  <c r="BF83" i="31" s="1"/>
  <c r="BE73" i="31"/>
  <c r="BC73" i="31"/>
  <c r="BB73" i="31"/>
  <c r="BB83" i="31" s="1"/>
  <c r="AZ73" i="31"/>
  <c r="AZ83" i="31" s="1"/>
  <c r="AY73" i="31"/>
  <c r="AY83" i="31" s="1"/>
  <c r="AW73" i="31"/>
  <c r="AV73" i="31"/>
  <c r="AV83" i="31" s="1"/>
  <c r="AT73" i="31"/>
  <c r="AT83" i="31" s="1"/>
  <c r="AS73" i="31"/>
  <c r="AQ73" i="31"/>
  <c r="AP73" i="31"/>
  <c r="AP83" i="31" s="1"/>
  <c r="AN73" i="31"/>
  <c r="AN83" i="31" s="1"/>
  <c r="AM73" i="31"/>
  <c r="AK73" i="31"/>
  <c r="AJ73" i="31"/>
  <c r="AJ83" i="31" s="1"/>
  <c r="AH73" i="31"/>
  <c r="AH83" i="31" s="1"/>
  <c r="AG73" i="31"/>
  <c r="AE73" i="31"/>
  <c r="AE83" i="31" s="1"/>
  <c r="AD73" i="31"/>
  <c r="AD83" i="31" s="1"/>
  <c r="AB73" i="31"/>
  <c r="AA73" i="31"/>
  <c r="Y73" i="31"/>
  <c r="X73" i="31"/>
  <c r="X83" i="31" s="1"/>
  <c r="V73" i="31"/>
  <c r="V83" i="31" s="1"/>
  <c r="U73" i="31"/>
  <c r="S73" i="31"/>
  <c r="S83" i="31" s="1"/>
  <c r="R73" i="31"/>
  <c r="R83" i="31" s="1"/>
  <c r="P73" i="31"/>
  <c r="P83" i="31" s="1"/>
  <c r="O73" i="31"/>
  <c r="O83" i="31" s="1"/>
  <c r="M73" i="31"/>
  <c r="L73" i="31"/>
  <c r="J73" i="31"/>
  <c r="J83" i="31" s="1"/>
  <c r="I73" i="31"/>
  <c r="I83" i="31" s="1"/>
  <c r="G73" i="31"/>
  <c r="G83" i="31" s="1"/>
  <c r="F73" i="31"/>
  <c r="F83" i="31" s="1"/>
  <c r="BL72" i="31"/>
  <c r="BL82" i="31" s="1"/>
  <c r="BK72" i="31"/>
  <c r="BK82" i="31" s="1"/>
  <c r="BF72" i="31"/>
  <c r="BE72" i="31"/>
  <c r="BE82" i="31" s="1"/>
  <c r="BC72" i="31"/>
  <c r="BB72" i="31"/>
  <c r="BB82" i="31" s="1"/>
  <c r="AZ72" i="31"/>
  <c r="AZ82" i="31" s="1"/>
  <c r="AY72" i="31"/>
  <c r="AW72" i="31"/>
  <c r="AW82" i="31" s="1"/>
  <c r="AV72" i="31"/>
  <c r="AV82" i="31" s="1"/>
  <c r="AT72" i="31"/>
  <c r="AT82" i="31" s="1"/>
  <c r="AS72" i="31"/>
  <c r="AS82" i="31" s="1"/>
  <c r="AQ72" i="31"/>
  <c r="AP72" i="31"/>
  <c r="AN72" i="31"/>
  <c r="AN82" i="31" s="1"/>
  <c r="AN90" i="31" s="1"/>
  <c r="AM72" i="31"/>
  <c r="AK72" i="31"/>
  <c r="AK82" i="31" s="1"/>
  <c r="AK90" i="31" s="1"/>
  <c r="AJ72" i="31"/>
  <c r="AJ82" i="31" s="1"/>
  <c r="AJ90" i="31" s="1"/>
  <c r="AH72" i="31"/>
  <c r="AG72" i="31"/>
  <c r="AG82" i="31" s="1"/>
  <c r="AG90" i="31" s="1"/>
  <c r="AE72" i="31"/>
  <c r="AE82" i="31" s="1"/>
  <c r="AE90" i="31" s="1"/>
  <c r="AD72" i="31"/>
  <c r="AB72" i="31"/>
  <c r="AB82" i="31" s="1"/>
  <c r="AB90" i="31" s="1"/>
  <c r="AA72" i="31"/>
  <c r="AA82" i="31" s="1"/>
  <c r="Y72" i="31"/>
  <c r="Y82" i="31" s="1"/>
  <c r="Y90" i="31" s="1"/>
  <c r="X72" i="31"/>
  <c r="X82" i="31" s="1"/>
  <c r="V72" i="31"/>
  <c r="V82" i="31" s="1"/>
  <c r="U72" i="31"/>
  <c r="U82" i="31" s="1"/>
  <c r="S72" i="31"/>
  <c r="S82" i="31" s="1"/>
  <c r="R72" i="31"/>
  <c r="R82" i="31" s="1"/>
  <c r="Q72" i="31"/>
  <c r="Q82" i="31" s="1"/>
  <c r="P72" i="31"/>
  <c r="P82" i="31" s="1"/>
  <c r="O72" i="31"/>
  <c r="M72" i="31"/>
  <c r="M82" i="31" s="1"/>
  <c r="L72" i="31"/>
  <c r="L82" i="31" s="1"/>
  <c r="J72" i="31"/>
  <c r="J82" i="31" s="1"/>
  <c r="I72" i="31"/>
  <c r="I82" i="31" s="1"/>
  <c r="G72" i="31"/>
  <c r="F72" i="31"/>
  <c r="F82" i="31" s="1"/>
  <c r="BL71" i="31"/>
  <c r="BK71" i="31"/>
  <c r="BF71" i="31"/>
  <c r="BE71" i="31"/>
  <c r="BC71" i="31"/>
  <c r="BB71" i="31"/>
  <c r="AZ71" i="31"/>
  <c r="AY71" i="31"/>
  <c r="AW71" i="31"/>
  <c r="AW81" i="31" s="1"/>
  <c r="AV71" i="31"/>
  <c r="AT71" i="31"/>
  <c r="AS71" i="31"/>
  <c r="AQ71" i="31"/>
  <c r="AP71" i="31"/>
  <c r="AN71" i="31"/>
  <c r="AM71" i="31"/>
  <c r="AK71" i="31"/>
  <c r="AJ71" i="31"/>
  <c r="AH71" i="31"/>
  <c r="AG71" i="31"/>
  <c r="AE71" i="31"/>
  <c r="AE81" i="31" s="1"/>
  <c r="AD71" i="31"/>
  <c r="AB71" i="31"/>
  <c r="AB81" i="31" s="1"/>
  <c r="AA71" i="31"/>
  <c r="AA81" i="31" s="1"/>
  <c r="Y71" i="31"/>
  <c r="X71" i="31"/>
  <c r="V71" i="31"/>
  <c r="U71" i="31"/>
  <c r="S71" i="31"/>
  <c r="S81" i="31" s="1"/>
  <c r="R71" i="31"/>
  <c r="R81" i="31" s="1"/>
  <c r="P71" i="31"/>
  <c r="O71" i="31"/>
  <c r="O81" i="31" s="1"/>
  <c r="M71" i="31"/>
  <c r="L71" i="31"/>
  <c r="J71" i="31"/>
  <c r="I71" i="31"/>
  <c r="G71" i="31"/>
  <c r="G81" i="31" s="1"/>
  <c r="F71" i="31"/>
  <c r="BL69" i="31"/>
  <c r="BK69" i="31"/>
  <c r="BG69" i="31"/>
  <c r="BF69" i="31"/>
  <c r="BE69" i="31"/>
  <c r="BD69" i="31"/>
  <c r="BC69" i="31"/>
  <c r="BB69" i="31"/>
  <c r="BA69" i="31"/>
  <c r="AZ69" i="31"/>
  <c r="AY69" i="31"/>
  <c r="AX69" i="31"/>
  <c r="AX70" i="31" s="1"/>
  <c r="AW69" i="31"/>
  <c r="AV69" i="31"/>
  <c r="AU69" i="31"/>
  <c r="AT69" i="31"/>
  <c r="AS69" i="31"/>
  <c r="AQ69" i="31"/>
  <c r="AP69" i="31"/>
  <c r="AN69" i="31"/>
  <c r="AN70" i="31" s="1"/>
  <c r="AM69" i="31"/>
  <c r="AK69" i="31"/>
  <c r="AJ69" i="31"/>
  <c r="AH69" i="31"/>
  <c r="AG69" i="31"/>
  <c r="AE69" i="31"/>
  <c r="AD69" i="31"/>
  <c r="AB69" i="31"/>
  <c r="AA69" i="31"/>
  <c r="Y69" i="31"/>
  <c r="X69" i="31"/>
  <c r="V69" i="31"/>
  <c r="V70" i="31" s="1"/>
  <c r="U69" i="31"/>
  <c r="S69" i="31"/>
  <c r="R69" i="31"/>
  <c r="Q69" i="31"/>
  <c r="Q70" i="31" s="1"/>
  <c r="P69" i="31"/>
  <c r="O69" i="31"/>
  <c r="N69" i="31"/>
  <c r="M69" i="31"/>
  <c r="L69" i="31"/>
  <c r="K69" i="31"/>
  <c r="J69" i="31"/>
  <c r="I69" i="31"/>
  <c r="I70" i="31" s="1"/>
  <c r="G69" i="31"/>
  <c r="F69" i="31"/>
  <c r="BL68" i="31"/>
  <c r="BK68" i="31"/>
  <c r="BG68" i="31"/>
  <c r="BF68" i="31"/>
  <c r="BE68" i="31"/>
  <c r="BD68" i="31"/>
  <c r="BC68" i="31"/>
  <c r="BB68" i="31"/>
  <c r="BA68" i="31"/>
  <c r="AZ68" i="31"/>
  <c r="AY68" i="31"/>
  <c r="AX68" i="31"/>
  <c r="AW68" i="31"/>
  <c r="AV68" i="31"/>
  <c r="AU68" i="31"/>
  <c r="AT68" i="31"/>
  <c r="AS68" i="31"/>
  <c r="AQ68" i="31"/>
  <c r="AP68" i="31"/>
  <c r="AN68" i="31"/>
  <c r="AM68" i="31"/>
  <c r="AK68" i="31"/>
  <c r="AK70" i="31" s="1"/>
  <c r="AJ68" i="31"/>
  <c r="AH68" i="31"/>
  <c r="AG68" i="31"/>
  <c r="AG70" i="31" s="1"/>
  <c r="AE68" i="31"/>
  <c r="AD68" i="31"/>
  <c r="AB68" i="31"/>
  <c r="AA68" i="31"/>
  <c r="Y68" i="31"/>
  <c r="Y70" i="31" s="1"/>
  <c r="X68" i="31"/>
  <c r="X70" i="31" s="1"/>
  <c r="V68" i="31"/>
  <c r="U68" i="31"/>
  <c r="U70" i="31" s="1"/>
  <c r="S68" i="31"/>
  <c r="R68" i="31"/>
  <c r="Q68" i="31"/>
  <c r="P68" i="31"/>
  <c r="O68" i="31"/>
  <c r="N68" i="31"/>
  <c r="N70" i="31" s="1"/>
  <c r="M68" i="31"/>
  <c r="L68" i="31"/>
  <c r="K68" i="31"/>
  <c r="J68" i="31"/>
  <c r="I68" i="31"/>
  <c r="G68" i="31"/>
  <c r="F68" i="31"/>
  <c r="BL67" i="31"/>
  <c r="BK67" i="31"/>
  <c r="BG67" i="31"/>
  <c r="BF67" i="31"/>
  <c r="BE67" i="31"/>
  <c r="BD67" i="31"/>
  <c r="BC67" i="31"/>
  <c r="BB67" i="31"/>
  <c r="BA67" i="31"/>
  <c r="AZ67" i="31"/>
  <c r="AY67" i="31"/>
  <c r="AX67" i="31"/>
  <c r="AW67" i="31"/>
  <c r="AV67" i="31"/>
  <c r="AU67" i="31"/>
  <c r="AT67" i="31"/>
  <c r="AS67" i="31"/>
  <c r="AQ67" i="31"/>
  <c r="AP67" i="31"/>
  <c r="AN67" i="31"/>
  <c r="AM67" i="31"/>
  <c r="AK67" i="31"/>
  <c r="AJ67" i="31"/>
  <c r="AH67" i="31"/>
  <c r="AG67" i="31"/>
  <c r="AE67" i="31"/>
  <c r="AD67" i="31"/>
  <c r="AB67" i="31"/>
  <c r="AA67" i="31"/>
  <c r="Y67" i="31"/>
  <c r="X67" i="31"/>
  <c r="V67" i="31"/>
  <c r="U67" i="31"/>
  <c r="S67" i="31"/>
  <c r="R67" i="31"/>
  <c r="Q67" i="31"/>
  <c r="P67" i="31"/>
  <c r="O67" i="31"/>
  <c r="N67" i="31"/>
  <c r="M67" i="31"/>
  <c r="L67" i="31"/>
  <c r="K67" i="31"/>
  <c r="J67" i="31"/>
  <c r="I67" i="31"/>
  <c r="G67" i="31"/>
  <c r="F67" i="31"/>
  <c r="BM66" i="31"/>
  <c r="BI66" i="31"/>
  <c r="BH66" i="31"/>
  <c r="AR66" i="31"/>
  <c r="AO66" i="31"/>
  <c r="AL66" i="31"/>
  <c r="AI66" i="31"/>
  <c r="AF66" i="31"/>
  <c r="AC66" i="31"/>
  <c r="H66" i="31"/>
  <c r="BM65" i="31"/>
  <c r="BI65" i="31"/>
  <c r="BH65" i="31"/>
  <c r="AR65" i="31"/>
  <c r="AO65" i="31"/>
  <c r="AL65" i="31"/>
  <c r="AI65" i="31"/>
  <c r="AF65" i="31"/>
  <c r="AC65" i="31"/>
  <c r="Z65" i="31"/>
  <c r="Z79" i="31" s="1"/>
  <c r="W65" i="31"/>
  <c r="W69" i="31" s="1"/>
  <c r="T65" i="31"/>
  <c r="H65" i="31"/>
  <c r="BM64" i="31"/>
  <c r="BI64" i="31"/>
  <c r="BH64" i="31"/>
  <c r="AR64" i="31"/>
  <c r="AO64" i="31"/>
  <c r="AL64" i="31"/>
  <c r="AI64" i="31"/>
  <c r="AF64" i="31"/>
  <c r="AC64" i="31"/>
  <c r="H64" i="31"/>
  <c r="BM63" i="31"/>
  <c r="BI63" i="31"/>
  <c r="BH63" i="31"/>
  <c r="BH74" i="31" s="1"/>
  <c r="AR63" i="31"/>
  <c r="AO63" i="31"/>
  <c r="AL63" i="31"/>
  <c r="AI63" i="31"/>
  <c r="AF63" i="31"/>
  <c r="AC63" i="31"/>
  <c r="Z63" i="31"/>
  <c r="Z74" i="31" s="1"/>
  <c r="W63" i="31"/>
  <c r="W74" i="31" s="1"/>
  <c r="T63" i="31"/>
  <c r="T74" i="31" s="1"/>
  <c r="H63" i="31"/>
  <c r="BL62" i="31"/>
  <c r="BK62" i="31"/>
  <c r="BG62" i="31"/>
  <c r="BF62" i="31"/>
  <c r="BE62" i="31"/>
  <c r="BD62" i="31"/>
  <c r="BC62" i="31"/>
  <c r="BB62" i="31"/>
  <c r="BA62" i="31"/>
  <c r="AZ62" i="31"/>
  <c r="AY62" i="31"/>
  <c r="AX62" i="31"/>
  <c r="AW62" i="31"/>
  <c r="AV62" i="31"/>
  <c r="AU62" i="31"/>
  <c r="AT62" i="31"/>
  <c r="AS62" i="31"/>
  <c r="AQ62" i="31"/>
  <c r="AP62" i="31"/>
  <c r="AN62" i="31"/>
  <c r="AM62" i="31"/>
  <c r="AK62" i="31"/>
  <c r="AJ62" i="31"/>
  <c r="AH62" i="31"/>
  <c r="AG62" i="31"/>
  <c r="AE62" i="31"/>
  <c r="AD62" i="31"/>
  <c r="AB62" i="31"/>
  <c r="AA62" i="31"/>
  <c r="Y62" i="31"/>
  <c r="X62" i="31"/>
  <c r="V62" i="31"/>
  <c r="U62" i="31"/>
  <c r="S62" i="31"/>
  <c r="R62" i="31"/>
  <c r="Q62" i="31"/>
  <c r="P62" i="31"/>
  <c r="O62" i="31"/>
  <c r="N62" i="31"/>
  <c r="M62" i="31"/>
  <c r="L62" i="31"/>
  <c r="K62" i="31"/>
  <c r="J62" i="31"/>
  <c r="I62" i="31"/>
  <c r="G62" i="31"/>
  <c r="F62" i="31"/>
  <c r="BM61" i="31"/>
  <c r="BM62" i="31" s="1"/>
  <c r="BI61" i="31"/>
  <c r="BI62" i="31" s="1"/>
  <c r="BH61" i="31"/>
  <c r="AR61" i="31"/>
  <c r="AR62" i="31" s="1"/>
  <c r="AO61" i="31"/>
  <c r="AO62" i="31" s="1"/>
  <c r="AL61" i="31"/>
  <c r="AL62" i="31" s="1"/>
  <c r="AI61" i="31"/>
  <c r="AF61" i="31"/>
  <c r="AF62" i="31" s="1"/>
  <c r="AC61" i="31"/>
  <c r="AC68" i="31" s="1"/>
  <c r="Z61" i="31"/>
  <c r="W61" i="31"/>
  <c r="T61" i="31"/>
  <c r="T62" i="31" s="1"/>
  <c r="H61" i="31"/>
  <c r="H68" i="31" s="1"/>
  <c r="BL60" i="31"/>
  <c r="BK60" i="31"/>
  <c r="BG60" i="31"/>
  <c r="BF60" i="31"/>
  <c r="BE60" i="31"/>
  <c r="BD60" i="31"/>
  <c r="BC60" i="31"/>
  <c r="BB60" i="31"/>
  <c r="BA60" i="31"/>
  <c r="AZ60" i="31"/>
  <c r="AY60" i="31"/>
  <c r="AX60" i="31"/>
  <c r="AW60" i="31"/>
  <c r="AV60" i="31"/>
  <c r="AU60" i="31"/>
  <c r="AT60" i="31"/>
  <c r="AS60" i="31"/>
  <c r="AR60" i="31"/>
  <c r="AQ60" i="31"/>
  <c r="AP60" i="31"/>
  <c r="AO60" i="31"/>
  <c r="AN60" i="31"/>
  <c r="AM60" i="31"/>
  <c r="AL60" i="31"/>
  <c r="AK60" i="31"/>
  <c r="AJ60" i="31"/>
  <c r="AH60" i="31"/>
  <c r="AG60" i="31"/>
  <c r="AE60" i="31"/>
  <c r="AD60" i="31"/>
  <c r="AB60" i="31"/>
  <c r="AA60" i="31"/>
  <c r="Y60" i="31"/>
  <c r="X60" i="31"/>
  <c r="W60" i="31"/>
  <c r="V60" i="31"/>
  <c r="U60" i="31"/>
  <c r="S60" i="31"/>
  <c r="R60" i="31"/>
  <c r="Q60" i="31"/>
  <c r="P60" i="31"/>
  <c r="O60" i="31"/>
  <c r="N60" i="31"/>
  <c r="M60" i="31"/>
  <c r="L60" i="31"/>
  <c r="K60" i="31"/>
  <c r="J60" i="31"/>
  <c r="I60" i="31"/>
  <c r="G60" i="31"/>
  <c r="F60" i="31"/>
  <c r="BM59" i="31"/>
  <c r="BI59" i="31"/>
  <c r="BI60" i="31" s="1"/>
  <c r="BH59" i="31"/>
  <c r="BH60" i="31" s="1"/>
  <c r="AI59" i="31"/>
  <c r="AI60" i="31" s="1"/>
  <c r="AF59" i="31"/>
  <c r="AF60" i="31" s="1"/>
  <c r="AC59" i="31"/>
  <c r="AC60" i="31" s="1"/>
  <c r="Z59" i="31"/>
  <c r="Z60" i="31" s="1"/>
  <c r="W59" i="31"/>
  <c r="T59" i="31"/>
  <c r="T60" i="31" s="1"/>
  <c r="N59" i="31"/>
  <c r="H59" i="31"/>
  <c r="H60" i="31" s="1"/>
  <c r="BL58" i="31"/>
  <c r="BK58" i="31"/>
  <c r="BG58" i="31"/>
  <c r="BF58" i="31"/>
  <c r="BE58" i="31"/>
  <c r="BD58" i="31"/>
  <c r="BC58" i="31"/>
  <c r="BB58" i="31"/>
  <c r="BA58" i="31"/>
  <c r="AZ58" i="31"/>
  <c r="AY58" i="31"/>
  <c r="AX58" i="31"/>
  <c r="AW58" i="31"/>
  <c r="AV58" i="31"/>
  <c r="AU58" i="31"/>
  <c r="AT58" i="31"/>
  <c r="AS58" i="31"/>
  <c r="AR58" i="31"/>
  <c r="AQ58" i="31"/>
  <c r="AP58" i="31"/>
  <c r="AO58" i="31"/>
  <c r="AN58" i="31"/>
  <c r="AM58" i="31"/>
  <c r="AL58" i="31"/>
  <c r="AK58" i="31"/>
  <c r="AJ58" i="31"/>
  <c r="AH58" i="31"/>
  <c r="AG58" i="31"/>
  <c r="AE58" i="31"/>
  <c r="AD58" i="31"/>
  <c r="AB58" i="31"/>
  <c r="AA58" i="31"/>
  <c r="Y58" i="31"/>
  <c r="X58" i="31"/>
  <c r="V58" i="31"/>
  <c r="U58" i="31"/>
  <c r="S58" i="31"/>
  <c r="R58" i="31"/>
  <c r="Q58" i="31"/>
  <c r="P58" i="31"/>
  <c r="O58" i="31"/>
  <c r="M58" i="31"/>
  <c r="L58" i="31"/>
  <c r="K58" i="31"/>
  <c r="J58" i="31"/>
  <c r="I58" i="31"/>
  <c r="G58" i="31"/>
  <c r="F58" i="31"/>
  <c r="BM57" i="31"/>
  <c r="BI57" i="31"/>
  <c r="BH57" i="31"/>
  <c r="AI57" i="31"/>
  <c r="AF57" i="31"/>
  <c r="AC57" i="31"/>
  <c r="H57" i="31"/>
  <c r="BM56" i="31"/>
  <c r="BI56" i="31"/>
  <c r="BH56" i="31"/>
  <c r="AI56" i="31"/>
  <c r="AF56" i="31"/>
  <c r="AC56" i="31"/>
  <c r="Z56" i="31"/>
  <c r="W56" i="31"/>
  <c r="T56" i="31"/>
  <c r="H56" i="31"/>
  <c r="BM55" i="31"/>
  <c r="BI55" i="31"/>
  <c r="BH55" i="31"/>
  <c r="AI55" i="31"/>
  <c r="AF55" i="31"/>
  <c r="AC55" i="31"/>
  <c r="Z55" i="31"/>
  <c r="W55" i="31"/>
  <c r="T55" i="31"/>
  <c r="N55" i="31"/>
  <c r="H55" i="31"/>
  <c r="BL54" i="31"/>
  <c r="BK54" i="31"/>
  <c r="BG54" i="31"/>
  <c r="BF54" i="31"/>
  <c r="BE54" i="31"/>
  <c r="BD54" i="31"/>
  <c r="BC54" i="31"/>
  <c r="BB54" i="31"/>
  <c r="BA54" i="31"/>
  <c r="AZ54" i="31"/>
  <c r="AY54" i="31"/>
  <c r="AX54" i="31"/>
  <c r="AW54" i="31"/>
  <c r="AV54" i="31"/>
  <c r="AU54" i="31"/>
  <c r="AT54" i="31"/>
  <c r="AS54" i="31"/>
  <c r="AR54" i="31"/>
  <c r="AQ54" i="31"/>
  <c r="AP54" i="31"/>
  <c r="AO54" i="31"/>
  <c r="AN54" i="31"/>
  <c r="AM54" i="31"/>
  <c r="AL54" i="31"/>
  <c r="AK54" i="31"/>
  <c r="AJ54" i="31"/>
  <c r="AH54" i="31"/>
  <c r="AG54" i="31"/>
  <c r="AE54" i="31"/>
  <c r="AD54" i="31"/>
  <c r="AB54" i="31"/>
  <c r="AA54" i="31"/>
  <c r="Y54" i="31"/>
  <c r="X54" i="31"/>
  <c r="V54" i="31"/>
  <c r="U54" i="31"/>
  <c r="S54" i="31"/>
  <c r="R54" i="31"/>
  <c r="Q54" i="31"/>
  <c r="P54" i="31"/>
  <c r="O54" i="31"/>
  <c r="M54" i="31"/>
  <c r="L54" i="31"/>
  <c r="K54" i="31"/>
  <c r="J54" i="31"/>
  <c r="I54" i="31"/>
  <c r="G54" i="31"/>
  <c r="F54" i="31"/>
  <c r="BM53" i="31"/>
  <c r="BI53" i="31"/>
  <c r="BH53" i="31"/>
  <c r="AI53" i="31"/>
  <c r="AF53" i="31"/>
  <c r="AC53" i="31"/>
  <c r="Z53" i="31"/>
  <c r="W53" i="31"/>
  <c r="T53" i="31"/>
  <c r="H53" i="31"/>
  <c r="BM52" i="31"/>
  <c r="BI52" i="31"/>
  <c r="BI54" i="31" s="1"/>
  <c r="BH52" i="31"/>
  <c r="BH54" i="31" s="1"/>
  <c r="AI52" i="31"/>
  <c r="AF52" i="31"/>
  <c r="AC52" i="31"/>
  <c r="AC54" i="31" s="1"/>
  <c r="Z52" i="31"/>
  <c r="W52" i="31"/>
  <c r="T52" i="31"/>
  <c r="N52" i="31"/>
  <c r="N54" i="31" s="1"/>
  <c r="H52" i="31"/>
  <c r="AM51" i="31"/>
  <c r="BL50" i="31"/>
  <c r="BK50" i="31"/>
  <c r="BF50" i="31"/>
  <c r="BF51" i="31" s="1"/>
  <c r="BE50" i="31"/>
  <c r="BC50" i="31"/>
  <c r="BB50" i="31"/>
  <c r="AZ50" i="31"/>
  <c r="AY50" i="31"/>
  <c r="AW50" i="31"/>
  <c r="AV50" i="31"/>
  <c r="AT50" i="31"/>
  <c r="AT51" i="31" s="1"/>
  <c r="AS50" i="31"/>
  <c r="AQ50" i="31"/>
  <c r="AQ51" i="31" s="1"/>
  <c r="AP50" i="31"/>
  <c r="AN50" i="31"/>
  <c r="AM50" i="31"/>
  <c r="AK50" i="31"/>
  <c r="AJ50" i="31"/>
  <c r="AH50" i="31"/>
  <c r="AG50" i="31"/>
  <c r="AE50" i="31"/>
  <c r="AD50" i="31"/>
  <c r="AD51" i="31" s="1"/>
  <c r="AB50" i="31"/>
  <c r="AA50" i="31"/>
  <c r="Y50" i="31"/>
  <c r="X50" i="31"/>
  <c r="S50" i="31"/>
  <c r="R50" i="31"/>
  <c r="P50" i="31"/>
  <c r="O50" i="31"/>
  <c r="M50" i="31"/>
  <c r="L50" i="31"/>
  <c r="J50" i="31"/>
  <c r="I50" i="31"/>
  <c r="G50" i="31"/>
  <c r="G51" i="31" s="1"/>
  <c r="F50" i="31"/>
  <c r="BL49" i="31"/>
  <c r="BK49" i="31"/>
  <c r="BF49" i="31"/>
  <c r="BE49" i="31"/>
  <c r="BC49" i="31"/>
  <c r="BB49" i="31"/>
  <c r="AZ49" i="31"/>
  <c r="AY49" i="31"/>
  <c r="AY51" i="31" s="1"/>
  <c r="AW49" i="31"/>
  <c r="AV49" i="31"/>
  <c r="AT49" i="31"/>
  <c r="AS49" i="31"/>
  <c r="AS51" i="31" s="1"/>
  <c r="AQ49" i="31"/>
  <c r="AP49" i="31"/>
  <c r="AN49" i="31"/>
  <c r="AM49" i="31"/>
  <c r="AK49" i="31"/>
  <c r="AJ49" i="31"/>
  <c r="AH49" i="31"/>
  <c r="AG49" i="31"/>
  <c r="AG51" i="31" s="1"/>
  <c r="AE49" i="31"/>
  <c r="AE51" i="31" s="1"/>
  <c r="AD49" i="31"/>
  <c r="AB49" i="31"/>
  <c r="AA49" i="31"/>
  <c r="AA51" i="31" s="1"/>
  <c r="Y49" i="31"/>
  <c r="X49" i="31"/>
  <c r="S49" i="31"/>
  <c r="R49" i="31"/>
  <c r="P49" i="31"/>
  <c r="P51" i="31" s="1"/>
  <c r="O49" i="31"/>
  <c r="M49" i="31"/>
  <c r="L49" i="31"/>
  <c r="J49" i="31"/>
  <c r="I49" i="31"/>
  <c r="G49" i="31"/>
  <c r="F49" i="31"/>
  <c r="BL48" i="31"/>
  <c r="BK48" i="31"/>
  <c r="BF48" i="31"/>
  <c r="BE48" i="31"/>
  <c r="BD48" i="31"/>
  <c r="BC48" i="31"/>
  <c r="BB48" i="31"/>
  <c r="AZ48" i="31"/>
  <c r="AY48" i="31"/>
  <c r="AW48" i="31"/>
  <c r="AV48" i="31"/>
  <c r="AU48" i="31"/>
  <c r="AT48" i="31"/>
  <c r="AS48" i="31"/>
  <c r="AQ48" i="31"/>
  <c r="AP48" i="31"/>
  <c r="AN48" i="31"/>
  <c r="AM48" i="31"/>
  <c r="AK48" i="31"/>
  <c r="AJ48" i="31"/>
  <c r="AH48" i="31"/>
  <c r="AG48" i="31"/>
  <c r="AE48" i="31"/>
  <c r="AD48" i="31"/>
  <c r="AB48" i="31"/>
  <c r="AA48" i="31"/>
  <c r="Y48" i="31"/>
  <c r="X48" i="31"/>
  <c r="S48" i="31"/>
  <c r="R48" i="31"/>
  <c r="P48" i="31"/>
  <c r="O48" i="31"/>
  <c r="M48" i="31"/>
  <c r="L48" i="31"/>
  <c r="J48" i="31"/>
  <c r="I48" i="31"/>
  <c r="G48" i="31"/>
  <c r="F48" i="31"/>
  <c r="BM47" i="31"/>
  <c r="BI47" i="31"/>
  <c r="BH47" i="31"/>
  <c r="AL47" i="31"/>
  <c r="AI47" i="31"/>
  <c r="AF47" i="31"/>
  <c r="AF48" i="31" s="1"/>
  <c r="AC47" i="31"/>
  <c r="Z47" i="31"/>
  <c r="T47" i="31"/>
  <c r="Q47" i="31"/>
  <c r="Q48" i="31" s="1"/>
  <c r="H47" i="31"/>
  <c r="H48" i="31" s="1"/>
  <c r="BM46" i="31"/>
  <c r="BI46" i="31"/>
  <c r="BH46" i="31"/>
  <c r="BG46" i="31"/>
  <c r="BG48" i="31" s="1"/>
  <c r="BD46" i="31"/>
  <c r="BA46" i="31"/>
  <c r="AX46" i="31"/>
  <c r="AU46" i="31"/>
  <c r="AR46" i="31"/>
  <c r="AR48" i="31" s="1"/>
  <c r="AO46" i="31"/>
  <c r="AO48" i="31" s="1"/>
  <c r="AL46" i="31"/>
  <c r="AI46" i="31"/>
  <c r="AF46" i="31"/>
  <c r="AC46" i="31"/>
  <c r="Z46" i="31"/>
  <c r="T46" i="31"/>
  <c r="Q46" i="31"/>
  <c r="Q73" i="31" s="1"/>
  <c r="N46" i="31"/>
  <c r="N48" i="31" s="1"/>
  <c r="K46" i="31"/>
  <c r="H46" i="31"/>
  <c r="BL45" i="31"/>
  <c r="BK45" i="31"/>
  <c r="BF45" i="31"/>
  <c r="BE45" i="31"/>
  <c r="BC45" i="31"/>
  <c r="BB45" i="31"/>
  <c r="AZ45" i="31"/>
  <c r="AY45" i="31"/>
  <c r="AW45" i="31"/>
  <c r="AV45" i="31"/>
  <c r="AT45" i="31"/>
  <c r="AS45" i="31"/>
  <c r="AQ45" i="31"/>
  <c r="AP45" i="31"/>
  <c r="AN45" i="31"/>
  <c r="AM45" i="31"/>
  <c r="AK45" i="31"/>
  <c r="AJ45" i="31"/>
  <c r="AH45" i="31"/>
  <c r="AG45" i="31"/>
  <c r="AE45" i="31"/>
  <c r="AD45" i="31"/>
  <c r="AB45" i="31"/>
  <c r="AA45" i="31"/>
  <c r="Y45" i="31"/>
  <c r="X45" i="31"/>
  <c r="S45" i="31"/>
  <c r="R45" i="31"/>
  <c r="P45" i="31"/>
  <c r="O45" i="31"/>
  <c r="M45" i="31"/>
  <c r="L45" i="31"/>
  <c r="J45" i="31"/>
  <c r="I45" i="31"/>
  <c r="G45" i="31"/>
  <c r="F45" i="31"/>
  <c r="BM44" i="31"/>
  <c r="BI44" i="31"/>
  <c r="BH44" i="31"/>
  <c r="BG44" i="31"/>
  <c r="BG50" i="31" s="1"/>
  <c r="BD44" i="31"/>
  <c r="BD50" i="31" s="1"/>
  <c r="BA44" i="31"/>
  <c r="BA50" i="31" s="1"/>
  <c r="AX44" i="31"/>
  <c r="AX50" i="31" s="1"/>
  <c r="AU44" i="31"/>
  <c r="AR44" i="31"/>
  <c r="AR50" i="31" s="1"/>
  <c r="AO44" i="31"/>
  <c r="AL44" i="31"/>
  <c r="AI44" i="31"/>
  <c r="AF44" i="31"/>
  <c r="AC44" i="31"/>
  <c r="Z44" i="31"/>
  <c r="T44" i="31"/>
  <c r="Q44" i="31"/>
  <c r="Q76" i="31" s="1"/>
  <c r="Q81" i="31" s="1"/>
  <c r="N44" i="31"/>
  <c r="K44" i="31"/>
  <c r="K50" i="31" s="1"/>
  <c r="H44" i="31"/>
  <c r="BM43" i="31"/>
  <c r="BI43" i="31"/>
  <c r="BH43" i="31"/>
  <c r="BG43" i="31"/>
  <c r="BG49" i="31" s="1"/>
  <c r="BD43" i="31"/>
  <c r="BD45" i="31" s="1"/>
  <c r="BA43" i="31"/>
  <c r="AX43" i="31"/>
  <c r="AU43" i="31"/>
  <c r="AR43" i="31"/>
  <c r="AO43" i="31"/>
  <c r="AL43" i="31"/>
  <c r="AI43" i="31"/>
  <c r="AI49" i="31" s="1"/>
  <c r="AF43" i="31"/>
  <c r="AF45" i="31" s="1"/>
  <c r="AC43" i="31"/>
  <c r="Z43" i="31"/>
  <c r="T43" i="31"/>
  <c r="T49" i="31" s="1"/>
  <c r="Q43" i="31"/>
  <c r="Q71" i="31" s="1"/>
  <c r="N43" i="31"/>
  <c r="K43" i="31"/>
  <c r="H43" i="31"/>
  <c r="H49" i="31" s="1"/>
  <c r="BL42" i="31"/>
  <c r="BK42" i="31"/>
  <c r="BF42" i="31"/>
  <c r="BE42" i="31"/>
  <c r="BC42" i="31"/>
  <c r="BB42" i="31"/>
  <c r="AZ42" i="31"/>
  <c r="AY42" i="31"/>
  <c r="AW42" i="31"/>
  <c r="AV42" i="31"/>
  <c r="AT42" i="31"/>
  <c r="AS42" i="31"/>
  <c r="AQ42" i="31"/>
  <c r="AP42" i="31"/>
  <c r="AN42" i="31"/>
  <c r="AM42" i="31"/>
  <c r="AK42" i="31"/>
  <c r="AJ42" i="31"/>
  <c r="AH42" i="31"/>
  <c r="AG42" i="31"/>
  <c r="AE42" i="31"/>
  <c r="AD42" i="31"/>
  <c r="AB42" i="31"/>
  <c r="AA42" i="31"/>
  <c r="Y42" i="31"/>
  <c r="X42" i="31"/>
  <c r="V42" i="31"/>
  <c r="U42" i="31"/>
  <c r="S42" i="31"/>
  <c r="R42" i="31"/>
  <c r="M42" i="31"/>
  <c r="L42" i="31"/>
  <c r="J42" i="31"/>
  <c r="I42" i="31"/>
  <c r="G42" i="31"/>
  <c r="F42" i="31"/>
  <c r="BM41" i="31"/>
  <c r="BI41" i="31"/>
  <c r="BH41" i="31"/>
  <c r="BH42" i="31" s="1"/>
  <c r="BG41" i="31"/>
  <c r="BG78" i="31" s="1"/>
  <c r="BD41" i="31"/>
  <c r="BD78" i="31" s="1"/>
  <c r="BA41" i="31"/>
  <c r="BA78" i="31" s="1"/>
  <c r="AX41" i="31"/>
  <c r="AU41" i="31"/>
  <c r="AR41" i="31"/>
  <c r="AO41" i="31"/>
  <c r="AL41" i="31"/>
  <c r="AI41" i="31"/>
  <c r="AF41" i="31"/>
  <c r="AC41" i="31"/>
  <c r="Z41" i="31"/>
  <c r="W41" i="31"/>
  <c r="T41" i="31"/>
  <c r="N41" i="31"/>
  <c r="N78" i="31" s="1"/>
  <c r="K41" i="31"/>
  <c r="K78" i="31" s="1"/>
  <c r="H41" i="31"/>
  <c r="BM40" i="31"/>
  <c r="BI40" i="31"/>
  <c r="BH40" i="31"/>
  <c r="BG40" i="31"/>
  <c r="BD40" i="31"/>
  <c r="BA40" i="31"/>
  <c r="AX40" i="31"/>
  <c r="AU40" i="31"/>
  <c r="AR40" i="31"/>
  <c r="AO40" i="31"/>
  <c r="AL40" i="31"/>
  <c r="AI40" i="31"/>
  <c r="AF40" i="31"/>
  <c r="AC40" i="31"/>
  <c r="Z40" i="31"/>
  <c r="W40" i="31"/>
  <c r="T40" i="31"/>
  <c r="N40" i="31"/>
  <c r="K40" i="31"/>
  <c r="H40" i="31"/>
  <c r="BL39" i="31"/>
  <c r="BK39" i="31"/>
  <c r="BF39" i="31"/>
  <c r="BE39" i="31"/>
  <c r="BC39" i="31"/>
  <c r="BB39" i="31"/>
  <c r="AZ39" i="31"/>
  <c r="AY39" i="31"/>
  <c r="AW39" i="31"/>
  <c r="AV39" i="31"/>
  <c r="AT39" i="31"/>
  <c r="AS39" i="31"/>
  <c r="AQ39" i="31"/>
  <c r="AP39" i="31"/>
  <c r="AN39" i="31"/>
  <c r="AM39" i="31"/>
  <c r="AK39" i="31"/>
  <c r="AJ39" i="31"/>
  <c r="AH39" i="31"/>
  <c r="AG39" i="31"/>
  <c r="AE39" i="31"/>
  <c r="AD39" i="31"/>
  <c r="AB39" i="31"/>
  <c r="AA39" i="31"/>
  <c r="Y39" i="31"/>
  <c r="X39" i="31"/>
  <c r="V39" i="31"/>
  <c r="U39" i="31"/>
  <c r="S39" i="31"/>
  <c r="R39" i="31"/>
  <c r="Q39" i="31"/>
  <c r="P39" i="31"/>
  <c r="O39" i="31"/>
  <c r="M39" i="31"/>
  <c r="L39" i="31"/>
  <c r="J39" i="31"/>
  <c r="I39" i="31"/>
  <c r="G39" i="31"/>
  <c r="F39" i="31"/>
  <c r="BM38" i="31"/>
  <c r="BM73" i="31" s="1"/>
  <c r="BI38" i="31"/>
  <c r="BH38" i="31"/>
  <c r="AR38" i="31"/>
  <c r="AO38" i="31"/>
  <c r="AO73" i="31" s="1"/>
  <c r="AL38" i="31"/>
  <c r="AI38" i="31"/>
  <c r="AI73" i="31" s="1"/>
  <c r="AF38" i="31"/>
  <c r="AC38" i="31"/>
  <c r="AC73" i="31" s="1"/>
  <c r="Z38" i="31"/>
  <c r="W38" i="31"/>
  <c r="W73" i="31" s="1"/>
  <c r="T38" i="31"/>
  <c r="H38" i="31"/>
  <c r="BM37" i="31"/>
  <c r="BI37" i="31"/>
  <c r="BH37" i="31"/>
  <c r="AR37" i="31"/>
  <c r="AO37" i="31"/>
  <c r="AL37" i="31"/>
  <c r="AI37" i="31"/>
  <c r="AF37" i="31"/>
  <c r="AC37" i="31"/>
  <c r="Z37" i="31"/>
  <c r="W37" i="31"/>
  <c r="T37" i="31"/>
  <c r="H37" i="31"/>
  <c r="BM36" i="31"/>
  <c r="BM39" i="31" s="1"/>
  <c r="BI36" i="31"/>
  <c r="BH36" i="31"/>
  <c r="BG36" i="31"/>
  <c r="BD36" i="31"/>
  <c r="BA36" i="31"/>
  <c r="BA71" i="31" s="1"/>
  <c r="AX36" i="31"/>
  <c r="AU36" i="31"/>
  <c r="AR36" i="31"/>
  <c r="AR39" i="31" s="1"/>
  <c r="AO36" i="31"/>
  <c r="AL36" i="31"/>
  <c r="AI36" i="31"/>
  <c r="AF36" i="31"/>
  <c r="AF39" i="31" s="1"/>
  <c r="AC36" i="31"/>
  <c r="Z36" i="31"/>
  <c r="W36" i="31"/>
  <c r="T36" i="31"/>
  <c r="T39" i="31" s="1"/>
  <c r="N36" i="31"/>
  <c r="N71" i="31" s="1"/>
  <c r="K36" i="31"/>
  <c r="H36" i="31"/>
  <c r="BL35" i="31"/>
  <c r="BK35" i="31"/>
  <c r="BG35" i="31"/>
  <c r="BF35" i="31"/>
  <c r="BE35" i="31"/>
  <c r="BD35" i="31"/>
  <c r="BC35" i="31"/>
  <c r="BB35" i="31"/>
  <c r="BA35" i="31"/>
  <c r="AZ35" i="31"/>
  <c r="AY35" i="31"/>
  <c r="AX35" i="31"/>
  <c r="AW35" i="31"/>
  <c r="AV35" i="31"/>
  <c r="AU35" i="31"/>
  <c r="AT35" i="31"/>
  <c r="AS35" i="31"/>
  <c r="AQ35" i="31"/>
  <c r="AP35" i="31"/>
  <c r="AN35" i="31"/>
  <c r="AM35" i="31"/>
  <c r="AK35" i="31"/>
  <c r="AJ35" i="31"/>
  <c r="AH35" i="31"/>
  <c r="AG35" i="31"/>
  <c r="AE35" i="31"/>
  <c r="AD35" i="31"/>
  <c r="AB35" i="31"/>
  <c r="AA35" i="31"/>
  <c r="Y35" i="31"/>
  <c r="X35" i="31"/>
  <c r="V35" i="31"/>
  <c r="U35" i="31"/>
  <c r="S35" i="31"/>
  <c r="R35" i="31"/>
  <c r="Q35" i="31"/>
  <c r="P35" i="31"/>
  <c r="O35" i="31"/>
  <c r="N35" i="31"/>
  <c r="M35" i="31"/>
  <c r="L35" i="31"/>
  <c r="K35" i="31"/>
  <c r="J35" i="31"/>
  <c r="I35" i="31"/>
  <c r="G35" i="31"/>
  <c r="F35" i="31"/>
  <c r="BM34" i="31"/>
  <c r="BI34" i="31"/>
  <c r="BH34" i="31"/>
  <c r="AR34" i="31"/>
  <c r="AO34" i="31"/>
  <c r="AL34" i="31"/>
  <c r="AI34" i="31"/>
  <c r="AF34" i="31"/>
  <c r="AC34" i="31"/>
  <c r="Z34" i="31"/>
  <c r="W34" i="31"/>
  <c r="T34" i="31"/>
  <c r="H34" i="31"/>
  <c r="BM33" i="31"/>
  <c r="BI33" i="31"/>
  <c r="BH33" i="31"/>
  <c r="BH71" i="31" s="1"/>
  <c r="AR33" i="31"/>
  <c r="AO33" i="31"/>
  <c r="AO71" i="31" s="1"/>
  <c r="AL33" i="31"/>
  <c r="AI33" i="31"/>
  <c r="AI71" i="31" s="1"/>
  <c r="AF33" i="31"/>
  <c r="AC33" i="31"/>
  <c r="AC71" i="31" s="1"/>
  <c r="Z33" i="31"/>
  <c r="W33" i="31"/>
  <c r="W71" i="31" s="1"/>
  <c r="T33" i="31"/>
  <c r="H33" i="31"/>
  <c r="H71" i="31" s="1"/>
  <c r="BL32" i="31"/>
  <c r="BK32" i="31"/>
  <c r="BF32" i="31"/>
  <c r="BE32" i="31"/>
  <c r="BC32" i="31"/>
  <c r="BB32" i="31"/>
  <c r="AZ32" i="31"/>
  <c r="AY32" i="31"/>
  <c r="AW32" i="31"/>
  <c r="AV32" i="31"/>
  <c r="AT32" i="31"/>
  <c r="AS32" i="31"/>
  <c r="AQ32" i="31"/>
  <c r="AP32" i="31"/>
  <c r="AN32" i="31"/>
  <c r="AM32" i="31"/>
  <c r="AK32" i="31"/>
  <c r="AJ32" i="31"/>
  <c r="AH32" i="31"/>
  <c r="AG32" i="31"/>
  <c r="AE32" i="31"/>
  <c r="AD32" i="31"/>
  <c r="AB32" i="31"/>
  <c r="AA32" i="31"/>
  <c r="Y32" i="31"/>
  <c r="X32" i="31"/>
  <c r="V32" i="31"/>
  <c r="U32" i="31"/>
  <c r="S32" i="31"/>
  <c r="R32" i="31"/>
  <c r="M32" i="31"/>
  <c r="L32" i="31"/>
  <c r="K32" i="31"/>
  <c r="J32" i="31"/>
  <c r="I32" i="31"/>
  <c r="G32" i="31"/>
  <c r="F32" i="31"/>
  <c r="BM31" i="31"/>
  <c r="BI31" i="31"/>
  <c r="BH31" i="31"/>
  <c r="BG31" i="31"/>
  <c r="BD31" i="31"/>
  <c r="BA31" i="31"/>
  <c r="AX31" i="31"/>
  <c r="AU31" i="31"/>
  <c r="AR31" i="31"/>
  <c r="AO31" i="31"/>
  <c r="AL31" i="31"/>
  <c r="AI31" i="31"/>
  <c r="AF31" i="31"/>
  <c r="AC31" i="31"/>
  <c r="Z31" i="31"/>
  <c r="W31" i="31"/>
  <c r="T31" i="31"/>
  <c r="N31" i="31"/>
  <c r="N32" i="31" s="1"/>
  <c r="K31" i="31"/>
  <c r="H31" i="31"/>
  <c r="BM30" i="31"/>
  <c r="BI30" i="31"/>
  <c r="BH30" i="31"/>
  <c r="BH32" i="31" s="1"/>
  <c r="BG30" i="31"/>
  <c r="BD30" i="31"/>
  <c r="BA30" i="31"/>
  <c r="AX30" i="31"/>
  <c r="AX32" i="31" s="1"/>
  <c r="AU30" i="31"/>
  <c r="AR30" i="31"/>
  <c r="AO30" i="31"/>
  <c r="AL30" i="31"/>
  <c r="AI30" i="31"/>
  <c r="AF30" i="31"/>
  <c r="AC30" i="31"/>
  <c r="Z30" i="31"/>
  <c r="W30" i="31"/>
  <c r="T30" i="31"/>
  <c r="H30" i="31"/>
  <c r="BL29" i="31"/>
  <c r="BK29" i="31"/>
  <c r="BF29" i="31"/>
  <c r="BE29" i="31"/>
  <c r="BC29" i="31"/>
  <c r="BB29" i="31"/>
  <c r="AZ29" i="31"/>
  <c r="AY29" i="31"/>
  <c r="AW29" i="31"/>
  <c r="AV29" i="31"/>
  <c r="AT29" i="31"/>
  <c r="AS29" i="31"/>
  <c r="AQ29" i="31"/>
  <c r="AP29" i="31"/>
  <c r="AN29" i="31"/>
  <c r="AM29" i="31"/>
  <c r="AK29" i="31"/>
  <c r="AJ29" i="31"/>
  <c r="AH29" i="31"/>
  <c r="AG29" i="31"/>
  <c r="AE29" i="31"/>
  <c r="AD29" i="31"/>
  <c r="AB29" i="31"/>
  <c r="AA29" i="31"/>
  <c r="Y29" i="31"/>
  <c r="X29" i="31"/>
  <c r="V29" i="31"/>
  <c r="U29" i="31"/>
  <c r="S29" i="31"/>
  <c r="R29" i="31"/>
  <c r="M29" i="31"/>
  <c r="L29" i="31"/>
  <c r="J29" i="31"/>
  <c r="I29" i="31"/>
  <c r="G29" i="31"/>
  <c r="F29" i="31"/>
  <c r="BM28" i="31"/>
  <c r="BM29" i="31" s="1"/>
  <c r="BI28" i="31"/>
  <c r="BH28" i="31"/>
  <c r="BG28" i="31"/>
  <c r="BD28" i="31"/>
  <c r="BA28" i="31"/>
  <c r="AX28" i="31"/>
  <c r="AU28" i="31"/>
  <c r="AR28" i="31"/>
  <c r="AO28" i="31"/>
  <c r="AL28" i="31"/>
  <c r="AI28" i="31"/>
  <c r="AF28" i="31"/>
  <c r="AF29" i="31" s="1"/>
  <c r="AC28" i="31"/>
  <c r="Z28" i="31"/>
  <c r="W28" i="31"/>
  <c r="T28" i="31"/>
  <c r="T29" i="31" s="1"/>
  <c r="N28" i="31"/>
  <c r="K28" i="31"/>
  <c r="K29" i="31" s="1"/>
  <c r="H28" i="31"/>
  <c r="BM27" i="31"/>
  <c r="BI27" i="31"/>
  <c r="BH27" i="31"/>
  <c r="BH29" i="31" s="1"/>
  <c r="BG27" i="31"/>
  <c r="BG29" i="31" s="1"/>
  <c r="BD27" i="31"/>
  <c r="BA27" i="31"/>
  <c r="AX27" i="31"/>
  <c r="AU27" i="31"/>
  <c r="AU29" i="31" s="1"/>
  <c r="AR27" i="31"/>
  <c r="AR29" i="31" s="1"/>
  <c r="AO27" i="31"/>
  <c r="AL27" i="31"/>
  <c r="AI27" i="31"/>
  <c r="AI29" i="31" s="1"/>
  <c r="AF27" i="31"/>
  <c r="AC27" i="31"/>
  <c r="Z27" i="31"/>
  <c r="W27" i="31"/>
  <c r="W29" i="31" s="1"/>
  <c r="T27" i="31"/>
  <c r="H27" i="31"/>
  <c r="H29" i="31" s="1"/>
  <c r="BL26" i="31"/>
  <c r="BK26" i="31"/>
  <c r="BF26" i="31"/>
  <c r="BE26" i="31"/>
  <c r="BC26" i="31"/>
  <c r="BB26" i="31"/>
  <c r="AZ26" i="31"/>
  <c r="AY26" i="31"/>
  <c r="AW26" i="31"/>
  <c r="AV26" i="31"/>
  <c r="AT26" i="31"/>
  <c r="AS26" i="31"/>
  <c r="AQ26" i="31"/>
  <c r="AP26" i="31"/>
  <c r="AN26" i="31"/>
  <c r="AM26" i="31"/>
  <c r="AK26" i="31"/>
  <c r="AJ26" i="31"/>
  <c r="AH26" i="31"/>
  <c r="AG26" i="31"/>
  <c r="AE26" i="31"/>
  <c r="AD26" i="31"/>
  <c r="AB26" i="31"/>
  <c r="AA26" i="31"/>
  <c r="Y26" i="31"/>
  <c r="X26" i="31"/>
  <c r="V26" i="31"/>
  <c r="U26" i="31"/>
  <c r="S26" i="31"/>
  <c r="R26" i="31"/>
  <c r="M26" i="31"/>
  <c r="L26" i="31"/>
  <c r="J26" i="31"/>
  <c r="I26" i="31"/>
  <c r="G26" i="31"/>
  <c r="F26" i="31"/>
  <c r="BM25" i="31"/>
  <c r="BI25" i="31"/>
  <c r="BH25" i="31"/>
  <c r="BG25" i="31"/>
  <c r="BD25" i="31"/>
  <c r="BA25" i="31"/>
  <c r="AX25" i="31"/>
  <c r="AU25" i="31"/>
  <c r="AR25" i="31"/>
  <c r="AO25" i="31"/>
  <c r="AL25" i="31"/>
  <c r="AI25" i="31"/>
  <c r="AI26" i="31" s="1"/>
  <c r="AF25" i="31"/>
  <c r="AC25" i="31"/>
  <c r="Z25" i="31"/>
  <c r="W25" i="31"/>
  <c r="T25" i="31"/>
  <c r="N25" i="31"/>
  <c r="N26" i="31" s="1"/>
  <c r="K25" i="31"/>
  <c r="H25" i="31"/>
  <c r="BM24" i="31"/>
  <c r="BI24" i="31"/>
  <c r="BH24" i="31"/>
  <c r="BG24" i="31"/>
  <c r="BD24" i="31"/>
  <c r="BA24" i="31"/>
  <c r="AX24" i="31"/>
  <c r="AU24" i="31"/>
  <c r="AU26" i="31" s="1"/>
  <c r="AR24" i="31"/>
  <c r="AO24" i="31"/>
  <c r="AL24" i="31"/>
  <c r="AI24" i="31"/>
  <c r="AF24" i="31"/>
  <c r="AC24" i="31"/>
  <c r="Z24" i="31"/>
  <c r="W24" i="31"/>
  <c r="W26" i="31" s="1"/>
  <c r="T24" i="31"/>
  <c r="H24" i="31"/>
  <c r="BL23" i="31"/>
  <c r="BK23" i="31"/>
  <c r="BG23" i="31"/>
  <c r="BF23" i="31"/>
  <c r="BE23" i="31"/>
  <c r="BD23" i="31"/>
  <c r="BC23" i="31"/>
  <c r="BB23" i="31"/>
  <c r="BA23" i="31"/>
  <c r="AZ23" i="31"/>
  <c r="AY23" i="31"/>
  <c r="AX23" i="31"/>
  <c r="AW23" i="31"/>
  <c r="AV23" i="31"/>
  <c r="AU23" i="31"/>
  <c r="AT23" i="31"/>
  <c r="AS23" i="31"/>
  <c r="AR23" i="31"/>
  <c r="AQ23" i="31"/>
  <c r="AP23" i="31"/>
  <c r="AO23" i="31"/>
  <c r="AN23" i="31"/>
  <c r="AM23" i="31"/>
  <c r="AK23" i="31"/>
  <c r="AJ23" i="31"/>
  <c r="AH23" i="31"/>
  <c r="AG23" i="31"/>
  <c r="AE23" i="31"/>
  <c r="AD23" i="31"/>
  <c r="AB23" i="31"/>
  <c r="AA23" i="31"/>
  <c r="Y23" i="31"/>
  <c r="X23" i="31"/>
  <c r="V23" i="31"/>
  <c r="U23" i="31"/>
  <c r="S23" i="31"/>
  <c r="R23" i="31"/>
  <c r="Q23" i="31"/>
  <c r="P23" i="31"/>
  <c r="O23" i="31"/>
  <c r="N23" i="31"/>
  <c r="M23" i="31"/>
  <c r="L23" i="31"/>
  <c r="K23" i="31"/>
  <c r="J23" i="31"/>
  <c r="I23" i="31"/>
  <c r="G23" i="31"/>
  <c r="F23" i="31"/>
  <c r="BM22" i="31"/>
  <c r="BM78" i="31" s="1"/>
  <c r="BI22" i="31"/>
  <c r="BH22" i="31"/>
  <c r="BH78" i="31" s="1"/>
  <c r="AF22" i="31"/>
  <c r="AC22" i="31"/>
  <c r="AC78" i="31" s="1"/>
  <c r="Z22" i="31"/>
  <c r="W22" i="31"/>
  <c r="T22" i="31"/>
  <c r="H22" i="31"/>
  <c r="BM21" i="31"/>
  <c r="BI21" i="31"/>
  <c r="BI23" i="31" s="1"/>
  <c r="BH21" i="31"/>
  <c r="AL21" i="31"/>
  <c r="AL23" i="31" s="1"/>
  <c r="AI21" i="31"/>
  <c r="AF21" i="31"/>
  <c r="AF23" i="31" s="1"/>
  <c r="AC21" i="31"/>
  <c r="Z21" i="31"/>
  <c r="Z23" i="31" s="1"/>
  <c r="W21" i="31"/>
  <c r="T21" i="31"/>
  <c r="T23" i="31" s="1"/>
  <c r="N21" i="31"/>
  <c r="H21" i="31"/>
  <c r="BL20" i="31"/>
  <c r="BK20" i="31"/>
  <c r="BF20" i="31"/>
  <c r="BE20" i="31"/>
  <c r="BC20" i="31"/>
  <c r="BB20" i="31"/>
  <c r="AZ20" i="31"/>
  <c r="AY20" i="31"/>
  <c r="AW20" i="31"/>
  <c r="AV20" i="31"/>
  <c r="AT20" i="31"/>
  <c r="AS20" i="31"/>
  <c r="AQ20" i="31"/>
  <c r="AP20" i="31"/>
  <c r="AN20" i="31"/>
  <c r="AM20" i="31"/>
  <c r="AK20" i="31"/>
  <c r="AJ20" i="31"/>
  <c r="AH20" i="31"/>
  <c r="AG20" i="31"/>
  <c r="AE20" i="31"/>
  <c r="AD20" i="31"/>
  <c r="AB20" i="31"/>
  <c r="AA20" i="31"/>
  <c r="Y20" i="31"/>
  <c r="X20" i="31"/>
  <c r="V20" i="31"/>
  <c r="U20" i="31"/>
  <c r="S20" i="31"/>
  <c r="R20" i="31"/>
  <c r="M20" i="31"/>
  <c r="L20" i="31"/>
  <c r="J20" i="31"/>
  <c r="I20" i="31"/>
  <c r="G20" i="31"/>
  <c r="F20" i="31"/>
  <c r="BM19" i="31"/>
  <c r="BI19" i="31"/>
  <c r="BH19" i="31"/>
  <c r="BH20" i="31" s="1"/>
  <c r="BG19" i="31"/>
  <c r="BD19" i="31"/>
  <c r="BA19" i="31"/>
  <c r="AX19" i="31"/>
  <c r="AU19" i="31"/>
  <c r="AR19" i="31"/>
  <c r="AO19" i="31"/>
  <c r="AL19" i="31"/>
  <c r="AI19" i="31"/>
  <c r="AF19" i="31"/>
  <c r="AC19" i="31"/>
  <c r="Z19" i="31"/>
  <c r="W19" i="31"/>
  <c r="T19" i="31"/>
  <c r="N19" i="31"/>
  <c r="N20" i="31" s="1"/>
  <c r="K19" i="31"/>
  <c r="K20" i="31" s="1"/>
  <c r="H19" i="31"/>
  <c r="BM18" i="31"/>
  <c r="BI18" i="31"/>
  <c r="BH18" i="31"/>
  <c r="BG18" i="31"/>
  <c r="BD18" i="31"/>
  <c r="BA18" i="31"/>
  <c r="AX18" i="31"/>
  <c r="AU18" i="31"/>
  <c r="AR18" i="31"/>
  <c r="AO18" i="31"/>
  <c r="AO20" i="31" s="1"/>
  <c r="AL18" i="31"/>
  <c r="AI18" i="31"/>
  <c r="AF18" i="31"/>
  <c r="AC18" i="31"/>
  <c r="Z18" i="31"/>
  <c r="W18" i="31"/>
  <c r="T18" i="31"/>
  <c r="H18" i="31"/>
  <c r="BL17" i="31"/>
  <c r="BK17" i="31"/>
  <c r="BF17" i="31"/>
  <c r="BE17" i="31"/>
  <c r="BC17" i="31"/>
  <c r="BB17" i="31"/>
  <c r="AZ17" i="31"/>
  <c r="AY17" i="31"/>
  <c r="AW17" i="31"/>
  <c r="AV17" i="31"/>
  <c r="AU17" i="31"/>
  <c r="AT17" i="31"/>
  <c r="AS17" i="31"/>
  <c r="AQ17" i="31"/>
  <c r="AP17" i="31"/>
  <c r="AN17" i="31"/>
  <c r="AM17" i="31"/>
  <c r="AK17" i="31"/>
  <c r="AJ17" i="31"/>
  <c r="AH17" i="31"/>
  <c r="AG17" i="31"/>
  <c r="AE17" i="31"/>
  <c r="AD17" i="31"/>
  <c r="AB17" i="31"/>
  <c r="AA17" i="31"/>
  <c r="Y17" i="31"/>
  <c r="X17" i="31"/>
  <c r="W17" i="31"/>
  <c r="V17" i="31"/>
  <c r="U17" i="31"/>
  <c r="S17" i="31"/>
  <c r="R17" i="31"/>
  <c r="M17" i="31"/>
  <c r="L17" i="31"/>
  <c r="J17" i="31"/>
  <c r="I17" i="31"/>
  <c r="G17" i="31"/>
  <c r="F17" i="31"/>
  <c r="BM16" i="31"/>
  <c r="BI16" i="31"/>
  <c r="BH16" i="31"/>
  <c r="BG16" i="31"/>
  <c r="BG17" i="31" s="1"/>
  <c r="BD16" i="31"/>
  <c r="BA16" i="31"/>
  <c r="AX16" i="31"/>
  <c r="AU16" i="31"/>
  <c r="AR16" i="31"/>
  <c r="AO16" i="31"/>
  <c r="AL16" i="31"/>
  <c r="AI16" i="31"/>
  <c r="AF16" i="31"/>
  <c r="AC16" i="31"/>
  <c r="Z16" i="31"/>
  <c r="W16" i="31"/>
  <c r="T16" i="31"/>
  <c r="N16" i="31"/>
  <c r="N17" i="31" s="1"/>
  <c r="K16" i="31"/>
  <c r="H16" i="31"/>
  <c r="BM15" i="31"/>
  <c r="BI15" i="31"/>
  <c r="BH15" i="31"/>
  <c r="BG15" i="31"/>
  <c r="BD15" i="31"/>
  <c r="BA15" i="31"/>
  <c r="AX15" i="31"/>
  <c r="AU15" i="31"/>
  <c r="AR15" i="31"/>
  <c r="AO15" i="31"/>
  <c r="AL15" i="31"/>
  <c r="AI15" i="31"/>
  <c r="AF15" i="31"/>
  <c r="AC15" i="31"/>
  <c r="Z15" i="31"/>
  <c r="W15" i="31"/>
  <c r="T15" i="31"/>
  <c r="H15" i="31"/>
  <c r="H17" i="31" s="1"/>
  <c r="BL14" i="31"/>
  <c r="BK14" i="31"/>
  <c r="BF14" i="31"/>
  <c r="BE14" i="31"/>
  <c r="BC14" i="31"/>
  <c r="BB14" i="31"/>
  <c r="AZ14" i="31"/>
  <c r="AY14" i="31"/>
  <c r="AW14" i="31"/>
  <c r="AV14" i="31"/>
  <c r="AT14" i="31"/>
  <c r="AS14" i="31"/>
  <c r="AQ14" i="31"/>
  <c r="AP14" i="31"/>
  <c r="AN14" i="31"/>
  <c r="AM14" i="31"/>
  <c r="AK14" i="31"/>
  <c r="AJ14" i="31"/>
  <c r="AH14" i="31"/>
  <c r="AG14" i="31"/>
  <c r="AE14" i="31"/>
  <c r="AD14" i="31"/>
  <c r="AB14" i="31"/>
  <c r="AA14" i="31"/>
  <c r="Y14" i="31"/>
  <c r="X14" i="31"/>
  <c r="V14" i="31"/>
  <c r="U14" i="31"/>
  <c r="S14" i="31"/>
  <c r="R14" i="31"/>
  <c r="M14" i="31"/>
  <c r="L14" i="31"/>
  <c r="J14" i="31"/>
  <c r="I14" i="31"/>
  <c r="G14" i="31"/>
  <c r="F14" i="31"/>
  <c r="BM13" i="31"/>
  <c r="BI13" i="31"/>
  <c r="BI14" i="31" s="1"/>
  <c r="BH13" i="31"/>
  <c r="BG13" i="31"/>
  <c r="BD13" i="31"/>
  <c r="BA13" i="31"/>
  <c r="AX13" i="31"/>
  <c r="AU13" i="31"/>
  <c r="AR13" i="31"/>
  <c r="AO13" i="31"/>
  <c r="AL13" i="31"/>
  <c r="AI13" i="31"/>
  <c r="AF13" i="31"/>
  <c r="AC13" i="31"/>
  <c r="AC14" i="31" s="1"/>
  <c r="Z13" i="31"/>
  <c r="W13" i="31"/>
  <c r="T13" i="31"/>
  <c r="N13" i="31"/>
  <c r="N14" i="31" s="1"/>
  <c r="K13" i="31"/>
  <c r="H13" i="31"/>
  <c r="BM12" i="31"/>
  <c r="BI12" i="31"/>
  <c r="BH12" i="31"/>
  <c r="BH14" i="31" s="1"/>
  <c r="BG12" i="31"/>
  <c r="BD12" i="31"/>
  <c r="BA12" i="31"/>
  <c r="AX12" i="31"/>
  <c r="AU12" i="31"/>
  <c r="AR12" i="31"/>
  <c r="AO12" i="31"/>
  <c r="AL12" i="31"/>
  <c r="AI12" i="31"/>
  <c r="AF12" i="31"/>
  <c r="AF14" i="31" s="1"/>
  <c r="AC12" i="31"/>
  <c r="Z12" i="31"/>
  <c r="W12" i="31"/>
  <c r="T12" i="31"/>
  <c r="H12" i="31"/>
  <c r="BL11" i="31"/>
  <c r="BK11" i="31"/>
  <c r="BF11" i="31"/>
  <c r="BE11" i="31"/>
  <c r="BE80" i="31" s="1"/>
  <c r="BC11" i="31"/>
  <c r="BB11" i="31"/>
  <c r="AZ11" i="31"/>
  <c r="AY11" i="31"/>
  <c r="AW11" i="31"/>
  <c r="AV11" i="31"/>
  <c r="AT11" i="31"/>
  <c r="AS11" i="31"/>
  <c r="AS80" i="31" s="1"/>
  <c r="AQ11" i="31"/>
  <c r="AP11" i="31"/>
  <c r="AN11" i="31"/>
  <c r="AM11" i="31"/>
  <c r="AK11" i="31"/>
  <c r="AJ11" i="31"/>
  <c r="AH11" i="31"/>
  <c r="AG11" i="31"/>
  <c r="AG80" i="31" s="1"/>
  <c r="AE11" i="31"/>
  <c r="AD11" i="31"/>
  <c r="AB11" i="31"/>
  <c r="AA11" i="31"/>
  <c r="AA80" i="31" s="1"/>
  <c r="Y11" i="31"/>
  <c r="X11" i="31"/>
  <c r="V11" i="31"/>
  <c r="U11" i="31"/>
  <c r="U80" i="31" s="1"/>
  <c r="S11" i="31"/>
  <c r="R11" i="31"/>
  <c r="Q11" i="31"/>
  <c r="P11" i="31"/>
  <c r="P80" i="31" s="1"/>
  <c r="O11" i="31"/>
  <c r="M11" i="31"/>
  <c r="L11" i="31"/>
  <c r="J11" i="31"/>
  <c r="I11" i="31"/>
  <c r="G11" i="31"/>
  <c r="F11" i="31"/>
  <c r="BM10" i="31"/>
  <c r="BI10" i="31"/>
  <c r="BH10" i="31"/>
  <c r="BG10" i="31"/>
  <c r="BG77" i="31" s="1"/>
  <c r="BD10" i="31"/>
  <c r="BA10" i="31"/>
  <c r="AX10" i="31"/>
  <c r="AU10" i="31"/>
  <c r="AR10" i="31"/>
  <c r="AO10" i="31"/>
  <c r="AL10" i="31"/>
  <c r="AI10" i="31"/>
  <c r="AF10" i="31"/>
  <c r="AC10" i="31"/>
  <c r="H10" i="31"/>
  <c r="BM9" i="31"/>
  <c r="BI9" i="31"/>
  <c r="BH9" i="31"/>
  <c r="BG9" i="31"/>
  <c r="BD9" i="31"/>
  <c r="BA9" i="31"/>
  <c r="AX9" i="31"/>
  <c r="AU9" i="31"/>
  <c r="AR9" i="31"/>
  <c r="AO9" i="31"/>
  <c r="AL9" i="31"/>
  <c r="AI9" i="31"/>
  <c r="AF9" i="31"/>
  <c r="AC9" i="31"/>
  <c r="Z9" i="31"/>
  <c r="Z11" i="31" s="1"/>
  <c r="W9" i="31"/>
  <c r="T9" i="31"/>
  <c r="N9" i="31"/>
  <c r="N76" i="31" s="1"/>
  <c r="K9" i="31"/>
  <c r="K76" i="31" s="1"/>
  <c r="H9" i="31"/>
  <c r="BL8" i="31"/>
  <c r="BK8" i="31"/>
  <c r="BF8" i="31"/>
  <c r="BE8" i="31"/>
  <c r="BC8" i="31"/>
  <c r="BB8" i="31"/>
  <c r="AZ8" i="31"/>
  <c r="AY8" i="31"/>
  <c r="AW8" i="31"/>
  <c r="AV8" i="31"/>
  <c r="AT8" i="31"/>
  <c r="AS8" i="31"/>
  <c r="AQ8" i="31"/>
  <c r="AP8" i="31"/>
  <c r="AN8" i="31"/>
  <c r="AM8" i="31"/>
  <c r="AK8" i="31"/>
  <c r="AJ8" i="31"/>
  <c r="AH8" i="31"/>
  <c r="AG8" i="31"/>
  <c r="AE8" i="31"/>
  <c r="AD8" i="31"/>
  <c r="AB8" i="31"/>
  <c r="AA8" i="31"/>
  <c r="Y8" i="31"/>
  <c r="X8" i="31"/>
  <c r="V8" i="31"/>
  <c r="U8" i="31"/>
  <c r="S8" i="31"/>
  <c r="R8" i="31"/>
  <c r="Q8" i="31"/>
  <c r="P8" i="31"/>
  <c r="O8" i="31"/>
  <c r="M8" i="31"/>
  <c r="L8" i="31"/>
  <c r="J8" i="31"/>
  <c r="I8" i="31"/>
  <c r="G8" i="31"/>
  <c r="F8" i="31"/>
  <c r="BM7" i="31"/>
  <c r="BI7" i="31"/>
  <c r="BH7" i="31"/>
  <c r="BH8" i="31" s="1"/>
  <c r="BG7" i="31"/>
  <c r="BD7" i="31"/>
  <c r="BA7" i="31"/>
  <c r="AX7" i="31"/>
  <c r="AU7" i="31"/>
  <c r="AR7" i="31"/>
  <c r="AO7" i="31"/>
  <c r="AL7" i="31"/>
  <c r="AI7" i="31"/>
  <c r="AF7" i="31"/>
  <c r="AC7" i="31"/>
  <c r="H7" i="31"/>
  <c r="BM6" i="31"/>
  <c r="BI6" i="31"/>
  <c r="BH6" i="31"/>
  <c r="BG6" i="31"/>
  <c r="BD6" i="31"/>
  <c r="BA6" i="31"/>
  <c r="AX6" i="31"/>
  <c r="AU6" i="31"/>
  <c r="AR6" i="31"/>
  <c r="AO6" i="31"/>
  <c r="AL6" i="31"/>
  <c r="AI6" i="31"/>
  <c r="AF6" i="31"/>
  <c r="AC6" i="31"/>
  <c r="Z6" i="31"/>
  <c r="W6" i="31"/>
  <c r="T6" i="31"/>
  <c r="N6" i="31"/>
  <c r="K6" i="31"/>
  <c r="H6" i="31"/>
  <c r="H8" i="31" s="1"/>
  <c r="BD11" i="31" l="1"/>
  <c r="BM11" i="31"/>
  <c r="AO77" i="31"/>
  <c r="BA77" i="31"/>
  <c r="BI77" i="31"/>
  <c r="N11" i="31"/>
  <c r="H14" i="31"/>
  <c r="AI14" i="31"/>
  <c r="AU14" i="31"/>
  <c r="BG14" i="31"/>
  <c r="AI17" i="31"/>
  <c r="T20" i="31"/>
  <c r="AR20" i="31"/>
  <c r="H26" i="31"/>
  <c r="BD29" i="31"/>
  <c r="Z32" i="31"/>
  <c r="AL32" i="31"/>
  <c r="N39" i="31"/>
  <c r="AC42" i="31"/>
  <c r="AO42" i="31"/>
  <c r="AU49" i="31"/>
  <c r="AX45" i="31"/>
  <c r="AF49" i="31"/>
  <c r="AF51" i="31" s="1"/>
  <c r="J51" i="31"/>
  <c r="Y51" i="31"/>
  <c r="AW51" i="31"/>
  <c r="BC51" i="31"/>
  <c r="BJ52" i="31"/>
  <c r="AF54" i="31"/>
  <c r="Z54" i="31"/>
  <c r="BM58" i="31"/>
  <c r="AD70" i="31"/>
  <c r="AJ70" i="31"/>
  <c r="J81" i="31"/>
  <c r="P81" i="31"/>
  <c r="AD84" i="31"/>
  <c r="AJ84" i="31"/>
  <c r="BJ24" i="31"/>
  <c r="T26" i="31"/>
  <c r="AF26" i="31"/>
  <c r="AR26" i="31"/>
  <c r="BD26" i="31"/>
  <c r="BO30" i="31"/>
  <c r="AC32" i="31"/>
  <c r="AO32" i="31"/>
  <c r="BA32" i="31"/>
  <c r="BI32" i="31"/>
  <c r="Z39" i="31"/>
  <c r="BM42" i="31"/>
  <c r="T48" i="31"/>
  <c r="AI48" i="31"/>
  <c r="R51" i="31"/>
  <c r="AI74" i="31"/>
  <c r="BI69" i="31"/>
  <c r="AB70" i="31"/>
  <c r="AH70" i="31"/>
  <c r="AZ70" i="31"/>
  <c r="R96" i="31"/>
  <c r="AO14" i="31"/>
  <c r="BA14" i="31"/>
  <c r="Z20" i="31"/>
  <c r="AL20" i="31"/>
  <c r="AX20" i="31"/>
  <c r="BG26" i="31"/>
  <c r="AQ75" i="31"/>
  <c r="BJ30" i="31"/>
  <c r="BN30" i="31" s="1"/>
  <c r="BM32" i="31"/>
  <c r="BJ34" i="31"/>
  <c r="W42" i="31"/>
  <c r="AI42" i="31"/>
  <c r="K42" i="31"/>
  <c r="AO49" i="31"/>
  <c r="AH51" i="31"/>
  <c r="AZ51" i="31"/>
  <c r="BJ55" i="31"/>
  <c r="AC58" i="31"/>
  <c r="BI58" i="31"/>
  <c r="BL70" i="31"/>
  <c r="AC20" i="31"/>
  <c r="BA20" i="31"/>
  <c r="BI20" i="31"/>
  <c r="W32" i="31"/>
  <c r="AI32" i="31"/>
  <c r="AU32" i="31"/>
  <c r="BG32" i="31"/>
  <c r="Q45" i="31"/>
  <c r="AP51" i="31"/>
  <c r="AW83" i="31"/>
  <c r="BC83" i="31"/>
  <c r="T17" i="31"/>
  <c r="AR17" i="31"/>
  <c r="BI29" i="31"/>
  <c r="W35" i="31"/>
  <c r="AU78" i="31"/>
  <c r="AU42" i="31"/>
  <c r="K73" i="31"/>
  <c r="K83" i="31" s="1"/>
  <c r="K48" i="31"/>
  <c r="AX73" i="31"/>
  <c r="AX48" i="31"/>
  <c r="Z84" i="31"/>
  <c r="AX8" i="31"/>
  <c r="BJ7" i="31"/>
  <c r="BN7" i="31" s="1"/>
  <c r="BO7" i="31" s="1"/>
  <c r="AO8" i="31"/>
  <c r="BA8" i="31"/>
  <c r="BI8" i="31"/>
  <c r="G75" i="31"/>
  <c r="M80" i="31"/>
  <c r="K77" i="31"/>
  <c r="AL14" i="31"/>
  <c r="AX14" i="31"/>
  <c r="AJ80" i="31"/>
  <c r="H20" i="31"/>
  <c r="W20" i="31"/>
  <c r="AI20" i="31"/>
  <c r="AU20" i="31"/>
  <c r="BG20" i="31"/>
  <c r="AC23" i="31"/>
  <c r="BH23" i="31"/>
  <c r="AM75" i="31"/>
  <c r="BJ27" i="31"/>
  <c r="BN27" i="31" s="1"/>
  <c r="T32" i="31"/>
  <c r="AF32" i="31"/>
  <c r="AR32" i="31"/>
  <c r="BD32" i="31"/>
  <c r="Z71" i="31"/>
  <c r="Z35" i="31"/>
  <c r="AL71" i="31"/>
  <c r="AL35" i="31"/>
  <c r="AI35" i="31"/>
  <c r="Z73" i="31"/>
  <c r="R75" i="31"/>
  <c r="AF50" i="31"/>
  <c r="AK51" i="31"/>
  <c r="AA70" i="31"/>
  <c r="AM70" i="31"/>
  <c r="BE84" i="31"/>
  <c r="AF17" i="31"/>
  <c r="BM17" i="31"/>
  <c r="BA29" i="31"/>
  <c r="Z17" i="31"/>
  <c r="BF80" i="31"/>
  <c r="Z26" i="31"/>
  <c r="AL26" i="31"/>
  <c r="AX26" i="31"/>
  <c r="BH26" i="31"/>
  <c r="BB75" i="31"/>
  <c r="H35" i="31"/>
  <c r="K71" i="31"/>
  <c r="K81" i="31" s="1"/>
  <c r="K39" i="31"/>
  <c r="AL39" i="31"/>
  <c r="AX71" i="31"/>
  <c r="AX39" i="31"/>
  <c r="BH39" i="31"/>
  <c r="H45" i="31"/>
  <c r="BG51" i="31"/>
  <c r="W58" i="31"/>
  <c r="AN93" i="31"/>
  <c r="AN81" i="31"/>
  <c r="BD17" i="31"/>
  <c r="AC29" i="31"/>
  <c r="AL76" i="31"/>
  <c r="AL81" i="31" s="1"/>
  <c r="BJ12" i="31"/>
  <c r="Z76" i="31"/>
  <c r="Z81" i="31" s="1"/>
  <c r="BJ16" i="31"/>
  <c r="BN16" i="31" s="1"/>
  <c r="BO16" i="31" s="1"/>
  <c r="AL17" i="31"/>
  <c r="AX17" i="31"/>
  <c r="T72" i="31"/>
  <c r="AF72" i="31"/>
  <c r="AR72" i="31"/>
  <c r="BD72" i="31"/>
  <c r="BC75" i="31"/>
  <c r="AC76" i="31"/>
  <c r="AC81" i="31" s="1"/>
  <c r="BI76" i="31"/>
  <c r="Y80" i="31"/>
  <c r="AK80" i="31"/>
  <c r="AW80" i="31"/>
  <c r="T77" i="31"/>
  <c r="AR14" i="31"/>
  <c r="BA76" i="31"/>
  <c r="AC17" i="31"/>
  <c r="AO17" i="31"/>
  <c r="BA17" i="31"/>
  <c r="BI17" i="31"/>
  <c r="BJ18" i="31"/>
  <c r="AF20" i="31"/>
  <c r="BD20" i="31"/>
  <c r="W23" i="31"/>
  <c r="BM23" i="31"/>
  <c r="BI78" i="31"/>
  <c r="AC26" i="31"/>
  <c r="AO26" i="31"/>
  <c r="BA26" i="31"/>
  <c r="BI26" i="31"/>
  <c r="Z29" i="31"/>
  <c r="AL29" i="31"/>
  <c r="AX29" i="31"/>
  <c r="N81" i="31"/>
  <c r="G82" i="31"/>
  <c r="V75" i="31"/>
  <c r="BN34" i="31"/>
  <c r="BO34" i="31" s="1"/>
  <c r="W39" i="31"/>
  <c r="AI39" i="31"/>
  <c r="AU71" i="31"/>
  <c r="BG71" i="31"/>
  <c r="BJ37" i="31"/>
  <c r="AL73" i="31"/>
  <c r="BJ40" i="31"/>
  <c r="BN40" i="31" s="1"/>
  <c r="BO40" i="31" s="1"/>
  <c r="BA42" i="31"/>
  <c r="BI42" i="31"/>
  <c r="K49" i="31"/>
  <c r="K51" i="31" s="1"/>
  <c r="Z49" i="31"/>
  <c r="AL49" i="31"/>
  <c r="AX49" i="31"/>
  <c r="Z50" i="31"/>
  <c r="AL50" i="31"/>
  <c r="AX51" i="31"/>
  <c r="BH45" i="31"/>
  <c r="AC49" i="31"/>
  <c r="BK51" i="31"/>
  <c r="S51" i="31"/>
  <c r="S85" i="31" s="1"/>
  <c r="S97" i="31" s="1"/>
  <c r="BE51" i="31"/>
  <c r="W54" i="31"/>
  <c r="AI54" i="31"/>
  <c r="T58" i="31"/>
  <c r="AF58" i="31"/>
  <c r="Z58" i="31"/>
  <c r="AC79" i="31"/>
  <c r="BI79" i="31"/>
  <c r="BJ59" i="31"/>
  <c r="BJ60" i="31" s="1"/>
  <c r="BH68" i="31"/>
  <c r="AC62" i="31"/>
  <c r="AC74" i="31"/>
  <c r="AC84" i="31" s="1"/>
  <c r="AO74" i="31"/>
  <c r="AR67" i="31"/>
  <c r="H69" i="31"/>
  <c r="AL79" i="31"/>
  <c r="Z67" i="31"/>
  <c r="M70" i="31"/>
  <c r="AS70" i="31"/>
  <c r="AW70" i="31"/>
  <c r="AW85" i="31" s="1"/>
  <c r="BA70" i="31"/>
  <c r="BE70" i="31"/>
  <c r="BE85" i="31" s="1"/>
  <c r="J70" i="31"/>
  <c r="R70" i="31"/>
  <c r="R85" i="31" s="1"/>
  <c r="R97" i="31" s="1"/>
  <c r="AT70" i="31"/>
  <c r="BB70" i="31"/>
  <c r="BK83" i="31"/>
  <c r="I84" i="31"/>
  <c r="I96" i="31" s="1"/>
  <c r="M84" i="31"/>
  <c r="Q84" i="31"/>
  <c r="V84" i="31"/>
  <c r="AG84" i="31"/>
  <c r="AS84" i="31"/>
  <c r="AW84" i="31"/>
  <c r="AW96" i="31" s="1"/>
  <c r="BA84" i="31"/>
  <c r="M81" i="31"/>
  <c r="X81" i="31"/>
  <c r="O82" i="31"/>
  <c r="AS83" i="31"/>
  <c r="N45" i="31"/>
  <c r="AC45" i="31"/>
  <c r="AO45" i="31"/>
  <c r="BA45" i="31"/>
  <c r="BI45" i="31"/>
  <c r="Z48" i="31"/>
  <c r="BI49" i="31"/>
  <c r="BI50" i="31"/>
  <c r="O80" i="31"/>
  <c r="AN51" i="31"/>
  <c r="AN85" i="31" s="1"/>
  <c r="BB51" i="31"/>
  <c r="O51" i="31"/>
  <c r="BJ53" i="31"/>
  <c r="BN53" i="31" s="1"/>
  <c r="BO53" i="31" s="1"/>
  <c r="Z68" i="31"/>
  <c r="AL68" i="31"/>
  <c r="H62" i="31"/>
  <c r="AF74" i="31"/>
  <c r="AR68" i="31"/>
  <c r="AL74" i="31"/>
  <c r="BI74" i="31"/>
  <c r="AI69" i="31"/>
  <c r="BH69" i="31"/>
  <c r="W67" i="31"/>
  <c r="AO68" i="31"/>
  <c r="F70" i="31"/>
  <c r="F85" i="31" s="1"/>
  <c r="K70" i="31"/>
  <c r="O70" i="31"/>
  <c r="S70" i="31"/>
  <c r="AP70" i="31"/>
  <c r="AP85" i="31" s="1"/>
  <c r="AU70" i="31"/>
  <c r="AY70" i="31"/>
  <c r="BC70" i="31"/>
  <c r="BG70" i="31"/>
  <c r="F81" i="31"/>
  <c r="AA83" i="31"/>
  <c r="AG83" i="31"/>
  <c r="AQ83" i="31"/>
  <c r="BL84" i="31"/>
  <c r="I81" i="31"/>
  <c r="Y81" i="31"/>
  <c r="AM82" i="31"/>
  <c r="AM90" i="31" s="1"/>
  <c r="AO78" i="31"/>
  <c r="AO83" i="31" s="1"/>
  <c r="O84" i="31"/>
  <c r="S84" i="31"/>
  <c r="AU84" i="31"/>
  <c r="AY84" i="31"/>
  <c r="AC39" i="31"/>
  <c r="AO39" i="31"/>
  <c r="BI39" i="31"/>
  <c r="T73" i="31"/>
  <c r="AF73" i="31"/>
  <c r="AR73" i="31"/>
  <c r="T42" i="31"/>
  <c r="AF42" i="31"/>
  <c r="AR49" i="31"/>
  <c r="BM49" i="31"/>
  <c r="BM45" i="31"/>
  <c r="BH48" i="31"/>
  <c r="L51" i="31"/>
  <c r="F51" i="31"/>
  <c r="AO50" i="31"/>
  <c r="AO51" i="31" s="1"/>
  <c r="AI79" i="31"/>
  <c r="BJ64" i="31"/>
  <c r="G70" i="31"/>
  <c r="L70" i="31"/>
  <c r="L85" i="31" s="1"/>
  <c r="P70" i="31"/>
  <c r="Z69" i="31"/>
  <c r="AE70" i="31"/>
  <c r="AQ70" i="31"/>
  <c r="AV70" i="31"/>
  <c r="BD70" i="31"/>
  <c r="BK70" i="31"/>
  <c r="P96" i="31"/>
  <c r="V81" i="31"/>
  <c r="AM83" i="31"/>
  <c r="AG81" i="31"/>
  <c r="AS81" i="31"/>
  <c r="AS96" i="31" s="1"/>
  <c r="BE81" i="31"/>
  <c r="AE84" i="31"/>
  <c r="AB75" i="31"/>
  <c r="AR8" i="31"/>
  <c r="AC77" i="31"/>
  <c r="BJ10" i="31"/>
  <c r="BN24" i="31"/>
  <c r="BJ31" i="31"/>
  <c r="BJ32" i="31" s="1"/>
  <c r="BN37" i="31"/>
  <c r="BO37" i="31" s="1"/>
  <c r="AJ51" i="31"/>
  <c r="AJ85" i="31" s="1"/>
  <c r="AN75" i="31"/>
  <c r="BD76" i="31"/>
  <c r="BD14" i="31"/>
  <c r="BH17" i="31"/>
  <c r="K17" i="31"/>
  <c r="BN18" i="31"/>
  <c r="BO18" i="31" s="1"/>
  <c r="H78" i="31"/>
  <c r="BJ22" i="31"/>
  <c r="BJ28" i="31"/>
  <c r="N29" i="31"/>
  <c r="AO29" i="31"/>
  <c r="AO72" i="31"/>
  <c r="BN31" i="31"/>
  <c r="BN32" i="31" s="1"/>
  <c r="T71" i="31"/>
  <c r="BJ33" i="31"/>
  <c r="T35" i="31"/>
  <c r="AF71" i="31"/>
  <c r="AF35" i="31"/>
  <c r="AR35" i="31"/>
  <c r="AR71" i="31"/>
  <c r="BD71" i="31"/>
  <c r="BD39" i="31"/>
  <c r="BJ36" i="31"/>
  <c r="H73" i="31"/>
  <c r="AC83" i="31"/>
  <c r="BJ38" i="31"/>
  <c r="AR78" i="31"/>
  <c r="AR83" i="31" s="1"/>
  <c r="AR42" i="31"/>
  <c r="BJ41" i="31"/>
  <c r="BJ42" i="31" s="1"/>
  <c r="H50" i="31"/>
  <c r="T50" i="31"/>
  <c r="T51" i="31" s="1"/>
  <c r="T45" i="31"/>
  <c r="AI50" i="31"/>
  <c r="AI51" i="31" s="1"/>
  <c r="AI45" i="31"/>
  <c r="AU50" i="31"/>
  <c r="AU51" i="31" s="1"/>
  <c r="AU45" i="31"/>
  <c r="BN55" i="31"/>
  <c r="AX72" i="31"/>
  <c r="P85" i="31"/>
  <c r="P75" i="31"/>
  <c r="T8" i="31"/>
  <c r="AJ75" i="31"/>
  <c r="AZ85" i="31"/>
  <c r="AZ75" i="31"/>
  <c r="BL75" i="31"/>
  <c r="T76" i="31"/>
  <c r="BD80" i="31"/>
  <c r="BM76" i="31"/>
  <c r="AO11" i="31"/>
  <c r="BN12" i="31"/>
  <c r="BO12" i="31" s="1"/>
  <c r="BJ15" i="31"/>
  <c r="BN15" i="31" s="1"/>
  <c r="BJ19" i="31"/>
  <c r="BJ20" i="31" s="1"/>
  <c r="AF78" i="31"/>
  <c r="AF83" i="31" s="1"/>
  <c r="K26" i="31"/>
  <c r="BJ25" i="31"/>
  <c r="N42" i="31"/>
  <c r="BD42" i="31"/>
  <c r="AL78" i="31"/>
  <c r="AL83" i="31" s="1"/>
  <c r="AL48" i="31"/>
  <c r="BH49" i="31"/>
  <c r="H70" i="31"/>
  <c r="BJ6" i="31"/>
  <c r="BI11" i="31"/>
  <c r="BM26" i="31"/>
  <c r="BM71" i="31"/>
  <c r="BN33" i="31"/>
  <c r="BO33" i="31" s="1"/>
  <c r="BM35" i="31"/>
  <c r="X75" i="31"/>
  <c r="BD8" i="31"/>
  <c r="I80" i="31"/>
  <c r="AC11" i="31"/>
  <c r="N72" i="31"/>
  <c r="BA72" i="31"/>
  <c r="BA82" i="31" s="1"/>
  <c r="AO75" i="31"/>
  <c r="L75" i="31"/>
  <c r="AF8" i="31"/>
  <c r="AV75" i="31"/>
  <c r="H11" i="31"/>
  <c r="H76" i="31"/>
  <c r="W76" i="31"/>
  <c r="W81" i="31" s="1"/>
  <c r="W11" i="31"/>
  <c r="AI76" i="31"/>
  <c r="AI81" i="31" s="1"/>
  <c r="AI11" i="31"/>
  <c r="AU76" i="31"/>
  <c r="AU81" i="31" s="1"/>
  <c r="AU11" i="31"/>
  <c r="BG76" i="31"/>
  <c r="BG11" i="31"/>
  <c r="AL77" i="31"/>
  <c r="AL93" i="31" s="1"/>
  <c r="F80" i="31"/>
  <c r="AV80" i="31"/>
  <c r="BA11" i="31"/>
  <c r="BJ13" i="31"/>
  <c r="BJ14" i="31" s="1"/>
  <c r="T14" i="31"/>
  <c r="BN19" i="31"/>
  <c r="BN20" i="31" s="1"/>
  <c r="BO20" i="31" s="1"/>
  <c r="AI23" i="31"/>
  <c r="AI77" i="31"/>
  <c r="BJ21" i="31"/>
  <c r="BO24" i="31"/>
  <c r="BG45" i="31"/>
  <c r="BI51" i="31"/>
  <c r="AR51" i="31"/>
  <c r="W68" i="31"/>
  <c r="W62" i="31"/>
  <c r="AI68" i="31"/>
  <c r="AI62" i="31"/>
  <c r="BM69" i="31"/>
  <c r="BM67" i="31"/>
  <c r="Z70" i="31"/>
  <c r="AJ93" i="31"/>
  <c r="AJ81" i="31"/>
  <c r="AJ96" i="31" s="1"/>
  <c r="H72" i="31"/>
  <c r="AI72" i="31"/>
  <c r="BG72" i="31"/>
  <c r="BG82" i="31" s="1"/>
  <c r="I75" i="31"/>
  <c r="M75" i="31"/>
  <c r="U75" i="31"/>
  <c r="U85" i="31"/>
  <c r="AC8" i="31"/>
  <c r="AK85" i="31"/>
  <c r="AK75" i="31"/>
  <c r="AS85" i="31"/>
  <c r="AS75" i="31"/>
  <c r="AX76" i="31"/>
  <c r="AR77" i="31"/>
  <c r="BD77" i="31"/>
  <c r="BD82" i="31" s="1"/>
  <c r="V80" i="31"/>
  <c r="AD80" i="31"/>
  <c r="AL11" i="31"/>
  <c r="AT80" i="31"/>
  <c r="AX11" i="31"/>
  <c r="BM14" i="31"/>
  <c r="BM20" i="31"/>
  <c r="AU39" i="31"/>
  <c r="BG39" i="31"/>
  <c r="BJ44" i="31"/>
  <c r="AL45" i="31"/>
  <c r="BA73" i="31"/>
  <c r="BA83" i="31" s="1"/>
  <c r="BA48" i="31"/>
  <c r="Q49" i="31"/>
  <c r="X51" i="31"/>
  <c r="X85" i="31" s="1"/>
  <c r="BN52" i="31"/>
  <c r="N58" i="31"/>
  <c r="N80" i="31" s="1"/>
  <c r="Z62" i="31"/>
  <c r="BH62" i="31"/>
  <c r="T79" i="31"/>
  <c r="T84" i="31" s="1"/>
  <c r="T67" i="31"/>
  <c r="BJ65" i="31"/>
  <c r="BN65" i="31" s="1"/>
  <c r="BO65" i="31" s="1"/>
  <c r="AF69" i="31"/>
  <c r="AL67" i="31"/>
  <c r="AV93" i="31"/>
  <c r="AV81" i="31"/>
  <c r="AV96" i="31" s="1"/>
  <c r="BB93" i="31"/>
  <c r="BB81" i="31"/>
  <c r="BB96" i="31" s="1"/>
  <c r="M83" i="31"/>
  <c r="AN96" i="31"/>
  <c r="K72" i="31"/>
  <c r="K82" i="31" s="1"/>
  <c r="Z72" i="31"/>
  <c r="AL72" i="31"/>
  <c r="BH72" i="31"/>
  <c r="J75" i="31"/>
  <c r="N8" i="31"/>
  <c r="V85" i="31"/>
  <c r="Z8" i="31"/>
  <c r="AD85" i="31"/>
  <c r="AD75" i="31"/>
  <c r="AH85" i="31"/>
  <c r="AL8" i="31"/>
  <c r="AP75" i="31"/>
  <c r="AT85" i="31"/>
  <c r="AT75" i="31"/>
  <c r="BB85" i="31"/>
  <c r="BF75" i="31"/>
  <c r="AO76" i="31"/>
  <c r="AO81" i="31" s="1"/>
  <c r="AU77" i="31"/>
  <c r="BM77" i="31"/>
  <c r="G80" i="31"/>
  <c r="K11" i="31"/>
  <c r="S80" i="31"/>
  <c r="AE80" i="31"/>
  <c r="AM80" i="31"/>
  <c r="AQ80" i="31"/>
  <c r="AY80" i="31"/>
  <c r="BC80" i="31"/>
  <c r="BK80" i="31"/>
  <c r="Z77" i="31"/>
  <c r="K14" i="31"/>
  <c r="Z14" i="31"/>
  <c r="Z80" i="31" s="1"/>
  <c r="W78" i="31"/>
  <c r="W83" i="31" s="1"/>
  <c r="H23" i="31"/>
  <c r="H32" i="31"/>
  <c r="BI71" i="31"/>
  <c r="AC35" i="31"/>
  <c r="AO35" i="31"/>
  <c r="BI35" i="31"/>
  <c r="BN36" i="31"/>
  <c r="BO36" i="31" s="1"/>
  <c r="BH73" i="31"/>
  <c r="BH83" i="31" s="1"/>
  <c r="BN38" i="31"/>
  <c r="H39" i="31"/>
  <c r="Z42" i="31"/>
  <c r="AL42" i="31"/>
  <c r="AX78" i="31"/>
  <c r="AX42" i="31"/>
  <c r="H42" i="31"/>
  <c r="BO43" i="31"/>
  <c r="Z45" i="31"/>
  <c r="AR45" i="31"/>
  <c r="BD73" i="31"/>
  <c r="BD83" i="31" s="1"/>
  <c r="BJ46" i="31"/>
  <c r="BN46" i="31" s="1"/>
  <c r="BO46" i="31" s="1"/>
  <c r="BJ47" i="31"/>
  <c r="BI48" i="31"/>
  <c r="N49" i="31"/>
  <c r="BD49" i="31"/>
  <c r="BD51" i="31" s="1"/>
  <c r="I51" i="31"/>
  <c r="I85" i="31" s="1"/>
  <c r="M51" i="31"/>
  <c r="M85" i="31" s="1"/>
  <c r="Q50" i="31"/>
  <c r="Q80" i="31" s="1"/>
  <c r="AC50" i="31"/>
  <c r="AC51" i="31" s="1"/>
  <c r="BH50" i="31"/>
  <c r="BH51" i="31" s="1"/>
  <c r="BL51" i="31"/>
  <c r="BL85" i="31" s="1"/>
  <c r="H54" i="31"/>
  <c r="T54" i="31"/>
  <c r="BJ56" i="31"/>
  <c r="BN56" i="31" s="1"/>
  <c r="BO56" i="31" s="1"/>
  <c r="BJ61" i="31"/>
  <c r="W70" i="31"/>
  <c r="AI67" i="31"/>
  <c r="BH67" i="31"/>
  <c r="T68" i="31"/>
  <c r="AL69" i="31"/>
  <c r="AL70" i="31" s="1"/>
  <c r="J96" i="31"/>
  <c r="AM93" i="31"/>
  <c r="AM81" i="31"/>
  <c r="BK93" i="31"/>
  <c r="BK81" i="31"/>
  <c r="BK96" i="31" s="1"/>
  <c r="N73" i="31"/>
  <c r="N83" i="31" s="1"/>
  <c r="F84" i="31"/>
  <c r="AH75" i="31"/>
  <c r="X96" i="31"/>
  <c r="BM79" i="31"/>
  <c r="AI58" i="31"/>
  <c r="BM74" i="31"/>
  <c r="AZ81" i="31"/>
  <c r="AZ96" i="31" s="1"/>
  <c r="AZ93" i="31"/>
  <c r="BF93" i="31"/>
  <c r="BF81" i="31"/>
  <c r="AR74" i="31"/>
  <c r="AR84" i="31" s="1"/>
  <c r="W72" i="31"/>
  <c r="AU72" i="31"/>
  <c r="AU82" i="31" s="1"/>
  <c r="BM72" i="31"/>
  <c r="Q75" i="31"/>
  <c r="Y85" i="31"/>
  <c r="Y75" i="31"/>
  <c r="AG75" i="31"/>
  <c r="AG85" i="31"/>
  <c r="AW75" i="31"/>
  <c r="BE75" i="31"/>
  <c r="BM8" i="31"/>
  <c r="BH76" i="31"/>
  <c r="BH81" i="31" s="1"/>
  <c r="AF77" i="31"/>
  <c r="AF82" i="31" s="1"/>
  <c r="J80" i="31"/>
  <c r="R80" i="31"/>
  <c r="AH80" i="31"/>
  <c r="AP80" i="31"/>
  <c r="BB80" i="31"/>
  <c r="W77" i="31"/>
  <c r="T78" i="31"/>
  <c r="T83" i="31" s="1"/>
  <c r="BO27" i="31"/>
  <c r="BH35" i="31"/>
  <c r="BG81" i="31"/>
  <c r="BM83" i="31"/>
  <c r="BJ43" i="31"/>
  <c r="BN43" i="31" s="1"/>
  <c r="AC48" i="31"/>
  <c r="AB51" i="31"/>
  <c r="AB85" i="31" s="1"/>
  <c r="BM54" i="31"/>
  <c r="AR79" i="31"/>
  <c r="AF68" i="31"/>
  <c r="BF70" i="31"/>
  <c r="BF85" i="31" s="1"/>
  <c r="S96" i="31"/>
  <c r="AH84" i="31"/>
  <c r="J85" i="31"/>
  <c r="AC72" i="31"/>
  <c r="AC82" i="31" s="1"/>
  <c r="BI72" i="31"/>
  <c r="BI82" i="31" s="1"/>
  <c r="G85" i="31"/>
  <c r="K8" i="31"/>
  <c r="O85" i="31"/>
  <c r="O75" i="31"/>
  <c r="S75" i="31"/>
  <c r="W8" i="31"/>
  <c r="AA85" i="31"/>
  <c r="AE75" i="31"/>
  <c r="AI8" i="31"/>
  <c r="AM85" i="31"/>
  <c r="AQ85" i="31"/>
  <c r="AU8" i="31"/>
  <c r="AY85" i="31"/>
  <c r="AY75" i="31"/>
  <c r="BC85" i="31"/>
  <c r="BG8" i="31"/>
  <c r="BK75" i="31"/>
  <c r="BK85" i="31"/>
  <c r="AF76" i="31"/>
  <c r="AR76" i="31"/>
  <c r="BJ9" i="31"/>
  <c r="H77" i="31"/>
  <c r="AX77" i="31"/>
  <c r="BH77" i="31"/>
  <c r="BN10" i="31"/>
  <c r="L80" i="31"/>
  <c r="T11" i="31"/>
  <c r="X80" i="31"/>
  <c r="AB80" i="31"/>
  <c r="AF11" i="31"/>
  <c r="AN80" i="31"/>
  <c r="AR11" i="31"/>
  <c r="AZ80" i="31"/>
  <c r="BH11" i="31"/>
  <c r="BL80" i="31"/>
  <c r="N77" i="31"/>
  <c r="W14" i="31"/>
  <c r="Z78" i="31"/>
  <c r="Z83" i="31" s="1"/>
  <c r="BA81" i="31"/>
  <c r="BA96" i="31" s="1"/>
  <c r="BI73" i="31"/>
  <c r="BA39" i="31"/>
  <c r="BG42" i="31"/>
  <c r="K45" i="31"/>
  <c r="AU73" i="31"/>
  <c r="AU83" i="31" s="1"/>
  <c r="BG73" i="31"/>
  <c r="BG83" i="31" s="1"/>
  <c r="BM48" i="31"/>
  <c r="BA49" i="31"/>
  <c r="BA51" i="31" s="1"/>
  <c r="N50" i="31"/>
  <c r="AV51" i="31"/>
  <c r="AV85" i="31" s="1"/>
  <c r="AV97" i="31" s="1"/>
  <c r="BM50" i="31"/>
  <c r="H58" i="31"/>
  <c r="BH58" i="31"/>
  <c r="AF79" i="31"/>
  <c r="BJ57" i="31"/>
  <c r="BM60" i="31"/>
  <c r="BN59" i="31"/>
  <c r="H74" i="31"/>
  <c r="BJ63" i="31"/>
  <c r="BJ74" i="31" s="1"/>
  <c r="BN64" i="31"/>
  <c r="BJ66" i="31"/>
  <c r="BN66" i="31" s="1"/>
  <c r="AF67" i="31"/>
  <c r="BI68" i="31"/>
  <c r="BI70" i="31" s="1"/>
  <c r="BM68" i="31"/>
  <c r="T69" i="31"/>
  <c r="T70" i="31" s="1"/>
  <c r="AR69" i="31"/>
  <c r="AR70" i="31" s="1"/>
  <c r="L81" i="31"/>
  <c r="V96" i="31"/>
  <c r="AE96" i="31"/>
  <c r="AS93" i="31"/>
  <c r="BE93" i="31"/>
  <c r="BF82" i="31"/>
  <c r="F75" i="31"/>
  <c r="AA75" i="31"/>
  <c r="Q78" i="31"/>
  <c r="Q83" i="31" s="1"/>
  <c r="Q96" i="31" s="1"/>
  <c r="W79" i="31"/>
  <c r="W84" i="31" s="1"/>
  <c r="AX81" i="31"/>
  <c r="AE85" i="31"/>
  <c r="AI78" i="31"/>
  <c r="AI83" i="31" s="1"/>
  <c r="H79" i="31"/>
  <c r="BH79" i="31"/>
  <c r="BH84" i="31" s="1"/>
  <c r="AI84" i="31"/>
  <c r="AC69" i="31"/>
  <c r="AC70" i="31" s="1"/>
  <c r="AC67" i="31"/>
  <c r="AO79" i="31"/>
  <c r="AO84" i="31" s="1"/>
  <c r="AO69" i="31"/>
  <c r="AO70" i="31" s="1"/>
  <c r="AO67" i="31"/>
  <c r="H67" i="31"/>
  <c r="O96" i="31"/>
  <c r="AP93" i="31"/>
  <c r="AP81" i="31"/>
  <c r="AT93" i="31"/>
  <c r="AT81" i="31"/>
  <c r="AT96" i="31" s="1"/>
  <c r="BC93" i="31"/>
  <c r="BC81" i="31"/>
  <c r="BL81" i="31"/>
  <c r="BL93" i="31"/>
  <c r="AP82" i="31"/>
  <c r="AP90" i="31" s="1"/>
  <c r="AY82" i="31"/>
  <c r="AB83" i="31"/>
  <c r="AB96" i="31" s="1"/>
  <c r="BL83" i="31"/>
  <c r="U81" i="31"/>
  <c r="AD81" i="31"/>
  <c r="AH93" i="31"/>
  <c r="AQ93" i="31"/>
  <c r="AQ81" i="31"/>
  <c r="AY93" i="31"/>
  <c r="AY81" i="31"/>
  <c r="AD82" i="31"/>
  <c r="AH82" i="31"/>
  <c r="AH90" i="31" s="1"/>
  <c r="AQ82" i="31"/>
  <c r="AQ90" i="31" s="1"/>
  <c r="L83" i="31"/>
  <c r="AP84" i="31"/>
  <c r="AH81" i="31"/>
  <c r="AH96" i="31" s="1"/>
  <c r="BI67" i="31"/>
  <c r="AG93" i="31"/>
  <c r="AK93" i="31"/>
  <c r="AW93" i="31"/>
  <c r="U83" i="31"/>
  <c r="Y83" i="31"/>
  <c r="Y96" i="31" s="1"/>
  <c r="AK83" i="31"/>
  <c r="BE83" i="31"/>
  <c r="BE96" i="31" s="1"/>
  <c r="G84" i="31"/>
  <c r="G96" i="31" s="1"/>
  <c r="K84" i="31"/>
  <c r="AA84" i="31"/>
  <c r="AM84" i="31"/>
  <c r="AQ84" i="31"/>
  <c r="BC84" i="31"/>
  <c r="BG84" i="31"/>
  <c r="AK81" i="31"/>
  <c r="AK96" i="31" l="1"/>
  <c r="BI83" i="31"/>
  <c r="AX83" i="31"/>
  <c r="X97" i="31"/>
  <c r="AR82" i="31"/>
  <c r="BN41" i="31"/>
  <c r="BN42" i="31" s="1"/>
  <c r="F96" i="31"/>
  <c r="F97" i="31" s="1"/>
  <c r="BJ79" i="31"/>
  <c r="J97" i="31"/>
  <c r="BB97" i="31"/>
  <c r="AX80" i="31"/>
  <c r="AO82" i="31"/>
  <c r="AX75" i="31"/>
  <c r="BH75" i="31"/>
  <c r="BN17" i="31"/>
  <c r="BO17" i="31" s="1"/>
  <c r="AP97" i="31"/>
  <c r="AD96" i="31"/>
  <c r="AP96" i="31"/>
  <c r="V97" i="31"/>
  <c r="BM70" i="31"/>
  <c r="AA96" i="31"/>
  <c r="AL84" i="31"/>
  <c r="Z51" i="31"/>
  <c r="T82" i="31"/>
  <c r="BJ49" i="31"/>
  <c r="BN49" i="31" s="1"/>
  <c r="BO49" i="31" s="1"/>
  <c r="BJ54" i="31"/>
  <c r="AO85" i="31"/>
  <c r="AF84" i="31"/>
  <c r="BA93" i="31"/>
  <c r="BM82" i="31"/>
  <c r="BF96" i="31"/>
  <c r="BM80" i="31"/>
  <c r="AK97" i="31"/>
  <c r="AI82" i="31"/>
  <c r="AI96" i="31" s="1"/>
  <c r="BA80" i="31"/>
  <c r="BG80" i="31"/>
  <c r="BI80" i="31"/>
  <c r="AG96" i="31"/>
  <c r="AG97" i="31" s="1"/>
  <c r="BI84" i="31"/>
  <c r="AL51" i="31"/>
  <c r="AL85" i="31" s="1"/>
  <c r="AH97" i="31"/>
  <c r="AY96" i="31"/>
  <c r="AY97" i="31" s="1"/>
  <c r="AW97" i="31"/>
  <c r="BM84" i="31"/>
  <c r="I97" i="31"/>
  <c r="AL82" i="31"/>
  <c r="AL96" i="31" s="1"/>
  <c r="M96" i="31"/>
  <c r="AI70" i="31"/>
  <c r="AI85" i="31" s="1"/>
  <c r="AC80" i="31"/>
  <c r="P97" i="31"/>
  <c r="BA75" i="31"/>
  <c r="N51" i="31"/>
  <c r="AC96" i="31"/>
  <c r="BF97" i="31"/>
  <c r="AB97" i="31"/>
  <c r="BG96" i="31"/>
  <c r="W80" i="31"/>
  <c r="AX82" i="31"/>
  <c r="AF81" i="31"/>
  <c r="BH70" i="31"/>
  <c r="BI85" i="31"/>
  <c r="AX96" i="31"/>
  <c r="L96" i="31"/>
  <c r="H84" i="31"/>
  <c r="BM51" i="31"/>
  <c r="BO10" i="31"/>
  <c r="K85" i="31"/>
  <c r="K75" i="31"/>
  <c r="BJ48" i="31"/>
  <c r="BN47" i="31"/>
  <c r="BN73" i="31"/>
  <c r="BO73" i="31" s="1"/>
  <c r="BI81" i="31"/>
  <c r="BI93" i="31"/>
  <c r="BJ45" i="31"/>
  <c r="BN44" i="31"/>
  <c r="AU96" i="31"/>
  <c r="AF75" i="31"/>
  <c r="BI75" i="31"/>
  <c r="AJ97" i="31"/>
  <c r="BD93" i="31"/>
  <c r="BD81" i="31"/>
  <c r="BD96" i="31" s="1"/>
  <c r="BL96" i="31"/>
  <c r="BL97" i="31" s="1"/>
  <c r="AU85" i="31"/>
  <c r="AU75" i="31"/>
  <c r="G97" i="31"/>
  <c r="BE97" i="31"/>
  <c r="BN63" i="31"/>
  <c r="BH82" i="31"/>
  <c r="AF70" i="31"/>
  <c r="AF85" i="31" s="1"/>
  <c r="AC85" i="31"/>
  <c r="AC97" i="31" s="1"/>
  <c r="AC75" i="31"/>
  <c r="AU80" i="31"/>
  <c r="BJ8" i="31"/>
  <c r="BJ72" i="31"/>
  <c r="BO41" i="31"/>
  <c r="H83" i="31"/>
  <c r="BO31" i="31"/>
  <c r="BJ77" i="31"/>
  <c r="BH85" i="31"/>
  <c r="BH97" i="31" s="1"/>
  <c r="AQ96" i="31"/>
  <c r="U96" i="31"/>
  <c r="U97" i="31" s="1"/>
  <c r="BC96" i="31"/>
  <c r="BC97" i="31" s="1"/>
  <c r="AO93" i="31"/>
  <c r="BN60" i="31"/>
  <c r="BO60" i="31" s="1"/>
  <c r="BO59" i="31"/>
  <c r="BO19" i="31"/>
  <c r="T80" i="31"/>
  <c r="AQ97" i="31"/>
  <c r="AA97" i="31"/>
  <c r="BO15" i="31"/>
  <c r="BH96" i="31"/>
  <c r="Q51" i="31"/>
  <c r="Q85" i="31" s="1"/>
  <c r="Q97" i="31" s="1"/>
  <c r="BO42" i="31"/>
  <c r="BN39" i="31"/>
  <c r="BO32" i="31"/>
  <c r="AD97" i="31"/>
  <c r="N85" i="31"/>
  <c r="N75" i="31"/>
  <c r="BJ69" i="31"/>
  <c r="BJ67" i="31"/>
  <c r="AL80" i="31"/>
  <c r="AS97" i="31"/>
  <c r="H82" i="31"/>
  <c r="BN21" i="31"/>
  <c r="BJ23" i="31"/>
  <c r="BA85" i="31"/>
  <c r="BA97" i="31" s="1"/>
  <c r="BD85" i="31"/>
  <c r="BD75" i="31"/>
  <c r="BN71" i="31"/>
  <c r="BN35" i="31"/>
  <c r="BO35" i="31" s="1"/>
  <c r="AI93" i="31"/>
  <c r="AO80" i="31"/>
  <c r="AZ97" i="31"/>
  <c r="H51" i="31"/>
  <c r="BJ73" i="31"/>
  <c r="BJ39" i="31"/>
  <c r="BJ35" i="31"/>
  <c r="BJ71" i="31"/>
  <c r="BJ78" i="31"/>
  <c r="BN22" i="31"/>
  <c r="AN97" i="31"/>
  <c r="AR85" i="31"/>
  <c r="AR75" i="31"/>
  <c r="H75" i="31"/>
  <c r="BJ17" i="31"/>
  <c r="AO96" i="31"/>
  <c r="AO97" i="31" s="1"/>
  <c r="BJ76" i="31"/>
  <c r="BJ11" i="31"/>
  <c r="AI75" i="31"/>
  <c r="K96" i="31"/>
  <c r="AT97" i="31"/>
  <c r="BN69" i="31"/>
  <c r="BN67" i="31"/>
  <c r="BO67" i="31" s="1"/>
  <c r="BO55" i="31"/>
  <c r="BO38" i="31"/>
  <c r="AF96" i="31"/>
  <c r="BJ84" i="31"/>
  <c r="AR80" i="31"/>
  <c r="BG75" i="31"/>
  <c r="BG85" i="31"/>
  <c r="BG97" i="31" s="1"/>
  <c r="BG93" i="31"/>
  <c r="BN57" i="31"/>
  <c r="BN58" i="31" s="1"/>
  <c r="BO58" i="31" s="1"/>
  <c r="BN54" i="31"/>
  <c r="BO54" i="31" s="1"/>
  <c r="BO52" i="31"/>
  <c r="AU93" i="31"/>
  <c r="M97" i="31"/>
  <c r="H80" i="31"/>
  <c r="T85" i="31"/>
  <c r="T75" i="31"/>
  <c r="H81" i="31"/>
  <c r="AR93" i="31"/>
  <c r="AR81" i="31"/>
  <c r="AR96" i="31" s="1"/>
  <c r="BN28" i="31"/>
  <c r="BJ29" i="31"/>
  <c r="BJ50" i="31"/>
  <c r="BN13" i="31"/>
  <c r="AE97" i="31"/>
  <c r="BH80" i="31"/>
  <c r="AF80" i="31"/>
  <c r="BK97" i="31"/>
  <c r="W85" i="31"/>
  <c r="W75" i="31"/>
  <c r="O97" i="31"/>
  <c r="BH93" i="31"/>
  <c r="BM75" i="31"/>
  <c r="Y97" i="31"/>
  <c r="W82" i="31"/>
  <c r="W96" i="31" s="1"/>
  <c r="AM96" i="31"/>
  <c r="AM97" i="31" s="1"/>
  <c r="BN61" i="31"/>
  <c r="BJ62" i="31"/>
  <c r="BJ68" i="31"/>
  <c r="BO39" i="31"/>
  <c r="AX93" i="31"/>
  <c r="K80" i="31"/>
  <c r="AL75" i="31"/>
  <c r="Z85" i="31"/>
  <c r="Z75" i="31"/>
  <c r="Z82" i="31"/>
  <c r="Z96" i="31" s="1"/>
  <c r="AI80" i="31"/>
  <c r="L97" i="31"/>
  <c r="N82" i="31"/>
  <c r="N96" i="31" s="1"/>
  <c r="BM93" i="31"/>
  <c r="BM81" i="31"/>
  <c r="BJ26" i="31"/>
  <c r="BN25" i="31"/>
  <c r="BN9" i="31"/>
  <c r="AX85" i="31"/>
  <c r="BJ58" i="31"/>
  <c r="T81" i="31"/>
  <c r="T96" i="31" s="1"/>
  <c r="BN6" i="31"/>
  <c r="BJ82" i="31" l="1"/>
  <c r="BD97" i="31"/>
  <c r="BM85" i="31"/>
  <c r="BI96" i="31"/>
  <c r="AI97" i="31"/>
  <c r="AL97" i="31"/>
  <c r="BJ51" i="31"/>
  <c r="W97" i="31"/>
  <c r="AF97" i="31"/>
  <c r="AX97" i="31"/>
  <c r="BM96" i="31"/>
  <c r="BM97" i="31" s="1"/>
  <c r="BN72" i="31"/>
  <c r="BN8" i="31"/>
  <c r="BO6" i="31"/>
  <c r="Z97" i="31"/>
  <c r="H96" i="31"/>
  <c r="BN78" i="31"/>
  <c r="BO78" i="31" s="1"/>
  <c r="BO22" i="31"/>
  <c r="BO71" i="31"/>
  <c r="BN48" i="31"/>
  <c r="BO48" i="31" s="1"/>
  <c r="BO47" i="31"/>
  <c r="BN76" i="31"/>
  <c r="BO76" i="31" s="1"/>
  <c r="BN11" i="31"/>
  <c r="BO9" i="31"/>
  <c r="BO61" i="31"/>
  <c r="BN68" i="31"/>
  <c r="BO68" i="31" s="1"/>
  <c r="BN62" i="31"/>
  <c r="BO62" i="31" s="1"/>
  <c r="BN29" i="31"/>
  <c r="BO29" i="31" s="1"/>
  <c r="BO28" i="31"/>
  <c r="BN79" i="31"/>
  <c r="BO79" i="31" s="1"/>
  <c r="BO57" i="31"/>
  <c r="BJ83" i="31"/>
  <c r="BN23" i="31"/>
  <c r="BO23" i="31" s="1"/>
  <c r="BO21" i="31"/>
  <c r="BJ70" i="31"/>
  <c r="BJ85" i="31" s="1"/>
  <c r="BN74" i="31"/>
  <c r="BO63" i="31"/>
  <c r="AU97" i="31"/>
  <c r="BN26" i="31"/>
  <c r="BO26" i="31" s="1"/>
  <c r="BO25" i="31"/>
  <c r="BN14" i="31"/>
  <c r="BO14" i="31" s="1"/>
  <c r="BO13" i="31"/>
  <c r="T97" i="31"/>
  <c r="BO69" i="31"/>
  <c r="AR97" i="31"/>
  <c r="BJ81" i="31"/>
  <c r="BJ93" i="31"/>
  <c r="BN77" i="31"/>
  <c r="BO77" i="31" s="1"/>
  <c r="BI97" i="31"/>
  <c r="H85" i="31"/>
  <c r="BJ80" i="31"/>
  <c r="N97" i="31"/>
  <c r="BJ75" i="31"/>
  <c r="BN45" i="31"/>
  <c r="BO45" i="31" s="1"/>
  <c r="BO44" i="31"/>
  <c r="K97" i="31"/>
  <c r="BN50" i="31"/>
  <c r="BJ96" i="31" l="1"/>
  <c r="BJ97" i="31" s="1"/>
  <c r="BN51" i="31"/>
  <c r="BO51" i="31" s="1"/>
  <c r="BO50" i="31"/>
  <c r="BN80" i="31"/>
  <c r="BO80" i="31" s="1"/>
  <c r="BO11" i="31"/>
  <c r="BN75" i="31"/>
  <c r="BO75" i="31" s="1"/>
  <c r="BO8" i="31"/>
  <c r="BN82" i="31"/>
  <c r="BO82" i="31" s="1"/>
  <c r="BO72" i="31"/>
  <c r="BN83" i="31"/>
  <c r="BO83" i="31" s="1"/>
  <c r="H97" i="31"/>
  <c r="BN70" i="31"/>
  <c r="BO70" i="31" s="1"/>
  <c r="BN81" i="31"/>
  <c r="BN84" i="31"/>
  <c r="BO84" i="31" s="1"/>
  <c r="BO74" i="31"/>
  <c r="BN93" i="31"/>
  <c r="BN85" i="31" l="1"/>
  <c r="BN96" i="31"/>
  <c r="BO81" i="31"/>
  <c r="BN97" i="31" l="1"/>
  <c r="BO85" i="31"/>
  <c r="Y26" i="28" l="1"/>
  <c r="X26" i="28"/>
  <c r="W26" i="28"/>
  <c r="V26" i="28"/>
  <c r="U26" i="28"/>
  <c r="T26" i="28"/>
  <c r="S26" i="28"/>
  <c r="R26" i="28"/>
  <c r="Q26" i="28"/>
  <c r="P26" i="28"/>
  <c r="O26" i="28"/>
  <c r="N26" i="28"/>
  <c r="M26" i="28"/>
  <c r="L26" i="28"/>
  <c r="K26" i="28"/>
  <c r="J26" i="28"/>
  <c r="I26" i="28"/>
  <c r="H26" i="28"/>
  <c r="G26" i="28"/>
  <c r="F26" i="28"/>
  <c r="E26" i="28"/>
  <c r="Y16" i="28"/>
  <c r="X16" i="28"/>
  <c r="W16" i="28"/>
  <c r="V16" i="28"/>
  <c r="U16" i="28"/>
  <c r="T16" i="28"/>
  <c r="S16" i="28"/>
  <c r="R16" i="28"/>
  <c r="Q16" i="28"/>
  <c r="P16" i="28"/>
  <c r="O16" i="28"/>
  <c r="N16" i="28"/>
  <c r="M16" i="28"/>
  <c r="L16" i="28"/>
  <c r="K16" i="28"/>
  <c r="J16" i="28"/>
  <c r="I16" i="28"/>
  <c r="H16" i="28"/>
  <c r="G16" i="28"/>
  <c r="F16" i="28"/>
  <c r="E16" i="28"/>
  <c r="D16" i="28"/>
  <c r="Y15" i="28"/>
  <c r="X15" i="28"/>
  <c r="W15" i="28"/>
  <c r="V15" i="28"/>
  <c r="U15" i="28"/>
  <c r="T15" i="28"/>
  <c r="S15" i="28"/>
  <c r="R15" i="28"/>
  <c r="Q15" i="28"/>
  <c r="P15" i="28"/>
  <c r="O15" i="28"/>
  <c r="N15" i="28"/>
  <c r="M15" i="28"/>
  <c r="L15" i="28"/>
  <c r="K15" i="28"/>
  <c r="J15" i="28"/>
  <c r="I15" i="28"/>
  <c r="H15" i="28"/>
  <c r="G15" i="28"/>
  <c r="F15" i="28"/>
  <c r="E15" i="28"/>
  <c r="D15" i="28"/>
  <c r="Y13" i="28"/>
  <c r="X13" i="28"/>
  <c r="W13" i="28"/>
  <c r="V13" i="28"/>
  <c r="U13" i="28"/>
  <c r="T13" i="28"/>
  <c r="S13" i="28"/>
  <c r="R13" i="28"/>
  <c r="Q13" i="28"/>
  <c r="P13" i="28"/>
  <c r="O13" i="28"/>
  <c r="N13" i="28"/>
  <c r="M13" i="28"/>
  <c r="L13" i="28"/>
  <c r="K13" i="28"/>
  <c r="J13" i="28"/>
  <c r="I13" i="28"/>
  <c r="H13" i="28"/>
  <c r="G13" i="28"/>
  <c r="F13" i="28"/>
  <c r="E13" i="28"/>
  <c r="D13" i="28"/>
  <c r="Y12" i="28"/>
  <c r="X12" i="28"/>
  <c r="W12" i="28"/>
  <c r="V12" i="28"/>
  <c r="U12" i="28"/>
  <c r="T12" i="28"/>
  <c r="S12" i="28"/>
  <c r="R12" i="28"/>
  <c r="Q12" i="28"/>
  <c r="P12" i="28"/>
  <c r="O12" i="28"/>
  <c r="N12" i="28"/>
  <c r="M12" i="28"/>
  <c r="L12" i="28"/>
  <c r="K12" i="28"/>
  <c r="J12" i="28"/>
  <c r="I12" i="28"/>
  <c r="H12" i="28"/>
  <c r="G12" i="28"/>
  <c r="F12" i="28"/>
  <c r="E12" i="28"/>
  <c r="D12" i="28"/>
  <c r="G18" i="28" l="1"/>
  <c r="S18" i="28"/>
  <c r="H18" i="28"/>
  <c r="T18" i="28"/>
  <c r="J18" i="28"/>
  <c r="V18" i="28"/>
  <c r="D18" i="28"/>
  <c r="P18" i="28"/>
  <c r="I18" i="28"/>
  <c r="M18" i="28"/>
  <c r="U18" i="28"/>
  <c r="Y18" i="28"/>
  <c r="N18" i="28"/>
  <c r="E18" i="28"/>
  <c r="K18" i="28"/>
  <c r="Q18" i="28"/>
  <c r="W18" i="28"/>
  <c r="F18" i="28"/>
  <c r="X18" i="28"/>
  <c r="L18" i="28"/>
  <c r="R18" i="28"/>
  <c r="O18" i="28"/>
</calcChain>
</file>

<file path=xl/sharedStrings.xml><?xml version="1.0" encoding="utf-8"?>
<sst xmlns="http://schemas.openxmlformats.org/spreadsheetml/2006/main" count="233" uniqueCount="84">
  <si>
    <t>Lp.</t>
  </si>
  <si>
    <t>Zmiana</t>
  </si>
  <si>
    <t>Wyszczególnienie</t>
  </si>
  <si>
    <t>Wskaźnik spłaty zobowiązań wiersz 8.1 z zał. Nr 1 do WPF (relacja określona po lewej stronie wzoru)</t>
  </si>
  <si>
    <t>Dopuszczalny wskaźnik spłaty zobowiązań wiersz 8.3.1 z zał. Nr 1 do WPF</t>
  </si>
  <si>
    <t>zmiana wskaźnika spłaty zobowiązań (relacja określona po lewej stronie wzoru)  (pozycja 3 - 1)</t>
  </si>
  <si>
    <t>zmiana dopuszczalnego wskaźnika spłaty (pozycja 4 - 2)</t>
  </si>
  <si>
    <t>relacja przed zmianą (pozycja 2 - 1)</t>
  </si>
  <si>
    <t>relacja po zmianie (pozycja 4 - 3)</t>
  </si>
  <si>
    <t>zmiana relacji (pozycja 8 - 7)</t>
  </si>
  <si>
    <t>Tabela Nr 1. Zestawienie zmian wskaźników spłaty zadłużenia w latach 2024 - 2045</t>
  </si>
  <si>
    <t>Dostępny ROPS</t>
  </si>
  <si>
    <t>Budowa DW nr 858 Zarzecze - granica województwa na odcinku Dąbrowica - Sieraków</t>
  </si>
  <si>
    <t>Aktywizacja zawodowa osób młodych bezrobotnych w wieku 18-29 lat, wsparcie rozwoju przedsiębiorczości</t>
  </si>
  <si>
    <t>Dotacja celowa na rzecz beneficjentów priorytetu 7 FEP 2021-2027</t>
  </si>
  <si>
    <t>Jednostka realizująca / departament nadzorujący</t>
  </si>
  <si>
    <t>Nazwa przedsięwzięcia / Uwagi</t>
  </si>
  <si>
    <t>Źródło finansowania</t>
  </si>
  <si>
    <t>Wartość zadania ogółem</t>
  </si>
  <si>
    <t>2030-2034</t>
  </si>
  <si>
    <t xml:space="preserve">razem nakłady poniesione do końca 2023r. </t>
  </si>
  <si>
    <t>razem</t>
  </si>
  <si>
    <t>Przed zmianą</t>
  </si>
  <si>
    <t>Po zmianie</t>
  </si>
  <si>
    <t>WPF 2018</t>
  </si>
  <si>
    <t>wnioskowane zmiany</t>
  </si>
  <si>
    <t>po zmianach</t>
  </si>
  <si>
    <t>WPF 2019</t>
  </si>
  <si>
    <t>WPF 2020</t>
  </si>
  <si>
    <t>WPF 2021</t>
  </si>
  <si>
    <t>WPF 2022</t>
  </si>
  <si>
    <t>WPF 2023</t>
  </si>
  <si>
    <t>WPF 2024</t>
  </si>
  <si>
    <t>nakłady poniesione do końca 2023r.</t>
  </si>
  <si>
    <t>po zmianach do końca 2023r.</t>
  </si>
  <si>
    <t>nowe
DT / PZDW</t>
  </si>
  <si>
    <t>środki własne</t>
  </si>
  <si>
    <t>majątkowe</t>
  </si>
  <si>
    <t>bieżące</t>
  </si>
  <si>
    <t>Bieżące</t>
  </si>
  <si>
    <t>budżet UE</t>
  </si>
  <si>
    <t>budżet państwa</t>
  </si>
  <si>
    <t>inne</t>
  </si>
  <si>
    <t xml:space="preserve">razem </t>
  </si>
  <si>
    <t>Majątkowe</t>
  </si>
  <si>
    <t>OGÓŁEM</t>
  </si>
  <si>
    <t>Zmiana w dochodach bieżących</t>
  </si>
  <si>
    <t>Obciążenia</t>
  </si>
  <si>
    <t xml:space="preserve"> </t>
  </si>
  <si>
    <t xml:space="preserve">Załącznik nr 2 do uzasadnienia 
do projektu Uchwały Sejmiku Województwa Podkarpackiego w sprawie zmian w Wieloletniej Prognozie Finansowej Województwa Podkarpackiego na lata 2024 - 2045 </t>
  </si>
  <si>
    <t>TABELARYCZNE ZESTAWIENIE WNIOSKÓW O DOKONANIE ZMIAN LIMITÓW WYDATKÓW W WPF NA LATA 2024 - 2045 - KWIECIEŃ</t>
  </si>
  <si>
    <t>razem zmiany w latach 2024-2034</t>
  </si>
  <si>
    <t>nowe
GR</t>
  </si>
  <si>
    <t>Poprawa polityki rowerowej z uwzględnieniem odporności na zmianę klimatu, dostępności i zwiększenia bezpieczeństwa (CycleRight)
(program Interreg Europa 2021 - 2027)</t>
  </si>
  <si>
    <t>środki własne 
(refundacja UE)</t>
  </si>
  <si>
    <t>Przebudowa/rozbudowa/budowa drogi wojewódzkiej nr 865 na odcinku Sobiecin - Cieszanów
(program Fundusze Europejskie dla Polski Wschodniej 2021-2027)</t>
  </si>
  <si>
    <t>DT / PZDW</t>
  </si>
  <si>
    <r>
      <t xml:space="preserve">Przebudowa / rozbudowa DW 865 na odcinku od m. Zapałów do m. Oleszyce (Etap II Zapałów - Lipina)
(program Fundusze Europejskie dla Polski Wschodniej 2021-2027)
</t>
    </r>
    <r>
      <rPr>
        <b/>
        <sz val="20"/>
        <rFont val="Arial"/>
        <family val="2"/>
        <charset val="238"/>
      </rPr>
      <t>wykreślenie przedsięwzięcia</t>
    </r>
  </si>
  <si>
    <r>
      <t xml:space="preserve">Przebudowa i rozbudowa DW 865 na odcinku Koniaczów - Zapałów
(program Fundusze Europejskie dla Polski Wschodniej 2021-2027)
</t>
    </r>
    <r>
      <rPr>
        <b/>
        <sz val="20"/>
        <rFont val="Arial"/>
        <family val="2"/>
        <charset val="238"/>
      </rPr>
      <t>wykreślenie przedsięwzięcia</t>
    </r>
  </si>
  <si>
    <r>
      <t xml:space="preserve">Rozbudowa drogi wojewódzkiej nr 865 na odcinku Oleszyce - Cieszanów 
 (program Fundusze Europejskie dla Polski Wschodniej 2021-2027)
</t>
    </r>
    <r>
      <rPr>
        <b/>
        <sz val="20"/>
        <rFont val="Arial"/>
        <family val="2"/>
        <charset val="238"/>
      </rPr>
      <t>wykreślenie przedsięwzięcia</t>
    </r>
  </si>
  <si>
    <r>
      <t xml:space="preserve">Budowa nowego odcinka drogi wojewódzkiej nr 865 Jarosław - Oleszyce - Cieszanów - Bełżec wraz z budową mostu na rzece San oraz budową i przebudową niezbędnej infrastruktury technicznej, budowli i urządzeń budowlanych w m. Jarosław
</t>
    </r>
    <r>
      <rPr>
        <sz val="20"/>
        <rFont val="Arial"/>
        <family val="2"/>
        <charset val="238"/>
      </rPr>
      <t xml:space="preserve">Budowa nowego odcinka drogi wojewódzkiej nr 865 wraz z rozbudową węzła drogowego w ciągu DK 94 (obwodnicy Jarosławia) i budową mostu na rzece San w m. Munina i Sobiecin
(Rządowy Fundusz Rozwoju Dróg)
</t>
    </r>
    <r>
      <rPr>
        <b/>
        <sz val="20"/>
        <rFont val="Arial"/>
        <family val="2"/>
        <charset val="238"/>
      </rPr>
      <t>zmiana nazwy</t>
    </r>
  </si>
  <si>
    <t xml:space="preserve">budżet państwa </t>
  </si>
  <si>
    <t>GR</t>
  </si>
  <si>
    <t>Uwolnienie zielonej gospodarki wodorowej dla MŚP w regionach europejskich
(program Interreg Europa 2021-2027)</t>
  </si>
  <si>
    <t>środki własne (refundacja UE)</t>
  </si>
  <si>
    <r>
      <t>Zrównoważone obszary chronione jako kluczowa wartość dla dobrobytu człowieka
(program Interreg Europa 2021 - 2027</t>
    </r>
    <r>
      <rPr>
        <sz val="20"/>
        <color theme="9" tint="-0.249977111117893"/>
        <rFont val="Arial"/>
        <family val="2"/>
        <charset val="238"/>
      </rPr>
      <t>)</t>
    </r>
  </si>
  <si>
    <t>Dane satelitarne i Infrastruktura Danych Przestrzennych (SDI) dla zarządzania regionalnego opartego na dowodach
(program Interreg Europa 2021 - 2027)</t>
  </si>
  <si>
    <t xml:space="preserve"> GR / WUP </t>
  </si>
  <si>
    <t xml:space="preserve">GR / WUP </t>
  </si>
  <si>
    <t>Podkarpackie Centrum Integracji Cudzoziemców II
(program Fundusze Europejskie dla Podkarpacia 2021-2027)</t>
  </si>
  <si>
    <t xml:space="preserve">RP / WUP </t>
  </si>
  <si>
    <t>OZ / ROPS</t>
  </si>
  <si>
    <t>Zwiększenie dostępu do usług wspierających funkcjonowanie dzieci, młodzieży, rodzin biologicznych i pieczy zastępczej
(program Fundusze Europejskie dla Podkarpacia 2021-2027)</t>
  </si>
  <si>
    <t xml:space="preserve"> budżet UE</t>
  </si>
  <si>
    <t>Budowa wschodniej obwodnicy Łańcuta w ciągu drogi wojewódzkiej nr 877 od węzła A4 "Łańcut" do drogi krajowej nr 94 w Głuchowie
(Rządowy Fundusz Rozwoju Dróg)</t>
  </si>
  <si>
    <t>Budowa obwodnicy Leska w ciągu DW 894 od DK 84 w m. Postołów do DW 894 w m. Huzele
(Rządowy Fundusz Rozwoju Dróg)</t>
  </si>
  <si>
    <t>inne (WŚ)</t>
  </si>
  <si>
    <t>Dodatkowa zmiana dotyczy zmiany nazwy zadania realizowanego przez PZDW w Rzeszowie 
z „Rozbudowa drogi wojewódzkiej Nr 989 Strzyżów – Lutcza polegająca na budowie mostu na rzece Stobierna w km 10+971 wraz z przebudową/rozbudową dojazdów oraz rozbiórką i budową/przebudowa infrastruktury technicznej, budowli i urządzeń budowlanych – w m. Lutcza" 
na 
„Rozbudowa drogi wojewódzkiej Nr 989 Strzyżów – Lutcza polegająca na budowie mostu na rzece Stobnica w km 10+971 wraz z przebudową/rozbudową dojazdów oraz rozbiórką i budową/przebudowa infrastruktury technicznej, budowli i urządzeń budowlanych – w m. Lutcza”.</t>
  </si>
  <si>
    <t>WPF kwiecień</t>
  </si>
  <si>
    <t>WPF 
kwiecień</t>
  </si>
  <si>
    <t>WPF marzec II autopoprawki</t>
  </si>
  <si>
    <t>WPF 
marzec II autopoprawki</t>
  </si>
  <si>
    <t>Tabela Nr 2. Zestawienie zmian wysokości wydatków przeznaczonych na realizację przyszłych inwestycji jednorocznych</t>
  </si>
  <si>
    <t>Załącznik nr 1 do uzasadnienia 
do projektu Uchwały Sejmiku Województwa Podkarpackiego w sprawie zmian w Wieloletniej Prognozie Finansowej Województwa Podkarpackiego na lata 2024 - 2045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</si>
</sst>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164" formatCode="_-* #,##0.00\ _z_ł_-;\-* #,##0.00\ _z_ł_-;_-* &quot;-&quot;??\ _z_ł_-;_-@_-"/>
  </numFmts>
  <fonts count="55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b/>
      <sz val="10"/>
      <color theme="1"/>
      <name val="Czcionka tekstu podstawowego"/>
      <charset val="238"/>
    </font>
    <font>
      <sz val="8"/>
      <color theme="1"/>
      <name val="Czcionka tekstu podstawowego"/>
      <family val="2"/>
      <charset val="238"/>
    </font>
    <font>
      <sz val="8"/>
      <color theme="1"/>
      <name val="Czcionka tekstu podstawowego"/>
      <charset val="238"/>
    </font>
    <font>
      <i/>
      <sz val="11"/>
      <color theme="1"/>
      <name val="Czcionka tekstu podstawowego"/>
      <charset val="238"/>
    </font>
    <font>
      <b/>
      <sz val="8"/>
      <color theme="1"/>
      <name val="Czcionka tekstu podstawowego"/>
      <charset val="238"/>
    </font>
    <font>
      <sz val="16"/>
      <name val="Arial"/>
      <family val="2"/>
      <charset val="238"/>
    </font>
    <font>
      <sz val="16"/>
      <name val="Calibri"/>
      <family val="2"/>
      <charset val="238"/>
      <scheme val="minor"/>
    </font>
    <font>
      <sz val="20"/>
      <color theme="1"/>
      <name val="Czcionka tekstu podstawowego"/>
      <family val="2"/>
      <charset val="238"/>
    </font>
    <font>
      <b/>
      <sz val="20"/>
      <name val="Czcionka tekstu podstawowego"/>
      <charset val="238"/>
    </font>
    <font>
      <sz val="20"/>
      <name val="Czcionka tekstu podstawowego"/>
      <family val="2"/>
      <charset val="238"/>
    </font>
    <font>
      <sz val="20"/>
      <color theme="1"/>
      <name val="Calibri"/>
      <family val="2"/>
      <charset val="238"/>
      <scheme val="minor"/>
    </font>
    <font>
      <b/>
      <sz val="20"/>
      <color theme="1"/>
      <name val="Czcionka tekstu podstawowego"/>
      <charset val="238"/>
    </font>
    <font>
      <sz val="20"/>
      <name val="Arial"/>
      <family val="2"/>
      <charset val="238"/>
    </font>
    <font>
      <b/>
      <sz val="20"/>
      <name val="Czcionka tekstu podstawowego"/>
      <family val="2"/>
      <charset val="238"/>
    </font>
    <font>
      <sz val="20"/>
      <name val="Calibri"/>
      <family val="2"/>
      <charset val="238"/>
      <scheme val="minor"/>
    </font>
    <font>
      <sz val="20"/>
      <color theme="1"/>
      <name val="Arial"/>
      <family val="2"/>
      <charset val="238"/>
    </font>
    <font>
      <sz val="20"/>
      <color rgb="FFFF0000"/>
      <name val="Calibri"/>
      <family val="2"/>
      <charset val="238"/>
      <scheme val="minor"/>
    </font>
    <font>
      <sz val="20"/>
      <color rgb="FFFF0000"/>
      <name val="Arial"/>
      <family val="2"/>
      <charset val="238"/>
    </font>
    <font>
      <b/>
      <sz val="20"/>
      <name val="Arial"/>
      <family val="2"/>
      <charset val="238"/>
    </font>
    <font>
      <strike/>
      <sz val="20"/>
      <name val="Arial"/>
      <family val="2"/>
      <charset val="238"/>
    </font>
    <font>
      <sz val="20"/>
      <color theme="9" tint="-0.249977111117893"/>
      <name val="Arial"/>
      <family val="2"/>
      <charset val="238"/>
    </font>
    <font>
      <sz val="16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12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CCCCFF"/>
        <bgColor indexed="64"/>
      </patternFill>
    </fill>
  </fills>
  <borders count="9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ck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indexed="64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</borders>
  <cellStyleXfs count="74">
    <xf numFmtId="0" fontId="0" fillId="0" borderId="0"/>
    <xf numFmtId="164" fontId="29" fillId="0" borderId="0" applyFont="0" applyFill="0" applyBorder="0" applyAlignment="0" applyProtection="0"/>
    <xf numFmtId="0" fontId="29" fillId="0" borderId="0"/>
    <xf numFmtId="0" fontId="28" fillId="0" borderId="0"/>
    <xf numFmtId="0" fontId="27" fillId="0" borderId="0"/>
    <xf numFmtId="0" fontId="27" fillId="0" borderId="0"/>
    <xf numFmtId="0" fontId="26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9" fontId="29" fillId="0" borderId="0" applyFont="0" applyFill="0" applyBorder="0" applyAlignment="0" applyProtection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38">
    <xf numFmtId="0" fontId="0" fillId="0" borderId="0" xfId="0"/>
    <xf numFmtId="0" fontId="29" fillId="0" borderId="0" xfId="0" applyFont="1" applyAlignment="1">
      <alignment horizontal="center"/>
    </xf>
    <xf numFmtId="0" fontId="29" fillId="0" borderId="0" xfId="0" applyFont="1"/>
    <xf numFmtId="0" fontId="33" fillId="0" borderId="0" xfId="2" applyFont="1" applyAlignment="1">
      <alignment vertical="center" wrapText="1"/>
    </xf>
    <xf numFmtId="0" fontId="31" fillId="0" borderId="4" xfId="0" applyFont="1" applyBorder="1" applyAlignment="1">
      <alignment vertical="center"/>
    </xf>
    <xf numFmtId="0" fontId="31" fillId="0" borderId="5" xfId="0" applyFont="1" applyBorder="1" applyAlignment="1">
      <alignment vertical="center"/>
    </xf>
    <xf numFmtId="0" fontId="31" fillId="0" borderId="6" xfId="0" applyFont="1" applyBorder="1" applyAlignment="1">
      <alignment vertical="center"/>
    </xf>
    <xf numFmtId="0" fontId="31" fillId="0" borderId="4" xfId="0" applyFont="1" applyBorder="1" applyAlignment="1">
      <alignment horizontal="center" vertical="center"/>
    </xf>
    <xf numFmtId="10" fontId="32" fillId="0" borderId="4" xfId="38" applyNumberFormat="1" applyFont="1" applyFill="1" applyBorder="1" applyAlignment="1">
      <alignment horizontal="right" vertical="center"/>
    </xf>
    <xf numFmtId="10" fontId="32" fillId="2" borderId="4" xfId="38" applyNumberFormat="1" applyFont="1" applyFill="1" applyBorder="1" applyAlignment="1">
      <alignment horizontal="right" vertical="center"/>
    </xf>
    <xf numFmtId="10" fontId="32" fillId="0" borderId="4" xfId="38" applyNumberFormat="1" applyFont="1" applyBorder="1" applyAlignment="1">
      <alignment vertical="center"/>
    </xf>
    <xf numFmtId="10" fontId="32" fillId="0" borderId="4" xfId="38" applyNumberFormat="1" applyFont="1" applyBorder="1" applyAlignment="1">
      <alignment horizontal="right" vertical="center"/>
    </xf>
    <xf numFmtId="0" fontId="29" fillId="0" borderId="5" xfId="0" applyFont="1" applyBorder="1" applyAlignment="1">
      <alignment horizontal="center"/>
    </xf>
    <xf numFmtId="0" fontId="29" fillId="0" borderId="8" xfId="0" applyFont="1" applyBorder="1"/>
    <xf numFmtId="0" fontId="29" fillId="0" borderId="6" xfId="0" applyFont="1" applyBorder="1"/>
    <xf numFmtId="10" fontId="32" fillId="0" borderId="4" xfId="38" applyNumberFormat="1" applyFont="1" applyBorder="1"/>
    <xf numFmtId="0" fontId="29" fillId="0" borderId="4" xfId="0" applyFont="1" applyBorder="1" applyAlignment="1">
      <alignment horizontal="right" vertical="center"/>
    </xf>
    <xf numFmtId="0" fontId="32" fillId="0" borderId="4" xfId="0" applyFont="1" applyBorder="1" applyAlignment="1">
      <alignment horizontal="center" vertical="center"/>
    </xf>
    <xf numFmtId="10" fontId="32" fillId="0" borderId="4" xfId="0" applyNumberFormat="1" applyFont="1" applyBorder="1"/>
    <xf numFmtId="0" fontId="32" fillId="0" borderId="5" xfId="0" applyFont="1" applyBorder="1" applyAlignment="1">
      <alignment horizontal="center"/>
    </xf>
    <xf numFmtId="0" fontId="32" fillId="0" borderId="8" xfId="0" applyFont="1" applyBorder="1" applyAlignment="1">
      <alignment vertical="center"/>
    </xf>
    <xf numFmtId="0" fontId="29" fillId="0" borderId="8" xfId="0" applyFont="1" applyBorder="1" applyAlignment="1">
      <alignment vertical="center"/>
    </xf>
    <xf numFmtId="0" fontId="32" fillId="0" borderId="8" xfId="0" applyFont="1" applyBorder="1"/>
    <xf numFmtId="0" fontId="32" fillId="0" borderId="6" xfId="0" applyFont="1" applyBorder="1"/>
    <xf numFmtId="10" fontId="32" fillId="0" borderId="0" xfId="38" applyNumberFormat="1" applyFont="1" applyBorder="1" applyAlignment="1">
      <alignment horizontal="right" vertical="center"/>
    </xf>
    <xf numFmtId="0" fontId="32" fillId="0" borderId="4" xfId="0" applyFont="1" applyBorder="1" applyAlignment="1">
      <alignment horizontal="center"/>
    </xf>
    <xf numFmtId="10" fontId="32" fillId="0" borderId="0" xfId="38" applyNumberFormat="1" applyFont="1" applyFill="1" applyBorder="1" applyAlignment="1">
      <alignment horizontal="right" vertical="center"/>
    </xf>
    <xf numFmtId="10" fontId="35" fillId="2" borderId="4" xfId="0" applyNumberFormat="1" applyFont="1" applyFill="1" applyBorder="1"/>
    <xf numFmtId="10" fontId="35" fillId="2" borderId="4" xfId="0" applyNumberFormat="1" applyFont="1" applyFill="1" applyBorder="1" applyAlignment="1">
      <alignment horizontal="right"/>
    </xf>
    <xf numFmtId="0" fontId="32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3" fontId="35" fillId="0" borderId="0" xfId="0" applyNumberFormat="1" applyFont="1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0" xfId="0" applyAlignment="1">
      <alignment vertical="center"/>
    </xf>
    <xf numFmtId="0" fontId="31" fillId="0" borderId="4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3" fontId="33" fillId="0" borderId="4" xfId="0" applyNumberFormat="1" applyFont="1" applyBorder="1" applyAlignment="1">
      <alignment vertical="center"/>
    </xf>
    <xf numFmtId="3" fontId="35" fillId="0" borderId="4" xfId="0" applyNumberFormat="1" applyFont="1" applyBorder="1" applyAlignment="1">
      <alignment vertical="center"/>
    </xf>
    <xf numFmtId="0" fontId="33" fillId="0" borderId="4" xfId="64" applyFont="1" applyBorder="1" applyAlignment="1">
      <alignment horizontal="center" vertical="center" wrapText="1"/>
    </xf>
    <xf numFmtId="0" fontId="33" fillId="0" borderId="4" xfId="65" applyFont="1" applyBorder="1" applyAlignment="1">
      <alignment vertical="center" wrapText="1"/>
    </xf>
    <xf numFmtId="3" fontId="33" fillId="0" borderId="4" xfId="65" applyNumberFormat="1" applyFont="1" applyBorder="1" applyAlignment="1">
      <alignment vertical="center" wrapText="1"/>
    </xf>
    <xf numFmtId="10" fontId="32" fillId="0" borderId="4" xfId="64" applyNumberFormat="1" applyFont="1" applyBorder="1" applyAlignment="1">
      <alignment horizontal="right" vertical="center"/>
    </xf>
    <xf numFmtId="0" fontId="38" fillId="2" borderId="40" xfId="2" applyFont="1" applyFill="1" applyBorder="1"/>
    <xf numFmtId="0" fontId="40" fillId="2" borderId="40" xfId="2" applyFont="1" applyFill="1" applyBorder="1"/>
    <xf numFmtId="0" fontId="38" fillId="0" borderId="40" xfId="2" applyFont="1" applyBorder="1"/>
    <xf numFmtId="0" fontId="42" fillId="2" borderId="0" xfId="2" applyFont="1" applyFill="1" applyAlignment="1">
      <alignment vertical="center"/>
    </xf>
    <xf numFmtId="0" fontId="39" fillId="2" borderId="0" xfId="2" applyFont="1" applyFill="1" applyAlignment="1">
      <alignment vertical="center"/>
    </xf>
    <xf numFmtId="3" fontId="39" fillId="2" borderId="0" xfId="2" applyNumberFormat="1" applyFont="1" applyFill="1" applyAlignment="1">
      <alignment vertical="center"/>
    </xf>
    <xf numFmtId="0" fontId="42" fillId="0" borderId="0" xfId="2" applyFont="1" applyAlignment="1">
      <alignment vertical="center"/>
    </xf>
    <xf numFmtId="0" fontId="43" fillId="2" borderId="33" xfId="2" applyFont="1" applyFill="1" applyBorder="1" applyAlignment="1">
      <alignment horizontal="center" vertical="center"/>
    </xf>
    <xf numFmtId="0" fontId="46" fillId="0" borderId="23" xfId="2" applyFont="1" applyBorder="1" applyAlignment="1">
      <alignment horizontal="center" vertical="center" wrapText="1"/>
    </xf>
    <xf numFmtId="0" fontId="46" fillId="0" borderId="19" xfId="2" applyFont="1" applyBorder="1" applyAlignment="1">
      <alignment horizontal="center" vertical="center" wrapText="1"/>
    </xf>
    <xf numFmtId="0" fontId="46" fillId="0" borderId="21" xfId="2" applyFont="1" applyBorder="1" applyAlignment="1">
      <alignment horizontal="center" vertical="center" wrapText="1"/>
    </xf>
    <xf numFmtId="0" fontId="43" fillId="0" borderId="21" xfId="2" applyFont="1" applyBorder="1" applyAlignment="1">
      <alignment horizontal="center" vertical="center" wrapText="1"/>
    </xf>
    <xf numFmtId="0" fontId="43" fillId="0" borderId="19" xfId="2" applyFont="1" applyBorder="1" applyAlignment="1">
      <alignment horizontal="center" vertical="center" wrapText="1"/>
    </xf>
    <xf numFmtId="0" fontId="46" fillId="0" borderId="26" xfId="2" applyFont="1" applyBorder="1" applyAlignment="1">
      <alignment horizontal="center" vertical="center" wrapText="1"/>
    </xf>
    <xf numFmtId="3" fontId="41" fillId="0" borderId="0" xfId="2" applyNumberFormat="1" applyFont="1" applyAlignment="1">
      <alignment horizontal="center"/>
    </xf>
    <xf numFmtId="0" fontId="38" fillId="0" borderId="0" xfId="2" applyFont="1" applyAlignment="1">
      <alignment horizontal="center"/>
    </xf>
    <xf numFmtId="0" fontId="43" fillId="0" borderId="75" xfId="2" applyFont="1" applyBorder="1" applyAlignment="1">
      <alignment vertical="center" wrapText="1"/>
    </xf>
    <xf numFmtId="3" fontId="43" fillId="0" borderId="75" xfId="2" applyNumberFormat="1" applyFont="1" applyBorder="1" applyAlignment="1">
      <alignment horizontal="right" vertical="center"/>
    </xf>
    <xf numFmtId="3" fontId="43" fillId="8" borderId="7" xfId="2" applyNumberFormat="1" applyFont="1" applyFill="1" applyBorder="1" applyAlignment="1">
      <alignment horizontal="right" vertical="center"/>
    </xf>
    <xf numFmtId="3" fontId="43" fillId="0" borderId="17" xfId="2" applyNumberFormat="1" applyFont="1" applyBorder="1" applyAlignment="1">
      <alignment horizontal="right" vertical="center" wrapText="1"/>
    </xf>
    <xf numFmtId="3" fontId="43" fillId="0" borderId="29" xfId="2" applyNumberFormat="1" applyFont="1" applyBorder="1" applyAlignment="1">
      <alignment horizontal="right" vertical="center"/>
    </xf>
    <xf numFmtId="3" fontId="43" fillId="0" borderId="7" xfId="2" applyNumberFormat="1" applyFont="1" applyBorder="1" applyAlignment="1">
      <alignment horizontal="right" vertical="center"/>
    </xf>
    <xf numFmtId="3" fontId="43" fillId="0" borderId="7" xfId="2" applyNumberFormat="1" applyFont="1" applyBorder="1" applyAlignment="1">
      <alignment horizontal="right" vertical="center" wrapText="1"/>
    </xf>
    <xf numFmtId="3" fontId="43" fillId="2" borderId="7" xfId="2" applyNumberFormat="1" applyFont="1" applyFill="1" applyBorder="1" applyAlignment="1">
      <alignment horizontal="right" vertical="center"/>
    </xf>
    <xf numFmtId="3" fontId="43" fillId="0" borderId="30" xfId="2" applyNumberFormat="1" applyFont="1" applyBorder="1" applyAlignment="1">
      <alignment horizontal="right" vertical="center" wrapText="1"/>
    </xf>
    <xf numFmtId="3" fontId="43" fillId="3" borderId="7" xfId="2" applyNumberFormat="1" applyFont="1" applyFill="1" applyBorder="1" applyAlignment="1">
      <alignment horizontal="right" vertical="center"/>
    </xf>
    <xf numFmtId="3" fontId="43" fillId="0" borderId="17" xfId="2" applyNumberFormat="1" applyFont="1" applyBorder="1" applyAlignment="1">
      <alignment horizontal="right" vertical="center"/>
    </xf>
    <xf numFmtId="3" fontId="43" fillId="0" borderId="30" xfId="2" applyNumberFormat="1" applyFont="1" applyBorder="1" applyAlignment="1">
      <alignment horizontal="right" vertical="center"/>
    </xf>
    <xf numFmtId="3" fontId="43" fillId="0" borderId="75" xfId="2" applyNumberFormat="1" applyFont="1" applyBorder="1" applyAlignment="1">
      <alignment horizontal="right" vertical="center" wrapText="1"/>
    </xf>
    <xf numFmtId="3" fontId="43" fillId="8" borderId="7" xfId="2" applyNumberFormat="1" applyFont="1" applyFill="1" applyBorder="1" applyAlignment="1">
      <alignment horizontal="right" vertical="center" wrapText="1"/>
    </xf>
    <xf numFmtId="3" fontId="43" fillId="0" borderId="31" xfId="2" applyNumberFormat="1" applyFont="1" applyBorder="1" applyAlignment="1">
      <alignment horizontal="right" vertical="center" wrapText="1"/>
    </xf>
    <xf numFmtId="0" fontId="47" fillId="0" borderId="0" xfId="2" applyFont="1"/>
    <xf numFmtId="0" fontId="43" fillId="0" borderId="81" xfId="2" applyFont="1" applyBorder="1" applyAlignment="1">
      <alignment vertical="center"/>
    </xf>
    <xf numFmtId="3" fontId="43" fillId="0" borderId="81" xfId="2" applyNumberFormat="1" applyFont="1" applyBorder="1" applyAlignment="1">
      <alignment horizontal="right" vertical="center"/>
    </xf>
    <xf numFmtId="3" fontId="43" fillId="3" borderId="47" xfId="2" applyNumberFormat="1" applyFont="1" applyFill="1" applyBorder="1" applyAlignment="1">
      <alignment horizontal="right" vertical="center"/>
    </xf>
    <xf numFmtId="3" fontId="43" fillId="0" borderId="44" xfId="2" applyNumberFormat="1" applyFont="1" applyBorder="1" applyAlignment="1">
      <alignment horizontal="right" vertical="center"/>
    </xf>
    <xf numFmtId="3" fontId="43" fillId="0" borderId="47" xfId="2" applyNumberFormat="1" applyFont="1" applyBorder="1" applyAlignment="1">
      <alignment horizontal="right" vertical="center"/>
    </xf>
    <xf numFmtId="3" fontId="43" fillId="0" borderId="47" xfId="2" applyNumberFormat="1" applyFont="1" applyBorder="1" applyAlignment="1">
      <alignment horizontal="right" vertical="center" wrapText="1"/>
    </xf>
    <xf numFmtId="3" fontId="43" fillId="2" borderId="47" xfId="2" applyNumberFormat="1" applyFont="1" applyFill="1" applyBorder="1" applyAlignment="1">
      <alignment horizontal="right" vertical="center"/>
    </xf>
    <xf numFmtId="3" fontId="43" fillId="0" borderId="45" xfId="2" applyNumberFormat="1" applyFont="1" applyBorder="1" applyAlignment="1">
      <alignment horizontal="right" vertical="center" wrapText="1"/>
    </xf>
    <xf numFmtId="3" fontId="43" fillId="0" borderId="80" xfId="2" applyNumberFormat="1" applyFont="1" applyBorder="1" applyAlignment="1">
      <alignment horizontal="right" vertical="center" wrapText="1"/>
    </xf>
    <xf numFmtId="3" fontId="43" fillId="0" borderId="80" xfId="2" applyNumberFormat="1" applyFont="1" applyBorder="1" applyAlignment="1">
      <alignment horizontal="right" vertical="center"/>
    </xf>
    <xf numFmtId="3" fontId="43" fillId="0" borderId="45" xfId="2" applyNumberFormat="1" applyFont="1" applyBorder="1" applyAlignment="1">
      <alignment horizontal="right" vertical="center"/>
    </xf>
    <xf numFmtId="3" fontId="43" fillId="0" borderId="81" xfId="2" applyNumberFormat="1" applyFont="1" applyBorder="1" applyAlignment="1">
      <alignment horizontal="right" vertical="center" wrapText="1"/>
    </xf>
    <xf numFmtId="3" fontId="43" fillId="3" borderId="30" xfId="2" applyNumberFormat="1" applyFont="1" applyFill="1" applyBorder="1" applyAlignment="1">
      <alignment horizontal="right" vertical="center" wrapText="1"/>
    </xf>
    <xf numFmtId="3" fontId="43" fillId="0" borderId="20" xfId="2" applyNumberFormat="1" applyFont="1" applyBorder="1" applyAlignment="1">
      <alignment horizontal="right" vertical="center" wrapText="1"/>
    </xf>
    <xf numFmtId="3" fontId="43" fillId="4" borderId="70" xfId="2" applyNumberFormat="1" applyFont="1" applyFill="1" applyBorder="1" applyAlignment="1">
      <alignment horizontal="right" vertical="center"/>
    </xf>
    <xf numFmtId="3" fontId="43" fillId="4" borderId="72" xfId="2" applyNumberFormat="1" applyFont="1" applyFill="1" applyBorder="1" applyAlignment="1">
      <alignment horizontal="right" vertical="center"/>
    </xf>
    <xf numFmtId="3" fontId="43" fillId="4" borderId="71" xfId="2" applyNumberFormat="1" applyFont="1" applyFill="1" applyBorder="1" applyAlignment="1">
      <alignment horizontal="right" vertical="center"/>
    </xf>
    <xf numFmtId="3" fontId="43" fillId="4" borderId="84" xfId="2" applyNumberFormat="1" applyFont="1" applyFill="1" applyBorder="1" applyAlignment="1">
      <alignment horizontal="right" vertical="center"/>
    </xf>
    <xf numFmtId="3" fontId="43" fillId="4" borderId="85" xfId="2" applyNumberFormat="1" applyFont="1" applyFill="1" applyBorder="1" applyAlignment="1">
      <alignment horizontal="right" vertical="center"/>
    </xf>
    <xf numFmtId="3" fontId="43" fillId="4" borderId="82" xfId="2" applyNumberFormat="1" applyFont="1" applyFill="1" applyBorder="1" applyAlignment="1">
      <alignment horizontal="right" vertical="center"/>
    </xf>
    <xf numFmtId="0" fontId="43" fillId="0" borderId="75" xfId="2" applyFont="1" applyBorder="1" applyAlignment="1">
      <alignment vertical="center"/>
    </xf>
    <xf numFmtId="3" fontId="48" fillId="0" borderId="29" xfId="2" applyNumberFormat="1" applyFont="1" applyBorder="1" applyAlignment="1">
      <alignment horizontal="right" vertical="center"/>
    </xf>
    <xf numFmtId="3" fontId="48" fillId="0" borderId="7" xfId="2" applyNumberFormat="1" applyFont="1" applyBorder="1" applyAlignment="1">
      <alignment horizontal="right" vertical="center"/>
    </xf>
    <xf numFmtId="3" fontId="48" fillId="0" borderId="7" xfId="2" applyNumberFormat="1" applyFont="1" applyBorder="1" applyAlignment="1">
      <alignment horizontal="right" vertical="center" wrapText="1"/>
    </xf>
    <xf numFmtId="3" fontId="48" fillId="2" borderId="7" xfId="2" applyNumberFormat="1" applyFont="1" applyFill="1" applyBorder="1" applyAlignment="1">
      <alignment horizontal="right" vertical="center"/>
    </xf>
    <xf numFmtId="3" fontId="48" fillId="0" borderId="30" xfId="2" applyNumberFormat="1" applyFont="1" applyBorder="1" applyAlignment="1">
      <alignment horizontal="right" vertical="center" wrapText="1"/>
    </xf>
    <xf numFmtId="3" fontId="48" fillId="0" borderId="75" xfId="2" applyNumberFormat="1" applyFont="1" applyBorder="1" applyAlignment="1">
      <alignment horizontal="right" vertical="center"/>
    </xf>
    <xf numFmtId="3" fontId="48" fillId="0" borderId="17" xfId="2" applyNumberFormat="1" applyFont="1" applyBorder="1" applyAlignment="1">
      <alignment horizontal="right" vertical="center" wrapText="1"/>
    </xf>
    <xf numFmtId="3" fontId="48" fillId="3" borderId="7" xfId="2" applyNumberFormat="1" applyFont="1" applyFill="1" applyBorder="1" applyAlignment="1">
      <alignment horizontal="right" vertical="center"/>
    </xf>
    <xf numFmtId="3" fontId="48" fillId="0" borderId="17" xfId="2" applyNumberFormat="1" applyFont="1" applyBorder="1" applyAlignment="1">
      <alignment horizontal="right" vertical="center"/>
    </xf>
    <xf numFmtId="3" fontId="48" fillId="0" borderId="30" xfId="2" applyNumberFormat="1" applyFont="1" applyBorder="1" applyAlignment="1">
      <alignment horizontal="right" vertical="center"/>
    </xf>
    <xf numFmtId="3" fontId="43" fillId="2" borderId="7" xfId="2" applyNumberFormat="1" applyFont="1" applyFill="1" applyBorder="1" applyAlignment="1">
      <alignment horizontal="right" vertical="center" wrapText="1"/>
    </xf>
    <xf numFmtId="3" fontId="45" fillId="0" borderId="0" xfId="2" applyNumberFormat="1" applyFont="1" applyAlignment="1">
      <alignment horizontal="center"/>
    </xf>
    <xf numFmtId="3" fontId="48" fillId="0" borderId="44" xfId="2" applyNumberFormat="1" applyFont="1" applyBorder="1" applyAlignment="1">
      <alignment horizontal="right" vertical="center"/>
    </xf>
    <xf numFmtId="3" fontId="48" fillId="0" borderId="47" xfId="2" applyNumberFormat="1" applyFont="1" applyBorder="1" applyAlignment="1">
      <alignment horizontal="right" vertical="center"/>
    </xf>
    <xf numFmtId="3" fontId="48" fillId="0" borderId="47" xfId="2" applyNumberFormat="1" applyFont="1" applyBorder="1" applyAlignment="1">
      <alignment horizontal="right" vertical="center" wrapText="1"/>
    </xf>
    <xf numFmtId="3" fontId="48" fillId="2" borderId="47" xfId="2" applyNumberFormat="1" applyFont="1" applyFill="1" applyBorder="1" applyAlignment="1">
      <alignment horizontal="right" vertical="center"/>
    </xf>
    <xf numFmtId="3" fontId="48" fillId="0" borderId="45" xfId="2" applyNumberFormat="1" applyFont="1" applyBorder="1" applyAlignment="1">
      <alignment horizontal="right" vertical="center" wrapText="1"/>
    </xf>
    <xf numFmtId="3" fontId="48" fillId="0" borderId="81" xfId="2" applyNumberFormat="1" applyFont="1" applyBorder="1" applyAlignment="1">
      <alignment horizontal="right" vertical="center"/>
    </xf>
    <xf numFmtId="3" fontId="48" fillId="0" borderId="80" xfId="2" applyNumberFormat="1" applyFont="1" applyBorder="1" applyAlignment="1">
      <alignment horizontal="right" vertical="center" wrapText="1"/>
    </xf>
    <xf numFmtId="3" fontId="48" fillId="3" borderId="47" xfId="2" applyNumberFormat="1" applyFont="1" applyFill="1" applyBorder="1" applyAlignment="1">
      <alignment horizontal="right" vertical="center"/>
    </xf>
    <xf numFmtId="3" fontId="48" fillId="0" borderId="80" xfId="2" applyNumberFormat="1" applyFont="1" applyBorder="1" applyAlignment="1">
      <alignment horizontal="right" vertical="center"/>
    </xf>
    <xf numFmtId="3" fontId="48" fillId="0" borderId="45" xfId="2" applyNumberFormat="1" applyFont="1" applyBorder="1" applyAlignment="1">
      <alignment horizontal="right" vertical="center"/>
    </xf>
    <xf numFmtId="3" fontId="43" fillId="4" borderId="10" xfId="2" applyNumberFormat="1" applyFont="1" applyFill="1" applyBorder="1" applyAlignment="1">
      <alignment horizontal="right" vertical="center"/>
    </xf>
    <xf numFmtId="3" fontId="43" fillId="4" borderId="24" xfId="2" applyNumberFormat="1" applyFont="1" applyFill="1" applyBorder="1" applyAlignment="1">
      <alignment horizontal="right" vertical="center"/>
    </xf>
    <xf numFmtId="3" fontId="48" fillId="4" borderId="27" xfId="2" applyNumberFormat="1" applyFont="1" applyFill="1" applyBorder="1" applyAlignment="1">
      <alignment horizontal="right" vertical="center"/>
    </xf>
    <xf numFmtId="3" fontId="48" fillId="4" borderId="10" xfId="2" applyNumberFormat="1" applyFont="1" applyFill="1" applyBorder="1" applyAlignment="1">
      <alignment horizontal="right" vertical="center"/>
    </xf>
    <xf numFmtId="3" fontId="48" fillId="4" borderId="9" xfId="2" applyNumberFormat="1" applyFont="1" applyFill="1" applyBorder="1" applyAlignment="1">
      <alignment horizontal="right" vertical="center"/>
    </xf>
    <xf numFmtId="3" fontId="48" fillId="4" borderId="43" xfId="2" applyNumberFormat="1" applyFont="1" applyFill="1" applyBorder="1" applyAlignment="1">
      <alignment horizontal="right" vertical="center"/>
    </xf>
    <xf numFmtId="3" fontId="48" fillId="4" borderId="24" xfId="2" applyNumberFormat="1" applyFont="1" applyFill="1" applyBorder="1" applyAlignment="1">
      <alignment horizontal="right" vertical="center"/>
    </xf>
    <xf numFmtId="3" fontId="43" fillId="4" borderId="43" xfId="2" applyNumberFormat="1" applyFont="1" applyFill="1" applyBorder="1" applyAlignment="1">
      <alignment horizontal="right" vertical="center"/>
    </xf>
    <xf numFmtId="3" fontId="43" fillId="4" borderId="27" xfId="2" applyNumberFormat="1" applyFont="1" applyFill="1" applyBorder="1" applyAlignment="1">
      <alignment horizontal="right" vertical="center"/>
    </xf>
    <xf numFmtId="3" fontId="43" fillId="4" borderId="9" xfId="2" applyNumberFormat="1" applyFont="1" applyFill="1" applyBorder="1" applyAlignment="1">
      <alignment horizontal="right" vertical="center"/>
    </xf>
    <xf numFmtId="3" fontId="43" fillId="4" borderId="32" xfId="2" applyNumberFormat="1" applyFont="1" applyFill="1" applyBorder="1" applyAlignment="1">
      <alignment horizontal="right" vertical="center"/>
    </xf>
    <xf numFmtId="3" fontId="43" fillId="0" borderId="63" xfId="2" applyNumberFormat="1" applyFont="1" applyBorder="1" applyAlignment="1">
      <alignment horizontal="right" vertical="center"/>
    </xf>
    <xf numFmtId="3" fontId="43" fillId="2" borderId="65" xfId="2" applyNumberFormat="1" applyFont="1" applyFill="1" applyBorder="1" applyAlignment="1">
      <alignment horizontal="right" vertical="center"/>
    </xf>
    <xf numFmtId="3" fontId="46" fillId="0" borderId="66" xfId="2" applyNumberFormat="1" applyFont="1" applyBorder="1" applyAlignment="1">
      <alignment horizontal="right" vertical="center" wrapText="1"/>
    </xf>
    <xf numFmtId="3" fontId="43" fillId="0" borderId="65" xfId="2" applyNumberFormat="1" applyFont="1" applyBorder="1" applyAlignment="1">
      <alignment horizontal="right" vertical="center"/>
    </xf>
    <xf numFmtId="3" fontId="43" fillId="3" borderId="65" xfId="2" applyNumberFormat="1" applyFont="1" applyFill="1" applyBorder="1" applyAlignment="1">
      <alignment horizontal="right" vertical="center"/>
    </xf>
    <xf numFmtId="3" fontId="46" fillId="0" borderId="63" xfId="2" applyNumberFormat="1" applyFont="1" applyBorder="1" applyAlignment="1">
      <alignment horizontal="right" vertical="center" wrapText="1"/>
    </xf>
    <xf numFmtId="3" fontId="46" fillId="2" borderId="65" xfId="2" applyNumberFormat="1" applyFont="1" applyFill="1" applyBorder="1" applyAlignment="1">
      <alignment horizontal="right" vertical="center" wrapText="1"/>
    </xf>
    <xf numFmtId="3" fontId="46" fillId="0" borderId="87" xfId="2" applyNumberFormat="1" applyFont="1" applyBorder="1" applyAlignment="1">
      <alignment horizontal="right" vertical="center" wrapText="1"/>
    </xf>
    <xf numFmtId="3" fontId="46" fillId="0" borderId="68" xfId="2" applyNumberFormat="1" applyFont="1" applyBorder="1" applyAlignment="1">
      <alignment horizontal="right" vertical="center" wrapText="1"/>
    </xf>
    <xf numFmtId="0" fontId="41" fillId="0" borderId="0" xfId="2" applyFont="1"/>
    <xf numFmtId="3" fontId="46" fillId="0" borderId="22" xfId="2" applyNumberFormat="1" applyFont="1" applyBorder="1" applyAlignment="1">
      <alignment horizontal="right" vertical="center" wrapText="1"/>
    </xf>
    <xf numFmtId="3" fontId="46" fillId="3" borderId="4" xfId="2" applyNumberFormat="1" applyFont="1" applyFill="1" applyBorder="1" applyAlignment="1">
      <alignment horizontal="right" vertical="center" wrapText="1"/>
    </xf>
    <xf numFmtId="3" fontId="46" fillId="0" borderId="20" xfId="2" applyNumberFormat="1" applyFont="1" applyBorder="1" applyAlignment="1">
      <alignment horizontal="right" vertical="center" wrapText="1"/>
    </xf>
    <xf numFmtId="3" fontId="46" fillId="0" borderId="75" xfId="2" applyNumberFormat="1" applyFont="1" applyBorder="1" applyAlignment="1">
      <alignment horizontal="right" vertical="center" wrapText="1"/>
    </xf>
    <xf numFmtId="3" fontId="46" fillId="2" borderId="7" xfId="2" applyNumberFormat="1" applyFont="1" applyFill="1" applyBorder="1" applyAlignment="1">
      <alignment horizontal="right" vertical="center" wrapText="1"/>
    </xf>
    <xf numFmtId="3" fontId="46" fillId="0" borderId="17" xfId="2" applyNumberFormat="1" applyFont="1" applyBorder="1" applyAlignment="1">
      <alignment horizontal="right" vertical="center" wrapText="1"/>
    </xf>
    <xf numFmtId="3" fontId="46" fillId="0" borderId="7" xfId="2" applyNumberFormat="1" applyFont="1" applyBorder="1" applyAlignment="1">
      <alignment horizontal="right" vertical="center" wrapText="1"/>
    </xf>
    <xf numFmtId="3" fontId="46" fillId="0" borderId="4" xfId="2" applyNumberFormat="1" applyFont="1" applyBorder="1" applyAlignment="1">
      <alignment horizontal="right" vertical="center" wrapText="1"/>
    </xf>
    <xf numFmtId="3" fontId="46" fillId="0" borderId="81" xfId="2" applyNumberFormat="1" applyFont="1" applyBorder="1" applyAlignment="1">
      <alignment horizontal="right" vertical="center" wrapText="1"/>
    </xf>
    <xf numFmtId="3" fontId="46" fillId="2" borderId="4" xfId="2" applyNumberFormat="1" applyFont="1" applyFill="1" applyBorder="1" applyAlignment="1">
      <alignment horizontal="right" vertical="center" wrapText="1"/>
    </xf>
    <xf numFmtId="3" fontId="46" fillId="0" borderId="5" xfId="2" applyNumberFormat="1" applyFont="1" applyBorder="1" applyAlignment="1">
      <alignment horizontal="right" vertical="center" wrapText="1"/>
    </xf>
    <xf numFmtId="3" fontId="46" fillId="0" borderId="88" xfId="2" applyNumberFormat="1" applyFont="1" applyBorder="1" applyAlignment="1">
      <alignment horizontal="right" vertical="center" wrapText="1"/>
    </xf>
    <xf numFmtId="3" fontId="43" fillId="4" borderId="60" xfId="2" applyNumberFormat="1" applyFont="1" applyFill="1" applyBorder="1" applyAlignment="1">
      <alignment horizontal="right" vertical="center"/>
    </xf>
    <xf numFmtId="0" fontId="38" fillId="0" borderId="0" xfId="2" applyFont="1"/>
    <xf numFmtId="3" fontId="43" fillId="4" borderId="73" xfId="2" applyNumberFormat="1" applyFont="1" applyFill="1" applyBorder="1" applyAlignment="1">
      <alignment horizontal="right" vertical="center"/>
    </xf>
    <xf numFmtId="0" fontId="46" fillId="0" borderId="55" xfId="2" applyFont="1" applyBorder="1" applyAlignment="1">
      <alignment horizontal="left" vertical="center"/>
    </xf>
    <xf numFmtId="3" fontId="46" fillId="0" borderId="55" xfId="2" applyNumberFormat="1" applyFont="1" applyBorder="1" applyAlignment="1">
      <alignment horizontal="right" vertical="center" wrapText="1"/>
    </xf>
    <xf numFmtId="3" fontId="46" fillId="3" borderId="56" xfId="2" applyNumberFormat="1" applyFont="1" applyFill="1" applyBorder="1" applyAlignment="1">
      <alignment horizontal="right" vertical="center" wrapText="1"/>
    </xf>
    <xf numFmtId="3" fontId="46" fillId="0" borderId="57" xfId="2" applyNumberFormat="1" applyFont="1" applyBorder="1" applyAlignment="1">
      <alignment horizontal="right" vertical="center" wrapText="1"/>
    </xf>
    <xf numFmtId="3" fontId="46" fillId="0" borderId="25" xfId="2" applyNumberFormat="1" applyFont="1" applyBorder="1" applyAlignment="1">
      <alignment horizontal="right" vertical="center" wrapText="1"/>
    </xf>
    <xf numFmtId="3" fontId="46" fillId="0" borderId="14" xfId="2" applyNumberFormat="1" applyFont="1" applyBorder="1" applyAlignment="1">
      <alignment horizontal="right" vertical="center" wrapText="1"/>
    </xf>
    <xf numFmtId="3" fontId="46" fillId="0" borderId="16" xfId="2" applyNumberFormat="1" applyFont="1" applyBorder="1" applyAlignment="1">
      <alignment horizontal="right" vertical="center" wrapText="1"/>
    </xf>
    <xf numFmtId="3" fontId="46" fillId="3" borderId="25" xfId="2" applyNumberFormat="1" applyFont="1" applyFill="1" applyBorder="1" applyAlignment="1">
      <alignment horizontal="right" vertical="center" wrapText="1"/>
    </xf>
    <xf numFmtId="3" fontId="46" fillId="2" borderId="56" xfId="2" applyNumberFormat="1" applyFont="1" applyFill="1" applyBorder="1" applyAlignment="1">
      <alignment horizontal="right" vertical="center" wrapText="1"/>
    </xf>
    <xf numFmtId="3" fontId="46" fillId="0" borderId="11" xfId="2" applyNumberFormat="1" applyFont="1" applyBorder="1" applyAlignment="1">
      <alignment horizontal="right" vertical="center" wrapText="1"/>
    </xf>
    <xf numFmtId="3" fontId="46" fillId="3" borderId="14" xfId="2" applyNumberFormat="1" applyFont="1" applyFill="1" applyBorder="1" applyAlignment="1">
      <alignment horizontal="right" vertical="center" wrapText="1"/>
    </xf>
    <xf numFmtId="3" fontId="46" fillId="2" borderId="14" xfId="2" applyNumberFormat="1" applyFont="1" applyFill="1" applyBorder="1" applyAlignment="1">
      <alignment horizontal="right" vertical="center" wrapText="1"/>
    </xf>
    <xf numFmtId="3" fontId="46" fillId="0" borderId="15" xfId="2" applyNumberFormat="1" applyFont="1" applyBorder="1" applyAlignment="1">
      <alignment horizontal="right" vertical="center" wrapText="1"/>
    </xf>
    <xf numFmtId="3" fontId="46" fillId="0" borderId="48" xfId="2" applyNumberFormat="1" applyFont="1" applyBorder="1" applyAlignment="1">
      <alignment horizontal="right" vertical="center" wrapText="1"/>
    </xf>
    <xf numFmtId="3" fontId="46" fillId="0" borderId="40" xfId="2" applyNumberFormat="1" applyFont="1" applyBorder="1" applyAlignment="1">
      <alignment horizontal="right" vertical="center" wrapText="1"/>
    </xf>
    <xf numFmtId="3" fontId="46" fillId="0" borderId="33" xfId="2" applyNumberFormat="1" applyFont="1" applyBorder="1" applyAlignment="1">
      <alignment horizontal="right" vertical="center" wrapText="1"/>
    </xf>
    <xf numFmtId="0" fontId="46" fillId="0" borderId="43" xfId="2" applyFont="1" applyBorder="1" applyAlignment="1">
      <alignment horizontal="left" vertical="center" wrapText="1"/>
    </xf>
    <xf numFmtId="3" fontId="46" fillId="0" borderId="43" xfId="2" applyNumberFormat="1" applyFont="1" applyBorder="1" applyAlignment="1">
      <alignment horizontal="right" vertical="center" wrapText="1"/>
    </xf>
    <xf numFmtId="3" fontId="46" fillId="0" borderId="10" xfId="2" applyNumberFormat="1" applyFont="1" applyBorder="1" applyAlignment="1">
      <alignment horizontal="right" vertical="center" wrapText="1"/>
    </xf>
    <xf numFmtId="3" fontId="46" fillId="0" borderId="24" xfId="2" applyNumberFormat="1" applyFont="1" applyBorder="1" applyAlignment="1">
      <alignment horizontal="right" vertical="center" wrapText="1"/>
    </xf>
    <xf numFmtId="3" fontId="46" fillId="3" borderId="27" xfId="2" applyNumberFormat="1" applyFont="1" applyFill="1" applyBorder="1" applyAlignment="1">
      <alignment horizontal="right" vertical="center" wrapText="1"/>
    </xf>
    <xf numFmtId="3" fontId="46" fillId="0" borderId="32" xfId="2" applyNumberFormat="1" applyFont="1" applyBorder="1" applyAlignment="1">
      <alignment horizontal="right" vertical="center" wrapText="1"/>
    </xf>
    <xf numFmtId="3" fontId="46" fillId="2" borderId="10" xfId="2" applyNumberFormat="1" applyFont="1" applyFill="1" applyBorder="1" applyAlignment="1">
      <alignment horizontal="right" vertical="center" wrapText="1"/>
    </xf>
    <xf numFmtId="3" fontId="46" fillId="0" borderId="9" xfId="2" applyNumberFormat="1" applyFont="1" applyBorder="1" applyAlignment="1">
      <alignment horizontal="right" vertical="center" wrapText="1"/>
    </xf>
    <xf numFmtId="3" fontId="46" fillId="0" borderId="44" xfId="2" applyNumberFormat="1" applyFont="1" applyBorder="1" applyAlignment="1">
      <alignment horizontal="right" vertical="center" wrapText="1"/>
    </xf>
    <xf numFmtId="3" fontId="46" fillId="0" borderId="0" xfId="2" applyNumberFormat="1" applyFont="1" applyAlignment="1">
      <alignment horizontal="right" vertical="center" wrapText="1"/>
    </xf>
    <xf numFmtId="3" fontId="46" fillId="0" borderId="46" xfId="2" applyNumberFormat="1" applyFont="1" applyBorder="1" applyAlignment="1">
      <alignment horizontal="right" vertical="center" wrapText="1"/>
    </xf>
    <xf numFmtId="3" fontId="43" fillId="4" borderId="23" xfId="2" applyNumberFormat="1" applyFont="1" applyFill="1" applyBorder="1" applyAlignment="1">
      <alignment horizontal="right" vertical="center"/>
    </xf>
    <xf numFmtId="3" fontId="43" fillId="4" borderId="19" xfId="2" applyNumberFormat="1" applyFont="1" applyFill="1" applyBorder="1" applyAlignment="1">
      <alignment horizontal="right" vertical="center"/>
    </xf>
    <xf numFmtId="3" fontId="43" fillId="4" borderId="21" xfId="2" applyNumberFormat="1" applyFont="1" applyFill="1" applyBorder="1" applyAlignment="1">
      <alignment horizontal="right" vertical="center"/>
    </xf>
    <xf numFmtId="3" fontId="43" fillId="4" borderId="26" xfId="2" applyNumberFormat="1" applyFont="1" applyFill="1" applyBorder="1" applyAlignment="1">
      <alignment horizontal="right" vertical="center"/>
    </xf>
    <xf numFmtId="3" fontId="43" fillId="4" borderId="28" xfId="2" applyNumberFormat="1" applyFont="1" applyFill="1" applyBorder="1" applyAlignment="1">
      <alignment horizontal="right" vertical="center"/>
    </xf>
    <xf numFmtId="3" fontId="43" fillId="4" borderId="76" xfId="2" applyNumberFormat="1" applyFont="1" applyFill="1" applyBorder="1" applyAlignment="1">
      <alignment horizontal="right" vertical="center"/>
    </xf>
    <xf numFmtId="3" fontId="43" fillId="4" borderId="39" xfId="2" applyNumberFormat="1" applyFont="1" applyFill="1" applyBorder="1" applyAlignment="1">
      <alignment horizontal="right" vertical="center"/>
    </xf>
    <xf numFmtId="3" fontId="43" fillId="4" borderId="18" xfId="2" applyNumberFormat="1" applyFont="1" applyFill="1" applyBorder="1" applyAlignment="1">
      <alignment horizontal="right" vertical="center"/>
    </xf>
    <xf numFmtId="0" fontId="46" fillId="2" borderId="86" xfId="2" applyFont="1" applyFill="1" applyBorder="1" applyAlignment="1">
      <alignment horizontal="left" vertical="center" wrapText="1"/>
    </xf>
    <xf numFmtId="3" fontId="43" fillId="8" borderId="65" xfId="2" applyNumberFormat="1" applyFont="1" applyFill="1" applyBorder="1" applyAlignment="1">
      <alignment horizontal="right" vertical="center"/>
    </xf>
    <xf numFmtId="3" fontId="46" fillId="8" borderId="65" xfId="2" applyNumberFormat="1" applyFont="1" applyFill="1" applyBorder="1" applyAlignment="1">
      <alignment horizontal="right" vertical="center" wrapText="1"/>
    </xf>
    <xf numFmtId="3" fontId="46" fillId="0" borderId="67" xfId="2" applyNumberFormat="1" applyFont="1" applyBorder="1" applyAlignment="1">
      <alignment horizontal="right" vertical="center" wrapText="1"/>
    </xf>
    <xf numFmtId="0" fontId="46" fillId="0" borderId="16" xfId="2" applyFont="1" applyBorder="1" applyAlignment="1">
      <alignment vertical="center"/>
    </xf>
    <xf numFmtId="3" fontId="43" fillId="0" borderId="25" xfId="2" applyNumberFormat="1" applyFont="1" applyBorder="1" applyAlignment="1">
      <alignment horizontal="right" vertical="center"/>
    </xf>
    <xf numFmtId="3" fontId="43" fillId="0" borderId="14" xfId="2" applyNumberFormat="1" applyFont="1" applyBorder="1" applyAlignment="1">
      <alignment horizontal="right" vertical="center"/>
    </xf>
    <xf numFmtId="3" fontId="43" fillId="0" borderId="57" xfId="2" applyNumberFormat="1" applyFont="1" applyBorder="1" applyAlignment="1">
      <alignment horizontal="right" vertical="center"/>
    </xf>
    <xf numFmtId="3" fontId="43" fillId="0" borderId="16" xfId="2" applyNumberFormat="1" applyFont="1" applyBorder="1" applyAlignment="1">
      <alignment horizontal="right" vertical="center"/>
    </xf>
    <xf numFmtId="3" fontId="43" fillId="2" borderId="14" xfId="2" applyNumberFormat="1" applyFont="1" applyFill="1" applyBorder="1" applyAlignment="1">
      <alignment horizontal="right" vertical="center"/>
    </xf>
    <xf numFmtId="0" fontId="46" fillId="0" borderId="20" xfId="2" applyFont="1" applyBorder="1" applyAlignment="1">
      <alignment vertical="center"/>
    </xf>
    <xf numFmtId="3" fontId="43" fillId="0" borderId="22" xfId="2" applyNumberFormat="1" applyFont="1" applyBorder="1" applyAlignment="1">
      <alignment horizontal="right" vertical="center"/>
    </xf>
    <xf numFmtId="3" fontId="43" fillId="2" borderId="4" xfId="2" applyNumberFormat="1" applyFont="1" applyFill="1" applyBorder="1" applyAlignment="1">
      <alignment horizontal="right" vertical="center"/>
    </xf>
    <xf numFmtId="3" fontId="43" fillId="0" borderId="4" xfId="2" applyNumberFormat="1" applyFont="1" applyBorder="1" applyAlignment="1">
      <alignment horizontal="right" vertical="center"/>
    </xf>
    <xf numFmtId="3" fontId="43" fillId="0" borderId="24" xfId="2" applyNumberFormat="1" applyFont="1" applyBorder="1" applyAlignment="1">
      <alignment horizontal="right" vertical="center"/>
    </xf>
    <xf numFmtId="3" fontId="43" fillId="0" borderId="20" xfId="2" applyNumberFormat="1" applyFont="1" applyBorder="1" applyAlignment="1">
      <alignment horizontal="right" vertical="center"/>
    </xf>
    <xf numFmtId="0" fontId="46" fillId="0" borderId="63" xfId="2" applyFont="1" applyBorder="1" applyAlignment="1">
      <alignment horizontal="left" vertical="center"/>
    </xf>
    <xf numFmtId="3" fontId="43" fillId="0" borderId="66" xfId="2" applyNumberFormat="1" applyFont="1" applyBorder="1" applyAlignment="1">
      <alignment horizontal="right" vertical="center" wrapText="1"/>
    </xf>
    <xf numFmtId="3" fontId="43" fillId="3" borderId="4" xfId="2" applyNumberFormat="1" applyFont="1" applyFill="1" applyBorder="1" applyAlignment="1">
      <alignment horizontal="right" vertical="center"/>
    </xf>
    <xf numFmtId="3" fontId="46" fillId="0" borderId="80" xfId="2" applyNumberFormat="1" applyFont="1" applyBorder="1" applyAlignment="1">
      <alignment horizontal="right" vertical="center" wrapText="1"/>
    </xf>
    <xf numFmtId="0" fontId="46" fillId="0" borderId="81" xfId="2" applyFont="1" applyBorder="1" applyAlignment="1">
      <alignment horizontal="left" vertical="center" wrapText="1"/>
    </xf>
    <xf numFmtId="3" fontId="43" fillId="0" borderId="43" xfId="2" applyNumberFormat="1" applyFont="1" applyBorder="1" applyAlignment="1">
      <alignment horizontal="right" vertical="center"/>
    </xf>
    <xf numFmtId="3" fontId="43" fillId="2" borderId="10" xfId="2" applyNumberFormat="1" applyFont="1" applyFill="1" applyBorder="1" applyAlignment="1">
      <alignment horizontal="right" vertical="center"/>
    </xf>
    <xf numFmtId="3" fontId="43" fillId="0" borderId="10" xfId="2" applyNumberFormat="1" applyFont="1" applyBorder="1" applyAlignment="1">
      <alignment horizontal="right" vertical="center"/>
    </xf>
    <xf numFmtId="3" fontId="43" fillId="0" borderId="24" xfId="2" applyNumberFormat="1" applyFont="1" applyBorder="1" applyAlignment="1">
      <alignment horizontal="right" vertical="center" wrapText="1"/>
    </xf>
    <xf numFmtId="3" fontId="43" fillId="4" borderId="89" xfId="2" applyNumberFormat="1" applyFont="1" applyFill="1" applyBorder="1" applyAlignment="1">
      <alignment horizontal="right" vertical="center"/>
    </xf>
    <xf numFmtId="3" fontId="43" fillId="4" borderId="90" xfId="2" applyNumberFormat="1" applyFont="1" applyFill="1" applyBorder="1" applyAlignment="1">
      <alignment horizontal="right" vertical="center"/>
    </xf>
    <xf numFmtId="3" fontId="43" fillId="4" borderId="91" xfId="2" applyNumberFormat="1" applyFont="1" applyFill="1" applyBorder="1" applyAlignment="1">
      <alignment horizontal="right" vertical="center"/>
    </xf>
    <xf numFmtId="3" fontId="43" fillId="4" borderId="92" xfId="2" applyNumberFormat="1" applyFont="1" applyFill="1" applyBorder="1" applyAlignment="1">
      <alignment horizontal="right" vertical="center"/>
    </xf>
    <xf numFmtId="3" fontId="46" fillId="0" borderId="31" xfId="2" applyNumberFormat="1" applyFont="1" applyBorder="1" applyAlignment="1">
      <alignment horizontal="right" vertical="center" wrapText="1"/>
    </xf>
    <xf numFmtId="0" fontId="46" fillId="0" borderId="20" xfId="2" applyFont="1" applyBorder="1" applyAlignment="1">
      <alignment horizontal="left" vertical="center"/>
    </xf>
    <xf numFmtId="3" fontId="46" fillId="0" borderId="47" xfId="2" applyNumberFormat="1" applyFont="1" applyBorder="1" applyAlignment="1">
      <alignment horizontal="right" vertical="center" wrapText="1"/>
    </xf>
    <xf numFmtId="3" fontId="46" fillId="2" borderId="47" xfId="2" applyNumberFormat="1" applyFont="1" applyFill="1" applyBorder="1" applyAlignment="1">
      <alignment horizontal="right" vertical="center" wrapText="1"/>
    </xf>
    <xf numFmtId="0" fontId="46" fillId="0" borderId="66" xfId="2" applyFont="1" applyBorder="1" applyAlignment="1">
      <alignment horizontal="left" vertical="center"/>
    </xf>
    <xf numFmtId="3" fontId="43" fillId="0" borderId="93" xfId="2" applyNumberFormat="1" applyFont="1" applyBorder="1" applyAlignment="1">
      <alignment horizontal="right" vertical="center"/>
    </xf>
    <xf numFmtId="3" fontId="46" fillId="0" borderId="65" xfId="2" applyNumberFormat="1" applyFont="1" applyBorder="1" applyAlignment="1">
      <alignment horizontal="right" vertical="center" wrapText="1"/>
    </xf>
    <xf numFmtId="3" fontId="46" fillId="0" borderId="94" xfId="2" applyNumberFormat="1" applyFont="1" applyBorder="1" applyAlignment="1">
      <alignment horizontal="right" vertical="center" wrapText="1"/>
    </xf>
    <xf numFmtId="3" fontId="46" fillId="3" borderId="7" xfId="2" applyNumberFormat="1" applyFont="1" applyFill="1" applyBorder="1" applyAlignment="1">
      <alignment horizontal="right" vertical="center" wrapText="1"/>
    </xf>
    <xf numFmtId="3" fontId="46" fillId="0" borderId="6" xfId="2" applyNumberFormat="1" applyFont="1" applyBorder="1" applyAlignment="1">
      <alignment horizontal="right" vertical="center" wrapText="1"/>
    </xf>
    <xf numFmtId="3" fontId="46" fillId="0" borderId="8" xfId="2" applyNumberFormat="1" applyFont="1" applyBorder="1" applyAlignment="1">
      <alignment horizontal="right" vertical="center" wrapText="1"/>
    </xf>
    <xf numFmtId="3" fontId="46" fillId="6" borderId="22" xfId="2" applyNumberFormat="1" applyFont="1" applyFill="1" applyBorder="1" applyAlignment="1">
      <alignment horizontal="right" vertical="center" wrapText="1"/>
    </xf>
    <xf numFmtId="3" fontId="46" fillId="6" borderId="4" xfId="2" applyNumberFormat="1" applyFont="1" applyFill="1" applyBorder="1" applyAlignment="1">
      <alignment horizontal="right" vertical="center" wrapText="1"/>
    </xf>
    <xf numFmtId="3" fontId="46" fillId="6" borderId="20" xfId="2" applyNumberFormat="1" applyFont="1" applyFill="1" applyBorder="1" applyAlignment="1">
      <alignment horizontal="right" vertical="center" wrapText="1"/>
    </xf>
    <xf numFmtId="3" fontId="46" fillId="6" borderId="81" xfId="2" applyNumberFormat="1" applyFont="1" applyFill="1" applyBorder="1" applyAlignment="1">
      <alignment horizontal="right" vertical="center" wrapText="1"/>
    </xf>
    <xf numFmtId="3" fontId="46" fillId="6" borderId="47" xfId="2" applyNumberFormat="1" applyFont="1" applyFill="1" applyBorder="1" applyAlignment="1">
      <alignment horizontal="right" vertical="center" wrapText="1"/>
    </xf>
    <xf numFmtId="3" fontId="46" fillId="6" borderId="80" xfId="2" applyNumberFormat="1" applyFont="1" applyFill="1" applyBorder="1" applyAlignment="1">
      <alignment horizontal="right" vertical="center" wrapText="1"/>
    </xf>
    <xf numFmtId="3" fontId="46" fillId="6" borderId="5" xfId="2" applyNumberFormat="1" applyFont="1" applyFill="1" applyBorder="1" applyAlignment="1">
      <alignment horizontal="right" vertical="center" wrapText="1"/>
    </xf>
    <xf numFmtId="3" fontId="46" fillId="6" borderId="6" xfId="2" applyNumberFormat="1" applyFont="1" applyFill="1" applyBorder="1" applyAlignment="1">
      <alignment horizontal="right" vertical="center" wrapText="1"/>
    </xf>
    <xf numFmtId="3" fontId="43" fillId="6" borderId="22" xfId="2" applyNumberFormat="1" applyFont="1" applyFill="1" applyBorder="1" applyAlignment="1">
      <alignment horizontal="right" vertical="center"/>
    </xf>
    <xf numFmtId="3" fontId="43" fillId="6" borderId="4" xfId="2" applyNumberFormat="1" applyFont="1" applyFill="1" applyBorder="1" applyAlignment="1">
      <alignment horizontal="right" vertical="center"/>
    </xf>
    <xf numFmtId="3" fontId="43" fillId="6" borderId="20" xfId="2" applyNumberFormat="1" applyFont="1" applyFill="1" applyBorder="1" applyAlignment="1">
      <alignment horizontal="right" vertical="center"/>
    </xf>
    <xf numFmtId="3" fontId="43" fillId="6" borderId="8" xfId="2" applyNumberFormat="1" applyFont="1" applyFill="1" applyBorder="1" applyAlignment="1">
      <alignment horizontal="right" vertical="center"/>
    </xf>
    <xf numFmtId="3" fontId="46" fillId="2" borderId="20" xfId="2" applyNumberFormat="1" applyFont="1" applyFill="1" applyBorder="1" applyAlignment="1">
      <alignment horizontal="right" vertical="center" wrapText="1"/>
    </xf>
    <xf numFmtId="3" fontId="46" fillId="2" borderId="75" xfId="2" applyNumberFormat="1" applyFont="1" applyFill="1" applyBorder="1" applyAlignment="1">
      <alignment horizontal="right" vertical="center" wrapText="1"/>
    </xf>
    <xf numFmtId="3" fontId="46" fillId="2" borderId="17" xfId="2" applyNumberFormat="1" applyFont="1" applyFill="1" applyBorder="1" applyAlignment="1">
      <alignment horizontal="right" vertical="center" wrapText="1"/>
    </xf>
    <xf numFmtId="3" fontId="46" fillId="2" borderId="22" xfId="2" applyNumberFormat="1" applyFont="1" applyFill="1" applyBorder="1" applyAlignment="1">
      <alignment horizontal="right" vertical="center" wrapText="1"/>
    </xf>
    <xf numFmtId="3" fontId="46" fillId="2" borderId="5" xfId="2" applyNumberFormat="1" applyFont="1" applyFill="1" applyBorder="1" applyAlignment="1">
      <alignment horizontal="right" vertical="center" wrapText="1"/>
    </xf>
    <xf numFmtId="3" fontId="46" fillId="2" borderId="6" xfId="2" applyNumberFormat="1" applyFont="1" applyFill="1" applyBorder="1" applyAlignment="1">
      <alignment horizontal="right" vertical="center" wrapText="1"/>
    </xf>
    <xf numFmtId="3" fontId="46" fillId="2" borderId="81" xfId="2" applyNumberFormat="1" applyFont="1" applyFill="1" applyBorder="1" applyAlignment="1">
      <alignment horizontal="right" vertical="center" wrapText="1"/>
    </xf>
    <xf numFmtId="3" fontId="46" fillId="2" borderId="80" xfId="2" applyNumberFormat="1" applyFont="1" applyFill="1" applyBorder="1" applyAlignment="1">
      <alignment horizontal="right" vertical="center" wrapText="1"/>
    </xf>
    <xf numFmtId="3" fontId="46" fillId="6" borderId="43" xfId="2" applyNumberFormat="1" applyFont="1" applyFill="1" applyBorder="1" applyAlignment="1">
      <alignment horizontal="right" vertical="center" wrapText="1"/>
    </xf>
    <xf numFmtId="3" fontId="46" fillId="6" borderId="10" xfId="2" applyNumberFormat="1" applyFont="1" applyFill="1" applyBorder="1" applyAlignment="1">
      <alignment horizontal="right" vertical="center" wrapText="1"/>
    </xf>
    <xf numFmtId="3" fontId="46" fillId="6" borderId="24" xfId="2" applyNumberFormat="1" applyFont="1" applyFill="1" applyBorder="1" applyAlignment="1">
      <alignment horizontal="right" vertical="center" wrapText="1"/>
    </xf>
    <xf numFmtId="3" fontId="46" fillId="6" borderId="27" xfId="2" applyNumberFormat="1" applyFont="1" applyFill="1" applyBorder="1" applyAlignment="1">
      <alignment horizontal="right" vertical="center" wrapText="1"/>
    </xf>
    <xf numFmtId="3" fontId="46" fillId="6" borderId="9" xfId="2" applyNumberFormat="1" applyFont="1" applyFill="1" applyBorder="1" applyAlignment="1">
      <alignment horizontal="right" vertical="center" wrapText="1"/>
    </xf>
    <xf numFmtId="3" fontId="43" fillId="4" borderId="83" xfId="2" applyNumberFormat="1" applyFont="1" applyFill="1" applyBorder="1" applyAlignment="1">
      <alignment horizontal="right" vertical="center"/>
    </xf>
    <xf numFmtId="0" fontId="46" fillId="0" borderId="67" xfId="2" applyFont="1" applyBorder="1" applyAlignment="1">
      <alignment horizontal="left" vertical="center"/>
    </xf>
    <xf numFmtId="3" fontId="46" fillId="3" borderId="65" xfId="2" applyNumberFormat="1" applyFont="1" applyFill="1" applyBorder="1" applyAlignment="1">
      <alignment horizontal="right" vertical="center" wrapText="1"/>
    </xf>
    <xf numFmtId="3" fontId="46" fillId="0" borderId="64" xfId="2" applyNumberFormat="1" applyFont="1" applyBorder="1" applyAlignment="1">
      <alignment horizontal="right" vertical="center" wrapText="1"/>
    </xf>
    <xf numFmtId="3" fontId="46" fillId="0" borderId="93" xfId="2" applyNumberFormat="1" applyFont="1" applyBorder="1" applyAlignment="1">
      <alignment horizontal="right" vertical="center" wrapText="1"/>
    </xf>
    <xf numFmtId="3" fontId="46" fillId="0" borderId="96" xfId="2" applyNumberFormat="1" applyFont="1" applyBorder="1" applyAlignment="1">
      <alignment horizontal="right" vertical="center" wrapText="1"/>
    </xf>
    <xf numFmtId="3" fontId="43" fillId="3" borderId="65" xfId="2" applyNumberFormat="1" applyFont="1" applyFill="1" applyBorder="1" applyAlignment="1">
      <alignment horizontal="right" vertical="center" wrapText="1"/>
    </xf>
    <xf numFmtId="3" fontId="43" fillId="0" borderId="64" xfId="2" applyNumberFormat="1" applyFont="1" applyBorder="1" applyAlignment="1">
      <alignment horizontal="right" vertical="center" wrapText="1"/>
    </xf>
    <xf numFmtId="3" fontId="43" fillId="2" borderId="65" xfId="2" applyNumberFormat="1" applyFont="1" applyFill="1" applyBorder="1" applyAlignment="1">
      <alignment horizontal="right" vertical="center" wrapText="1"/>
    </xf>
    <xf numFmtId="3" fontId="43" fillId="0" borderId="67" xfId="2" applyNumberFormat="1" applyFont="1" applyBorder="1" applyAlignment="1">
      <alignment horizontal="right" vertical="center"/>
    </xf>
    <xf numFmtId="0" fontId="40" fillId="0" borderId="0" xfId="2" applyFont="1"/>
    <xf numFmtId="0" fontId="46" fillId="0" borderId="46" xfId="2" applyFont="1" applyBorder="1" applyAlignment="1">
      <alignment horizontal="left" vertical="center" wrapText="1"/>
    </xf>
    <xf numFmtId="3" fontId="46" fillId="0" borderId="29" xfId="2" applyNumberFormat="1" applyFont="1" applyBorder="1" applyAlignment="1">
      <alignment horizontal="right" vertical="center" wrapText="1"/>
    </xf>
    <xf numFmtId="3" fontId="46" fillId="0" borderId="30" xfId="2" applyNumberFormat="1" applyFont="1" applyBorder="1" applyAlignment="1">
      <alignment horizontal="right" vertical="center" wrapText="1"/>
    </xf>
    <xf numFmtId="3" fontId="43" fillId="0" borderId="46" xfId="2" applyNumberFormat="1" applyFont="1" applyBorder="1" applyAlignment="1">
      <alignment horizontal="right" vertical="center"/>
    </xf>
    <xf numFmtId="3" fontId="46" fillId="4" borderId="70" xfId="2" applyNumberFormat="1" applyFont="1" applyFill="1" applyBorder="1" applyAlignment="1">
      <alignment horizontal="right" vertical="center"/>
    </xf>
    <xf numFmtId="3" fontId="46" fillId="4" borderId="72" xfId="2" applyNumberFormat="1" applyFont="1" applyFill="1" applyBorder="1" applyAlignment="1">
      <alignment horizontal="right" vertical="center"/>
    </xf>
    <xf numFmtId="3" fontId="46" fillId="4" borderId="71" xfId="2" applyNumberFormat="1" applyFont="1" applyFill="1" applyBorder="1" applyAlignment="1">
      <alignment horizontal="right" vertical="center"/>
    </xf>
    <xf numFmtId="0" fontId="45" fillId="0" borderId="0" xfId="2" applyFont="1"/>
    <xf numFmtId="0" fontId="46" fillId="0" borderId="32" xfId="2" applyFont="1" applyBorder="1" applyAlignment="1">
      <alignment horizontal="left" vertical="center" wrapText="1"/>
    </xf>
    <xf numFmtId="3" fontId="46" fillId="0" borderId="45" xfId="2" applyNumberFormat="1" applyFont="1" applyBorder="1" applyAlignment="1">
      <alignment horizontal="right" vertical="center" wrapText="1"/>
    </xf>
    <xf numFmtId="0" fontId="43" fillId="0" borderId="25" xfId="2" applyFont="1" applyBorder="1" applyAlignment="1">
      <alignment horizontal="left" vertical="center"/>
    </xf>
    <xf numFmtId="0" fontId="46" fillId="0" borderId="16" xfId="2" applyFont="1" applyBorder="1" applyAlignment="1">
      <alignment horizontal="left" vertical="center"/>
    </xf>
    <xf numFmtId="3" fontId="43" fillId="8" borderId="14" xfId="2" applyNumberFormat="1" applyFont="1" applyFill="1" applyBorder="1" applyAlignment="1">
      <alignment horizontal="right" vertical="center"/>
    </xf>
    <xf numFmtId="3" fontId="43" fillId="6" borderId="43" xfId="2" applyNumberFormat="1" applyFont="1" applyFill="1" applyBorder="1" applyAlignment="1">
      <alignment horizontal="right" vertical="center"/>
    </xf>
    <xf numFmtId="3" fontId="43" fillId="6" borderId="10" xfId="2" applyNumberFormat="1" applyFont="1" applyFill="1" applyBorder="1" applyAlignment="1">
      <alignment horizontal="right" vertical="center"/>
    </xf>
    <xf numFmtId="3" fontId="43" fillId="6" borderId="24" xfId="2" applyNumberFormat="1" applyFont="1" applyFill="1" applyBorder="1" applyAlignment="1">
      <alignment horizontal="right" vertical="center"/>
    </xf>
    <xf numFmtId="3" fontId="46" fillId="6" borderId="32" xfId="2" applyNumberFormat="1" applyFont="1" applyFill="1" applyBorder="1" applyAlignment="1">
      <alignment horizontal="right" vertical="center" wrapText="1"/>
    </xf>
    <xf numFmtId="0" fontId="41" fillId="6" borderId="0" xfId="2" applyFont="1" applyFill="1"/>
    <xf numFmtId="0" fontId="43" fillId="0" borderId="22" xfId="2" applyFont="1" applyBorder="1" applyAlignment="1">
      <alignment vertical="center"/>
    </xf>
    <xf numFmtId="3" fontId="46" fillId="6" borderId="46" xfId="2" applyNumberFormat="1" applyFont="1" applyFill="1" applyBorder="1" applyAlignment="1">
      <alignment horizontal="right" vertical="center" wrapText="1"/>
    </xf>
    <xf numFmtId="3" fontId="46" fillId="0" borderId="75" xfId="2" applyNumberFormat="1" applyFont="1" applyBorder="1" applyAlignment="1">
      <alignment horizontal="right" vertical="center"/>
    </xf>
    <xf numFmtId="3" fontId="46" fillId="0" borderId="7" xfId="2" applyNumberFormat="1" applyFont="1" applyBorder="1" applyAlignment="1">
      <alignment horizontal="right" vertical="center"/>
    </xf>
    <xf numFmtId="3" fontId="46" fillId="0" borderId="17" xfId="2" applyNumberFormat="1" applyFont="1" applyBorder="1" applyAlignment="1">
      <alignment horizontal="right" vertical="center"/>
    </xf>
    <xf numFmtId="3" fontId="46" fillId="0" borderId="29" xfId="2" applyNumberFormat="1" applyFont="1" applyBorder="1" applyAlignment="1">
      <alignment horizontal="right" vertical="center"/>
    </xf>
    <xf numFmtId="3" fontId="46" fillId="0" borderId="30" xfId="2" applyNumberFormat="1" applyFont="1" applyBorder="1" applyAlignment="1">
      <alignment horizontal="right" vertical="center"/>
    </xf>
    <xf numFmtId="3" fontId="46" fillId="0" borderId="37" xfId="2" applyNumberFormat="1" applyFont="1" applyBorder="1" applyAlignment="1">
      <alignment horizontal="right" vertical="center"/>
    </xf>
    <xf numFmtId="3" fontId="46" fillId="2" borderId="22" xfId="2" applyNumberFormat="1" applyFont="1" applyFill="1" applyBorder="1" applyAlignment="1">
      <alignment horizontal="right" vertical="center"/>
    </xf>
    <xf numFmtId="3" fontId="46" fillId="3" borderId="4" xfId="2" applyNumberFormat="1" applyFont="1" applyFill="1" applyBorder="1" applyAlignment="1">
      <alignment horizontal="right" vertical="center"/>
    </xf>
    <xf numFmtId="3" fontId="46" fillId="2" borderId="20" xfId="2" applyNumberFormat="1" applyFont="1" applyFill="1" applyBorder="1" applyAlignment="1">
      <alignment horizontal="right" vertical="center"/>
    </xf>
    <xf numFmtId="3" fontId="46" fillId="2" borderId="6" xfId="2" applyNumberFormat="1" applyFont="1" applyFill="1" applyBorder="1" applyAlignment="1">
      <alignment horizontal="right" vertical="center"/>
    </xf>
    <xf numFmtId="3" fontId="46" fillId="2" borderId="4" xfId="2" applyNumberFormat="1" applyFont="1" applyFill="1" applyBorder="1" applyAlignment="1">
      <alignment horizontal="right" vertical="center"/>
    </xf>
    <xf numFmtId="3" fontId="46" fillId="2" borderId="5" xfId="2" applyNumberFormat="1" applyFont="1" applyFill="1" applyBorder="1" applyAlignment="1">
      <alignment horizontal="right" vertical="center"/>
    </xf>
    <xf numFmtId="3" fontId="46" fillId="2" borderId="17" xfId="2" applyNumberFormat="1" applyFont="1" applyFill="1" applyBorder="1" applyAlignment="1">
      <alignment horizontal="right" vertical="center"/>
    </xf>
    <xf numFmtId="3" fontId="46" fillId="2" borderId="8" xfId="2" applyNumberFormat="1" applyFont="1" applyFill="1" applyBorder="1" applyAlignment="1">
      <alignment horizontal="right" vertical="center"/>
    </xf>
    <xf numFmtId="3" fontId="46" fillId="0" borderId="22" xfId="2" applyNumberFormat="1" applyFont="1" applyBorder="1" applyAlignment="1">
      <alignment horizontal="right" vertical="center"/>
    </xf>
    <xf numFmtId="3" fontId="46" fillId="0" borderId="4" xfId="2" applyNumberFormat="1" applyFont="1" applyBorder="1" applyAlignment="1">
      <alignment horizontal="right" vertical="center"/>
    </xf>
    <xf numFmtId="3" fontId="46" fillId="0" borderId="20" xfId="2" applyNumberFormat="1" applyFont="1" applyBorder="1" applyAlignment="1">
      <alignment horizontal="right" vertical="center"/>
    </xf>
    <xf numFmtId="3" fontId="46" fillId="0" borderId="6" xfId="2" applyNumberFormat="1" applyFont="1" applyBorder="1" applyAlignment="1">
      <alignment horizontal="right" vertical="center"/>
    </xf>
    <xf numFmtId="3" fontId="46" fillId="0" borderId="5" xfId="2" applyNumberFormat="1" applyFont="1" applyBorder="1" applyAlignment="1">
      <alignment horizontal="right" vertical="center"/>
    </xf>
    <xf numFmtId="3" fontId="46" fillId="0" borderId="8" xfId="2" applyNumberFormat="1" applyFont="1" applyBorder="1" applyAlignment="1">
      <alignment horizontal="right" vertical="center"/>
    </xf>
    <xf numFmtId="3" fontId="46" fillId="7" borderId="23" xfId="2" applyNumberFormat="1" applyFont="1" applyFill="1" applyBorder="1" applyAlignment="1">
      <alignment horizontal="right" vertical="center"/>
    </xf>
    <xf numFmtId="3" fontId="46" fillId="7" borderId="19" xfId="2" applyNumberFormat="1" applyFont="1" applyFill="1" applyBorder="1" applyAlignment="1">
      <alignment horizontal="right" vertical="center"/>
    </xf>
    <xf numFmtId="3" fontId="46" fillId="7" borderId="21" xfId="2" applyNumberFormat="1" applyFont="1" applyFill="1" applyBorder="1" applyAlignment="1">
      <alignment horizontal="right" vertical="center"/>
    </xf>
    <xf numFmtId="3" fontId="46" fillId="7" borderId="18" xfId="2" applyNumberFormat="1" applyFont="1" applyFill="1" applyBorder="1" applyAlignment="1">
      <alignment horizontal="right" vertical="center"/>
    </xf>
    <xf numFmtId="3" fontId="46" fillId="7" borderId="26" xfId="2" applyNumberFormat="1" applyFont="1" applyFill="1" applyBorder="1" applyAlignment="1">
      <alignment horizontal="right" vertical="center"/>
    </xf>
    <xf numFmtId="3" fontId="46" fillId="7" borderId="27" xfId="2" applyNumberFormat="1" applyFont="1" applyFill="1" applyBorder="1" applyAlignment="1">
      <alignment horizontal="right" vertical="center"/>
    </xf>
    <xf numFmtId="3" fontId="46" fillId="7" borderId="10" xfId="2" applyNumberFormat="1" applyFont="1" applyFill="1" applyBorder="1" applyAlignment="1">
      <alignment horizontal="right" vertical="center"/>
    </xf>
    <xf numFmtId="3" fontId="46" fillId="7" borderId="9" xfId="2" applyNumberFormat="1" applyFont="1" applyFill="1" applyBorder="1" applyAlignment="1">
      <alignment horizontal="right" vertical="center"/>
    </xf>
    <xf numFmtId="3" fontId="46" fillId="7" borderId="39" xfId="2" applyNumberFormat="1" applyFont="1" applyFill="1" applyBorder="1" applyAlignment="1">
      <alignment horizontal="right" vertical="center"/>
    </xf>
    <xf numFmtId="3" fontId="46" fillId="0" borderId="25" xfId="2" applyNumberFormat="1" applyFont="1" applyBorder="1" applyAlignment="1">
      <alignment horizontal="right" vertical="center"/>
    </xf>
    <xf numFmtId="3" fontId="46" fillId="0" borderId="14" xfId="2" applyNumberFormat="1" applyFont="1" applyBorder="1" applyAlignment="1">
      <alignment horizontal="right" vertical="center"/>
    </xf>
    <xf numFmtId="3" fontId="46" fillId="0" borderId="16" xfId="2" applyNumberFormat="1" applyFont="1" applyBorder="1" applyAlignment="1">
      <alignment horizontal="right" vertical="center"/>
    </xf>
    <xf numFmtId="3" fontId="46" fillId="0" borderId="13" xfId="2" applyNumberFormat="1" applyFont="1" applyBorder="1" applyAlignment="1">
      <alignment horizontal="right" vertical="center"/>
    </xf>
    <xf numFmtId="3" fontId="46" fillId="0" borderId="15" xfId="2" applyNumberFormat="1" applyFont="1" applyBorder="1" applyAlignment="1">
      <alignment horizontal="right" vertical="center"/>
    </xf>
    <xf numFmtId="3" fontId="46" fillId="0" borderId="12" xfId="2" applyNumberFormat="1" applyFont="1" applyBorder="1" applyAlignment="1">
      <alignment horizontal="right" vertical="center"/>
    </xf>
    <xf numFmtId="3" fontId="46" fillId="7" borderId="28" xfId="2" applyNumberFormat="1" applyFont="1" applyFill="1" applyBorder="1" applyAlignment="1">
      <alignment horizontal="right" vertical="center"/>
    </xf>
    <xf numFmtId="3" fontId="46" fillId="7" borderId="32" xfId="2" applyNumberFormat="1" applyFont="1" applyFill="1" applyBorder="1" applyAlignment="1">
      <alignment horizontal="right" vertical="center"/>
    </xf>
    <xf numFmtId="3" fontId="46" fillId="7" borderId="76" xfId="2" applyNumberFormat="1" applyFont="1" applyFill="1" applyBorder="1" applyAlignment="1">
      <alignment horizontal="right" vertical="center"/>
    </xf>
    <xf numFmtId="3" fontId="46" fillId="0" borderId="31" xfId="2" applyNumberFormat="1" applyFont="1" applyBorder="1" applyAlignment="1">
      <alignment horizontal="right" vertical="center"/>
    </xf>
    <xf numFmtId="3" fontId="46" fillId="0" borderId="23" xfId="2" applyNumberFormat="1" applyFont="1" applyBorder="1" applyAlignment="1">
      <alignment horizontal="right" vertical="center"/>
    </xf>
    <xf numFmtId="3" fontId="46" fillId="0" borderId="19" xfId="2" applyNumberFormat="1" applyFont="1" applyBorder="1" applyAlignment="1">
      <alignment horizontal="right" vertical="center"/>
    </xf>
    <xf numFmtId="3" fontId="46" fillId="0" borderId="21" xfId="2" applyNumberFormat="1" applyFont="1" applyBorder="1" applyAlignment="1">
      <alignment horizontal="right" vertical="center"/>
    </xf>
    <xf numFmtId="3" fontId="46" fillId="7" borderId="50" xfId="2" applyNumberFormat="1" applyFont="1" applyFill="1" applyBorder="1" applyAlignment="1">
      <alignment horizontal="right" vertical="center"/>
    </xf>
    <xf numFmtId="3" fontId="46" fillId="7" borderId="49" xfId="2" applyNumberFormat="1" applyFont="1" applyFill="1" applyBorder="1" applyAlignment="1">
      <alignment horizontal="right" vertical="center"/>
    </xf>
    <xf numFmtId="0" fontId="43" fillId="2" borderId="0" xfId="2" applyFont="1" applyFill="1"/>
    <xf numFmtId="0" fontId="46" fillId="2" borderId="0" xfId="2" applyFont="1" applyFill="1"/>
    <xf numFmtId="0" fontId="40" fillId="2" borderId="0" xfId="2" applyFont="1" applyFill="1"/>
    <xf numFmtId="0" fontId="38" fillId="0" borderId="0" xfId="2" applyFont="1" applyAlignment="1">
      <alignment horizontal="left"/>
    </xf>
    <xf numFmtId="0" fontId="41" fillId="0" borderId="0" xfId="2" applyFont="1" applyAlignment="1">
      <alignment horizontal="left"/>
    </xf>
    <xf numFmtId="3" fontId="38" fillId="0" borderId="0" xfId="2" applyNumberFormat="1" applyFont="1"/>
    <xf numFmtId="3" fontId="38" fillId="0" borderId="7" xfId="2" applyNumberFormat="1" applyFont="1" applyBorder="1"/>
    <xf numFmtId="0" fontId="40" fillId="0" borderId="7" xfId="2" applyFont="1" applyBorder="1"/>
    <xf numFmtId="0" fontId="38" fillId="0" borderId="7" xfId="2" applyFont="1" applyBorder="1"/>
    <xf numFmtId="3" fontId="38" fillId="0" borderId="4" xfId="2" applyNumberFormat="1" applyFont="1" applyBorder="1"/>
    <xf numFmtId="0" fontId="40" fillId="0" borderId="4" xfId="2" applyFont="1" applyBorder="1"/>
    <xf numFmtId="0" fontId="38" fillId="0" borderId="4" xfId="2" applyFont="1" applyBorder="1"/>
    <xf numFmtId="0" fontId="40" fillId="0" borderId="0" xfId="2" applyFont="1" applyAlignment="1">
      <alignment horizontal="center"/>
    </xf>
    <xf numFmtId="0" fontId="40" fillId="0" borderId="33" xfId="2" applyFont="1" applyBorder="1" applyAlignment="1">
      <alignment horizontal="center" vertical="center"/>
    </xf>
    <xf numFmtId="0" fontId="46" fillId="0" borderId="17" xfId="2" applyFont="1" applyBorder="1" applyAlignment="1">
      <alignment horizontal="left" vertical="center"/>
    </xf>
    <xf numFmtId="0" fontId="43" fillId="2" borderId="2" xfId="2" applyFont="1" applyFill="1" applyBorder="1" applyAlignment="1">
      <alignment horizontal="center" vertical="center"/>
    </xf>
    <xf numFmtId="0" fontId="46" fillId="0" borderId="75" xfId="2" applyFont="1" applyBorder="1" applyAlignment="1">
      <alignment horizontal="left" vertical="center"/>
    </xf>
    <xf numFmtId="0" fontId="46" fillId="0" borderId="64" xfId="2" applyFont="1" applyBorder="1" applyAlignment="1">
      <alignment horizontal="center" vertical="center"/>
    </xf>
    <xf numFmtId="0" fontId="46" fillId="0" borderId="86" xfId="2" applyFont="1" applyBorder="1" applyAlignment="1">
      <alignment horizontal="left" vertical="center"/>
    </xf>
    <xf numFmtId="0" fontId="46" fillId="0" borderId="22" xfId="2" applyFont="1" applyBorder="1" applyAlignment="1">
      <alignment horizontal="left" vertical="center"/>
    </xf>
    <xf numFmtId="0" fontId="41" fillId="0" borderId="0" xfId="70" applyFont="1" applyAlignment="1">
      <alignment horizontal="center"/>
    </xf>
    <xf numFmtId="0" fontId="41" fillId="0" borderId="0" xfId="70" applyFont="1"/>
    <xf numFmtId="0" fontId="45" fillId="0" borderId="0" xfId="71" applyFont="1" applyAlignment="1">
      <alignment horizontal="center" vertical="center"/>
    </xf>
    <xf numFmtId="0" fontId="45" fillId="0" borderId="0" xfId="71" applyFont="1" applyAlignment="1">
      <alignment vertical="center"/>
    </xf>
    <xf numFmtId="0" fontId="41" fillId="0" borderId="0" xfId="72" applyFont="1"/>
    <xf numFmtId="3" fontId="46" fillId="0" borderId="63" xfId="73" applyNumberFormat="1" applyFont="1" applyBorder="1" applyAlignment="1">
      <alignment horizontal="right" vertical="center"/>
    </xf>
    <xf numFmtId="3" fontId="46" fillId="0" borderId="65" xfId="73" applyNumberFormat="1" applyFont="1" applyBorder="1" applyAlignment="1">
      <alignment horizontal="right" vertical="center"/>
    </xf>
    <xf numFmtId="3" fontId="46" fillId="0" borderId="75" xfId="73" applyNumberFormat="1" applyFont="1" applyBorder="1" applyAlignment="1">
      <alignment horizontal="right" vertical="center"/>
    </xf>
    <xf numFmtId="3" fontId="46" fillId="0" borderId="7" xfId="73" applyNumberFormat="1" applyFont="1" applyBorder="1" applyAlignment="1">
      <alignment horizontal="right" vertical="center"/>
    </xf>
    <xf numFmtId="3" fontId="46" fillId="0" borderId="81" xfId="73" applyNumberFormat="1" applyFont="1" applyBorder="1" applyAlignment="1">
      <alignment horizontal="right" vertical="center"/>
    </xf>
    <xf numFmtId="3" fontId="46" fillId="0" borderId="44" xfId="73" applyNumberFormat="1" applyFont="1" applyBorder="1" applyAlignment="1">
      <alignment horizontal="right" vertical="center"/>
    </xf>
    <xf numFmtId="0" fontId="41" fillId="2" borderId="0" xfId="70" applyFont="1" applyFill="1"/>
    <xf numFmtId="0" fontId="45" fillId="0" borderId="0" xfId="70" applyFont="1" applyAlignment="1">
      <alignment horizontal="center"/>
    </xf>
    <xf numFmtId="3" fontId="41" fillId="0" borderId="0" xfId="70" applyNumberFormat="1" applyFont="1"/>
    <xf numFmtId="0" fontId="36" fillId="0" borderId="0" xfId="70" applyFont="1"/>
    <xf numFmtId="0" fontId="52" fillId="0" borderId="0" xfId="70" applyFont="1"/>
    <xf numFmtId="0" fontId="37" fillId="2" borderId="0" xfId="70" applyFont="1" applyFill="1"/>
    <xf numFmtId="3" fontId="52" fillId="0" borderId="0" xfId="70" applyNumberFormat="1" applyFont="1"/>
    <xf numFmtId="0" fontId="52" fillId="0" borderId="0" xfId="70" applyFont="1" applyAlignment="1">
      <alignment horizontal="center"/>
    </xf>
    <xf numFmtId="0" fontId="43" fillId="0" borderId="0" xfId="70" applyFont="1"/>
    <xf numFmtId="0" fontId="45" fillId="2" borderId="0" xfId="70" applyFont="1" applyFill="1"/>
    <xf numFmtId="0" fontId="39" fillId="2" borderId="33" xfId="2" applyFont="1" applyFill="1" applyBorder="1" applyAlignment="1">
      <alignment horizontal="left" vertical="center"/>
    </xf>
    <xf numFmtId="0" fontId="39" fillId="2" borderId="40" xfId="2" applyFont="1" applyFill="1" applyBorder="1" applyAlignment="1">
      <alignment horizontal="left" vertical="center"/>
    </xf>
    <xf numFmtId="0" fontId="39" fillId="2" borderId="42" xfId="2" applyFont="1" applyFill="1" applyBorder="1" applyAlignment="1">
      <alignment horizontal="left" vertical="center"/>
    </xf>
    <xf numFmtId="0" fontId="39" fillId="2" borderId="0" xfId="2" applyFont="1" applyFill="1" applyAlignment="1">
      <alignment horizontal="left" vertical="center"/>
    </xf>
    <xf numFmtId="0" fontId="54" fillId="0" borderId="40" xfId="2" applyFont="1" applyBorder="1" applyAlignment="1">
      <alignment horizontal="center" vertical="center" wrapText="1"/>
    </xf>
    <xf numFmtId="0" fontId="54" fillId="0" borderId="0" xfId="2" applyFont="1" applyAlignment="1">
      <alignment horizontal="center" vertical="center" wrapText="1"/>
    </xf>
    <xf numFmtId="0" fontId="40" fillId="0" borderId="41" xfId="2" applyFont="1" applyBorder="1" applyAlignment="1">
      <alignment horizontal="center" vertical="center"/>
    </xf>
    <xf numFmtId="0" fontId="40" fillId="0" borderId="36" xfId="2" applyFont="1" applyBorder="1" applyAlignment="1">
      <alignment horizontal="center" vertical="center"/>
    </xf>
    <xf numFmtId="0" fontId="40" fillId="0" borderId="55" xfId="2" applyFont="1" applyBorder="1" applyAlignment="1">
      <alignment horizontal="center" vertical="center"/>
    </xf>
    <xf numFmtId="0" fontId="40" fillId="0" borderId="56" xfId="2" applyFont="1" applyBorder="1" applyAlignment="1">
      <alignment horizontal="center" vertical="center"/>
    </xf>
    <xf numFmtId="0" fontId="40" fillId="0" borderId="57" xfId="2" applyFont="1" applyBorder="1" applyAlignment="1">
      <alignment horizontal="center" vertical="center"/>
    </xf>
    <xf numFmtId="0" fontId="40" fillId="0" borderId="35" xfId="2" applyFont="1" applyBorder="1" applyAlignment="1">
      <alignment horizontal="center" vertical="center"/>
    </xf>
    <xf numFmtId="0" fontId="44" fillId="0" borderId="55" xfId="2" applyFont="1" applyBorder="1" applyAlignment="1">
      <alignment horizontal="center" vertical="center"/>
    </xf>
    <xf numFmtId="0" fontId="44" fillId="0" borderId="56" xfId="2" applyFont="1" applyBorder="1" applyAlignment="1">
      <alignment horizontal="center" vertical="center"/>
    </xf>
    <xf numFmtId="0" fontId="44" fillId="0" borderId="57" xfId="2" applyFont="1" applyBorder="1" applyAlignment="1">
      <alignment horizontal="center" vertical="center"/>
    </xf>
    <xf numFmtId="0" fontId="40" fillId="0" borderId="33" xfId="2" applyFont="1" applyBorder="1" applyAlignment="1">
      <alignment horizontal="center" vertical="center"/>
    </xf>
    <xf numFmtId="0" fontId="40" fillId="0" borderId="40" xfId="2" applyFont="1" applyBorder="1" applyAlignment="1">
      <alignment horizontal="center" vertical="center"/>
    </xf>
    <xf numFmtId="0" fontId="40" fillId="0" borderId="34" xfId="2" applyFont="1" applyBorder="1" applyAlignment="1">
      <alignment horizontal="center" vertical="center"/>
    </xf>
    <xf numFmtId="0" fontId="40" fillId="2" borderId="33" xfId="2" applyFont="1" applyFill="1" applyBorder="1" applyAlignment="1">
      <alignment horizontal="center" vertical="center"/>
    </xf>
    <xf numFmtId="0" fontId="40" fillId="2" borderId="40" xfId="2" applyFont="1" applyFill="1" applyBorder="1" applyAlignment="1">
      <alignment horizontal="center" vertical="center"/>
    </xf>
    <xf numFmtId="0" fontId="40" fillId="2" borderId="34" xfId="2" applyFont="1" applyFill="1" applyBorder="1" applyAlignment="1">
      <alignment horizontal="center" vertical="center"/>
    </xf>
    <xf numFmtId="0" fontId="40" fillId="2" borderId="41" xfId="2" applyFont="1" applyFill="1" applyBorder="1" applyAlignment="1">
      <alignment horizontal="center" vertical="center"/>
    </xf>
    <xf numFmtId="0" fontId="40" fillId="2" borderId="35" xfId="2" applyFont="1" applyFill="1" applyBorder="1" applyAlignment="1">
      <alignment horizontal="center" vertical="center"/>
    </xf>
    <xf numFmtId="0" fontId="40" fillId="2" borderId="36" xfId="2" applyFont="1" applyFill="1" applyBorder="1" applyAlignment="1">
      <alignment horizontal="center" vertical="center"/>
    </xf>
    <xf numFmtId="0" fontId="43" fillId="2" borderId="51" xfId="2" applyFont="1" applyFill="1" applyBorder="1" applyAlignment="1">
      <alignment horizontal="center" vertical="center"/>
    </xf>
    <xf numFmtId="0" fontId="46" fillId="2" borderId="58" xfId="2" applyFont="1" applyFill="1" applyBorder="1" applyAlignment="1">
      <alignment horizontal="center" vertical="center" wrapText="1"/>
    </xf>
    <xf numFmtId="0" fontId="46" fillId="2" borderId="78" xfId="2" applyFont="1" applyFill="1" applyBorder="1" applyAlignment="1">
      <alignment horizontal="center" vertical="center" wrapText="1"/>
    </xf>
    <xf numFmtId="0" fontId="43" fillId="2" borderId="58" xfId="2" applyFont="1" applyFill="1" applyBorder="1" applyAlignment="1">
      <alignment horizontal="center" vertical="center" wrapText="1"/>
    </xf>
    <xf numFmtId="0" fontId="43" fillId="2" borderId="78" xfId="2" applyFont="1" applyFill="1" applyBorder="1" applyAlignment="1">
      <alignment horizontal="center" vertical="center" wrapText="1"/>
    </xf>
    <xf numFmtId="0" fontId="46" fillId="0" borderId="33" xfId="2" applyFont="1" applyBorder="1" applyAlignment="1">
      <alignment horizontal="center" vertical="center" wrapText="1"/>
    </xf>
    <xf numFmtId="0" fontId="46" fillId="0" borderId="34" xfId="2" applyFont="1" applyBorder="1" applyAlignment="1">
      <alignment horizontal="center" vertical="center" wrapText="1"/>
    </xf>
    <xf numFmtId="0" fontId="46" fillId="0" borderId="53" xfId="2" applyFont="1" applyBorder="1" applyAlignment="1">
      <alignment horizontal="center" vertical="center" wrapText="1"/>
    </xf>
    <xf numFmtId="0" fontId="46" fillId="0" borderId="3" xfId="2" applyFont="1" applyBorder="1" applyAlignment="1">
      <alignment horizontal="center" vertical="center" wrapText="1"/>
    </xf>
    <xf numFmtId="0" fontId="46" fillId="0" borderId="25" xfId="2" applyFont="1" applyBorder="1" applyAlignment="1">
      <alignment horizontal="center" vertical="center"/>
    </xf>
    <xf numFmtId="0" fontId="46" fillId="0" borderId="14" xfId="2" applyFont="1" applyBorder="1" applyAlignment="1">
      <alignment horizontal="center" vertical="center"/>
    </xf>
    <xf numFmtId="0" fontId="46" fillId="0" borderId="16" xfId="2" applyFont="1" applyBorder="1" applyAlignment="1">
      <alignment horizontal="center" vertical="center"/>
    </xf>
    <xf numFmtId="0" fontId="46" fillId="0" borderId="11" xfId="2" applyFont="1" applyBorder="1" applyAlignment="1">
      <alignment horizontal="center" vertical="center"/>
    </xf>
    <xf numFmtId="0" fontId="46" fillId="0" borderId="12" xfId="2" applyFont="1" applyBorder="1" applyAlignment="1">
      <alignment horizontal="center" vertical="center"/>
    </xf>
    <xf numFmtId="0" fontId="46" fillId="0" borderId="59" xfId="2" applyFont="1" applyBorder="1" applyAlignment="1">
      <alignment horizontal="center" vertical="center"/>
    </xf>
    <xf numFmtId="0" fontId="46" fillId="0" borderId="2" xfId="2" applyFont="1" applyBorder="1" applyAlignment="1">
      <alignment horizontal="center" vertical="center" wrapText="1"/>
    </xf>
    <xf numFmtId="0" fontId="46" fillId="0" borderId="52" xfId="2" applyFont="1" applyBorder="1" applyAlignment="1">
      <alignment horizontal="center" vertical="center" wrapText="1"/>
    </xf>
    <xf numFmtId="0" fontId="43" fillId="2" borderId="31" xfId="2" applyFont="1" applyFill="1" applyBorder="1" applyAlignment="1">
      <alignment horizontal="center" vertical="center"/>
    </xf>
    <xf numFmtId="0" fontId="43" fillId="2" borderId="42" xfId="2" applyFont="1" applyFill="1" applyBorder="1" applyAlignment="1">
      <alignment horizontal="center" vertical="center"/>
    </xf>
    <xf numFmtId="0" fontId="43" fillId="2" borderId="82" xfId="2" applyFont="1" applyFill="1" applyBorder="1" applyAlignment="1">
      <alignment horizontal="center" vertical="center"/>
    </xf>
    <xf numFmtId="0" fontId="43" fillId="2" borderId="79" xfId="2" applyFont="1" applyFill="1" applyBorder="1" applyAlignment="1">
      <alignment horizontal="center" vertical="center" wrapText="1"/>
    </xf>
    <xf numFmtId="0" fontId="43" fillId="2" borderId="69" xfId="2" applyFont="1" applyFill="1" applyBorder="1" applyAlignment="1">
      <alignment horizontal="center" vertical="center" wrapText="1"/>
    </xf>
    <xf numFmtId="0" fontId="43" fillId="2" borderId="73" xfId="2" applyFont="1" applyFill="1" applyBorder="1" applyAlignment="1">
      <alignment horizontal="center" vertical="center" wrapText="1"/>
    </xf>
    <xf numFmtId="0" fontId="43" fillId="0" borderId="37" xfId="2" applyFont="1" applyBorder="1" applyAlignment="1">
      <alignment horizontal="center" vertical="center" wrapText="1"/>
    </xf>
    <xf numFmtId="0" fontId="43" fillId="0" borderId="0" xfId="2" applyFont="1" applyAlignment="1">
      <alignment horizontal="center" vertical="center" wrapText="1"/>
    </xf>
    <xf numFmtId="0" fontId="43" fillId="0" borderId="83" xfId="2" applyFont="1" applyBorder="1" applyAlignment="1">
      <alignment horizontal="center" vertical="center" wrapText="1"/>
    </xf>
    <xf numFmtId="0" fontId="43" fillId="0" borderId="80" xfId="2" applyFont="1" applyBorder="1" applyAlignment="1">
      <alignment horizontal="left" vertical="center"/>
    </xf>
    <xf numFmtId="0" fontId="43" fillId="0" borderId="17" xfId="2" applyFont="1" applyBorder="1" applyAlignment="1">
      <alignment horizontal="left" vertical="center"/>
    </xf>
    <xf numFmtId="0" fontId="46" fillId="2" borderId="25" xfId="2" applyFont="1" applyFill="1" applyBorder="1" applyAlignment="1">
      <alignment horizontal="center" vertical="center"/>
    </xf>
    <xf numFmtId="0" fontId="46" fillId="2" borderId="14" xfId="2" applyFont="1" applyFill="1" applyBorder="1" applyAlignment="1">
      <alignment horizontal="center" vertical="center"/>
    </xf>
    <xf numFmtId="0" fontId="46" fillId="2" borderId="16" xfId="2" applyFont="1" applyFill="1" applyBorder="1" applyAlignment="1">
      <alignment horizontal="center" vertical="center"/>
    </xf>
    <xf numFmtId="0" fontId="43" fillId="2" borderId="25" xfId="2" applyFont="1" applyFill="1" applyBorder="1" applyAlignment="1">
      <alignment horizontal="center" vertical="center"/>
    </xf>
    <xf numFmtId="0" fontId="43" fillId="2" borderId="14" xfId="2" applyFont="1" applyFill="1" applyBorder="1" applyAlignment="1">
      <alignment horizontal="center" vertical="center"/>
    </xf>
    <xf numFmtId="0" fontId="43" fillId="2" borderId="16" xfId="2" applyFont="1" applyFill="1" applyBorder="1" applyAlignment="1">
      <alignment horizontal="center" vertical="center"/>
    </xf>
    <xf numFmtId="0" fontId="43" fillId="4" borderId="70" xfId="2" applyFont="1" applyFill="1" applyBorder="1" applyAlignment="1">
      <alignment horizontal="center" vertical="center"/>
    </xf>
    <xf numFmtId="0" fontId="43" fillId="4" borderId="71" xfId="2" applyFont="1" applyFill="1" applyBorder="1" applyAlignment="1">
      <alignment horizontal="center" vertical="center"/>
    </xf>
    <xf numFmtId="0" fontId="43" fillId="2" borderId="32" xfId="2" applyFont="1" applyFill="1" applyBorder="1" applyAlignment="1">
      <alignment horizontal="center" vertical="center"/>
    </xf>
    <xf numFmtId="0" fontId="43" fillId="2" borderId="60" xfId="2" applyFont="1" applyFill="1" applyBorder="1" applyAlignment="1">
      <alignment horizontal="center" vertical="center" wrapText="1"/>
    </xf>
    <xf numFmtId="0" fontId="43" fillId="2" borderId="37" xfId="2" applyFont="1" applyFill="1" applyBorder="1" applyAlignment="1">
      <alignment horizontal="center" vertical="center" wrapText="1"/>
    </xf>
    <xf numFmtId="0" fontId="43" fillId="2" borderId="0" xfId="2" applyFont="1" applyFill="1" applyAlignment="1">
      <alignment horizontal="center" vertical="center" wrapText="1"/>
    </xf>
    <xf numFmtId="0" fontId="43" fillId="2" borderId="38" xfId="2" applyFont="1" applyFill="1" applyBorder="1" applyAlignment="1">
      <alignment horizontal="center" vertical="center" wrapText="1"/>
    </xf>
    <xf numFmtId="0" fontId="43" fillId="0" borderId="80" xfId="2" applyFont="1" applyBorder="1" applyAlignment="1">
      <alignment horizontal="center" vertical="center"/>
    </xf>
    <xf numFmtId="0" fontId="43" fillId="0" borderId="17" xfId="2" applyFont="1" applyBorder="1" applyAlignment="1">
      <alignment horizontal="center" vertical="center"/>
    </xf>
    <xf numFmtId="0" fontId="43" fillId="4" borderId="43" xfId="2" applyFont="1" applyFill="1" applyBorder="1" applyAlignment="1">
      <alignment horizontal="center" vertical="center"/>
    </xf>
    <xf numFmtId="0" fontId="43" fillId="4" borderId="24" xfId="2" applyFont="1" applyFill="1" applyBorder="1" applyAlignment="1">
      <alignment horizontal="center" vertical="center"/>
    </xf>
    <xf numFmtId="0" fontId="43" fillId="2" borderId="62" xfId="2" applyFont="1" applyFill="1" applyBorder="1" applyAlignment="1">
      <alignment horizontal="center" vertical="center"/>
    </xf>
    <xf numFmtId="0" fontId="43" fillId="2" borderId="69" xfId="2" applyFont="1" applyFill="1" applyBorder="1" applyAlignment="1">
      <alignment horizontal="center" vertical="center"/>
    </xf>
    <xf numFmtId="0" fontId="46" fillId="2" borderId="62" xfId="2" applyFont="1" applyFill="1" applyBorder="1" applyAlignment="1">
      <alignment horizontal="center" vertical="center" wrapText="1"/>
    </xf>
    <xf numFmtId="0" fontId="46" fillId="2" borderId="69" xfId="2" applyFont="1" applyFill="1" applyBorder="1" applyAlignment="1">
      <alignment horizontal="center" vertical="center" wrapText="1"/>
    </xf>
    <xf numFmtId="0" fontId="46" fillId="2" borderId="61" xfId="2" applyFont="1" applyFill="1" applyBorder="1" applyAlignment="1">
      <alignment horizontal="center" vertical="center" wrapText="1"/>
    </xf>
    <xf numFmtId="0" fontId="43" fillId="2" borderId="62" xfId="2" applyFont="1" applyFill="1" applyBorder="1" applyAlignment="1">
      <alignment horizontal="center" vertical="center" wrapText="1"/>
    </xf>
    <xf numFmtId="0" fontId="46" fillId="0" borderId="64" xfId="2" applyFont="1" applyBorder="1" applyAlignment="1">
      <alignment horizontal="left" vertical="center"/>
    </xf>
    <xf numFmtId="0" fontId="46" fillId="0" borderId="17" xfId="2" applyFont="1" applyBorder="1" applyAlignment="1">
      <alignment horizontal="left" vertical="center"/>
    </xf>
    <xf numFmtId="0" fontId="43" fillId="2" borderId="2" xfId="2" applyFont="1" applyFill="1" applyBorder="1" applyAlignment="1">
      <alignment horizontal="center" vertical="center"/>
    </xf>
    <xf numFmtId="0" fontId="43" fillId="2" borderId="52" xfId="2" applyFont="1" applyFill="1" applyBorder="1" applyAlignment="1">
      <alignment horizontal="center" vertical="center"/>
    </xf>
    <xf numFmtId="0" fontId="50" fillId="2" borderId="2" xfId="2" applyFont="1" applyFill="1" applyBorder="1" applyAlignment="1">
      <alignment horizontal="center" vertical="center" wrapText="1"/>
    </xf>
    <xf numFmtId="0" fontId="50" fillId="2" borderId="69" xfId="2" applyFont="1" applyFill="1" applyBorder="1" applyAlignment="1">
      <alignment horizontal="center" vertical="center" wrapText="1"/>
    </xf>
    <xf numFmtId="0" fontId="50" fillId="2" borderId="52" xfId="2" applyFont="1" applyFill="1" applyBorder="1" applyAlignment="1">
      <alignment horizontal="center" vertical="center" wrapText="1"/>
    </xf>
    <xf numFmtId="0" fontId="46" fillId="0" borderId="57" xfId="2" applyFont="1" applyBorder="1" applyAlignment="1">
      <alignment horizontal="left" vertical="center"/>
    </xf>
    <xf numFmtId="0" fontId="43" fillId="4" borderId="23" xfId="2" applyFont="1" applyFill="1" applyBorder="1" applyAlignment="1">
      <alignment horizontal="center" vertical="center"/>
    </xf>
    <xf numFmtId="0" fontId="43" fillId="4" borderId="21" xfId="2" applyFont="1" applyFill="1" applyBorder="1" applyAlignment="1">
      <alignment horizontal="center" vertical="center"/>
    </xf>
    <xf numFmtId="0" fontId="43" fillId="2" borderId="61" xfId="2" applyFont="1" applyFill="1" applyBorder="1" applyAlignment="1">
      <alignment horizontal="center" vertical="center"/>
    </xf>
    <xf numFmtId="0" fontId="43" fillId="2" borderId="61" xfId="2" applyFont="1" applyFill="1" applyBorder="1" applyAlignment="1">
      <alignment horizontal="center" vertical="center" wrapText="1"/>
    </xf>
    <xf numFmtId="0" fontId="43" fillId="0" borderId="2" xfId="2" applyFont="1" applyBorder="1" applyAlignment="1">
      <alignment horizontal="center" vertical="center"/>
    </xf>
    <xf numFmtId="0" fontId="43" fillId="0" borderId="69" xfId="2" applyFont="1" applyBorder="1" applyAlignment="1">
      <alignment horizontal="center" vertical="center"/>
    </xf>
    <xf numFmtId="0" fontId="43" fillId="0" borderId="52" xfId="2" applyFont="1" applyBorder="1" applyAlignment="1">
      <alignment horizontal="center" vertical="center"/>
    </xf>
    <xf numFmtId="0" fontId="43" fillId="0" borderId="2" xfId="2" applyFont="1" applyBorder="1" applyAlignment="1">
      <alignment horizontal="center" vertical="center" wrapText="1"/>
    </xf>
    <xf numFmtId="0" fontId="43" fillId="0" borderId="69" xfId="2" applyFont="1" applyBorder="1" applyAlignment="1">
      <alignment horizontal="center" vertical="center" wrapText="1"/>
    </xf>
    <xf numFmtId="0" fontId="43" fillId="0" borderId="52" xfId="2" applyFont="1" applyBorder="1" applyAlignment="1">
      <alignment horizontal="center" vertical="center" wrapText="1"/>
    </xf>
    <xf numFmtId="0" fontId="43" fillId="2" borderId="2" xfId="2" applyFont="1" applyFill="1" applyBorder="1" applyAlignment="1">
      <alignment horizontal="center" vertical="center" wrapText="1"/>
    </xf>
    <xf numFmtId="0" fontId="43" fillId="2" borderId="52" xfId="2" applyFont="1" applyFill="1" applyBorder="1" applyAlignment="1">
      <alignment horizontal="center" vertical="center" wrapText="1"/>
    </xf>
    <xf numFmtId="0" fontId="43" fillId="0" borderId="86" xfId="2" applyFont="1" applyBorder="1" applyAlignment="1">
      <alignment horizontal="left" vertical="center"/>
    </xf>
    <xf numFmtId="0" fontId="43" fillId="0" borderId="75" xfId="2" applyFont="1" applyBorder="1" applyAlignment="1">
      <alignment horizontal="left" vertical="center"/>
    </xf>
    <xf numFmtId="0" fontId="46" fillId="2" borderId="69" xfId="2" applyFont="1" applyFill="1" applyBorder="1" applyAlignment="1">
      <alignment horizontal="center" vertical="center"/>
    </xf>
    <xf numFmtId="0" fontId="46" fillId="2" borderId="61" xfId="2" applyFont="1" applyFill="1" applyBorder="1" applyAlignment="1">
      <alignment horizontal="center" vertical="center"/>
    </xf>
    <xf numFmtId="0" fontId="43" fillId="0" borderId="61" xfId="2" applyFont="1" applyBorder="1" applyAlignment="1">
      <alignment horizontal="center" vertical="center" wrapText="1"/>
    </xf>
    <xf numFmtId="0" fontId="46" fillId="0" borderId="81" xfId="2" applyFont="1" applyBorder="1" applyAlignment="1">
      <alignment horizontal="left" vertical="center"/>
    </xf>
    <xf numFmtId="0" fontId="46" fillId="0" borderId="75" xfId="2" applyFont="1" applyBorder="1" applyAlignment="1">
      <alignment horizontal="left" vertical="center"/>
    </xf>
    <xf numFmtId="0" fontId="46" fillId="0" borderId="62" xfId="2" applyFont="1" applyBorder="1" applyAlignment="1">
      <alignment horizontal="center" vertical="center" wrapText="1"/>
    </xf>
    <xf numFmtId="0" fontId="46" fillId="0" borderId="69" xfId="2" applyFont="1" applyBorder="1" applyAlignment="1">
      <alignment horizontal="center" vertical="center" wrapText="1"/>
    </xf>
    <xf numFmtId="0" fontId="46" fillId="0" borderId="61" xfId="2" applyFont="1" applyBorder="1" applyAlignment="1">
      <alignment horizontal="center" vertical="center" wrapText="1"/>
    </xf>
    <xf numFmtId="0" fontId="43" fillId="0" borderId="62" xfId="2" applyFont="1" applyBorder="1" applyAlignment="1">
      <alignment horizontal="center" vertical="center" wrapText="1"/>
    </xf>
    <xf numFmtId="0" fontId="46" fillId="0" borderId="66" xfId="2" applyFont="1" applyBorder="1" applyAlignment="1">
      <alignment horizontal="center" vertical="center"/>
    </xf>
    <xf numFmtId="0" fontId="46" fillId="0" borderId="20" xfId="2" applyFont="1" applyBorder="1" applyAlignment="1">
      <alignment horizontal="center" vertical="center"/>
    </xf>
    <xf numFmtId="0" fontId="43" fillId="4" borderId="82" xfId="2" applyFont="1" applyFill="1" applyBorder="1" applyAlignment="1">
      <alignment horizontal="center" vertical="center"/>
    </xf>
    <xf numFmtId="0" fontId="43" fillId="4" borderId="95" xfId="2" applyFont="1" applyFill="1" applyBorder="1" applyAlignment="1">
      <alignment horizontal="center" vertical="center"/>
    </xf>
    <xf numFmtId="0" fontId="46" fillId="0" borderId="64" xfId="2" applyFont="1" applyBorder="1" applyAlignment="1">
      <alignment horizontal="center" vertical="center"/>
    </xf>
    <xf numFmtId="0" fontId="46" fillId="0" borderId="80" xfId="2" applyFont="1" applyBorder="1" applyAlignment="1">
      <alignment horizontal="center" vertical="center"/>
    </xf>
    <xf numFmtId="0" fontId="43" fillId="0" borderId="62" xfId="2" applyFont="1" applyBorder="1" applyAlignment="1">
      <alignment horizontal="center" vertical="center"/>
    </xf>
    <xf numFmtId="0" fontId="43" fillId="0" borderId="61" xfId="2" applyFont="1" applyBorder="1" applyAlignment="1">
      <alignment horizontal="center" vertical="center"/>
    </xf>
    <xf numFmtId="0" fontId="46" fillId="0" borderId="86" xfId="2" applyFont="1" applyBorder="1" applyAlignment="1">
      <alignment horizontal="left" vertical="center"/>
    </xf>
    <xf numFmtId="0" fontId="46" fillId="6" borderId="46" xfId="2" applyFont="1" applyFill="1" applyBorder="1" applyAlignment="1">
      <alignment horizontal="center" vertical="center"/>
    </xf>
    <xf numFmtId="0" fontId="46" fillId="6" borderId="77" xfId="2" applyFont="1" applyFill="1" applyBorder="1" applyAlignment="1">
      <alignment horizontal="center" vertical="center"/>
    </xf>
    <xf numFmtId="0" fontId="46" fillId="0" borderId="46" xfId="2" applyFont="1" applyBorder="1" applyAlignment="1">
      <alignment horizontal="center" vertical="center"/>
    </xf>
    <xf numFmtId="0" fontId="46" fillId="0" borderId="77" xfId="2" applyFont="1" applyBorder="1" applyAlignment="1">
      <alignment horizontal="center" vertical="center"/>
    </xf>
    <xf numFmtId="0" fontId="43" fillId="6" borderId="43" xfId="2" applyFont="1" applyFill="1" applyBorder="1" applyAlignment="1">
      <alignment horizontal="center" vertical="center"/>
    </xf>
    <xf numFmtId="0" fontId="43" fillId="6" borderId="24" xfId="2" applyFont="1" applyFill="1" applyBorder="1" applyAlignment="1">
      <alignment horizontal="center" vertical="center"/>
    </xf>
    <xf numFmtId="0" fontId="46" fillId="0" borderId="17" xfId="2" applyFont="1" applyBorder="1" applyAlignment="1">
      <alignment horizontal="center" vertical="center"/>
    </xf>
    <xf numFmtId="0" fontId="46" fillId="0" borderId="24" xfId="2" applyFont="1" applyBorder="1" applyAlignment="1">
      <alignment horizontal="center" vertical="center"/>
    </xf>
    <xf numFmtId="0" fontId="43" fillId="6" borderId="22" xfId="2" applyFont="1" applyFill="1" applyBorder="1" applyAlignment="1">
      <alignment horizontal="center" vertical="center"/>
    </xf>
    <xf numFmtId="0" fontId="43" fillId="6" borderId="20" xfId="2" applyFont="1" applyFill="1" applyBorder="1" applyAlignment="1">
      <alignment horizontal="center" vertical="center"/>
    </xf>
    <xf numFmtId="0" fontId="43" fillId="0" borderId="22" xfId="2" applyFont="1" applyBorder="1" applyAlignment="1">
      <alignment horizontal="center" vertical="center"/>
    </xf>
    <xf numFmtId="0" fontId="43" fillId="0" borderId="20" xfId="2" applyFont="1" applyBorder="1" applyAlignment="1">
      <alignment horizontal="center" vertical="center"/>
    </xf>
    <xf numFmtId="0" fontId="46" fillId="5" borderId="42" xfId="2" applyFont="1" applyFill="1" applyBorder="1" applyAlignment="1">
      <alignment horizontal="center" vertical="center"/>
    </xf>
    <xf numFmtId="0" fontId="46" fillId="5" borderId="0" xfId="2" applyFont="1" applyFill="1" applyAlignment="1">
      <alignment horizontal="center" vertical="center"/>
    </xf>
    <xf numFmtId="0" fontId="46" fillId="5" borderId="54" xfId="2" applyFont="1" applyFill="1" applyBorder="1" applyAlignment="1">
      <alignment horizontal="center" vertical="center"/>
    </xf>
    <xf numFmtId="0" fontId="46" fillId="5" borderId="53" xfId="2" applyFont="1" applyFill="1" applyBorder="1" applyAlignment="1">
      <alignment horizontal="center" vertical="center"/>
    </xf>
    <xf numFmtId="0" fontId="46" fillId="5" borderId="1" xfId="2" applyFont="1" applyFill="1" applyBorder="1" applyAlignment="1">
      <alignment horizontal="center" vertical="center"/>
    </xf>
    <xf numFmtId="0" fontId="46" fillId="5" borderId="3" xfId="2" applyFont="1" applyFill="1" applyBorder="1" applyAlignment="1">
      <alignment horizontal="center" vertical="center"/>
    </xf>
    <xf numFmtId="0" fontId="46" fillId="0" borderId="31" xfId="2" applyFont="1" applyBorder="1" applyAlignment="1">
      <alignment horizontal="left" vertical="center"/>
    </xf>
    <xf numFmtId="0" fontId="46" fillId="0" borderId="74" xfId="2" applyFont="1" applyBorder="1" applyAlignment="1">
      <alignment horizontal="left" vertical="center"/>
    </xf>
    <xf numFmtId="0" fontId="46" fillId="2" borderId="22" xfId="2" applyFont="1" applyFill="1" applyBorder="1" applyAlignment="1">
      <alignment vertical="center"/>
    </xf>
    <xf numFmtId="0" fontId="46" fillId="2" borderId="5" xfId="2" applyFont="1" applyFill="1" applyBorder="1" applyAlignment="1">
      <alignment vertical="center"/>
    </xf>
    <xf numFmtId="0" fontId="46" fillId="0" borderId="22" xfId="2" applyFont="1" applyBorder="1" applyAlignment="1">
      <alignment horizontal="left" vertical="center"/>
    </xf>
    <xf numFmtId="0" fontId="46" fillId="0" borderId="5" xfId="2" applyFont="1" applyBorder="1" applyAlignment="1">
      <alignment horizontal="left" vertical="center"/>
    </xf>
    <xf numFmtId="0" fontId="46" fillId="7" borderId="23" xfId="2" applyFont="1" applyFill="1" applyBorder="1" applyAlignment="1">
      <alignment vertical="center"/>
    </xf>
    <xf numFmtId="0" fontId="46" fillId="7" borderId="26" xfId="2" applyFont="1" applyFill="1" applyBorder="1" applyAlignment="1">
      <alignment vertical="center"/>
    </xf>
    <xf numFmtId="0" fontId="46" fillId="5" borderId="33" xfId="2" applyFont="1" applyFill="1" applyBorder="1" applyAlignment="1">
      <alignment horizontal="center" vertical="center"/>
    </xf>
    <xf numFmtId="0" fontId="46" fillId="5" borderId="40" xfId="2" applyFont="1" applyFill="1" applyBorder="1" applyAlignment="1">
      <alignment horizontal="center" vertical="center"/>
    </xf>
    <xf numFmtId="0" fontId="46" fillId="0" borderId="25" xfId="2" applyFont="1" applyBorder="1" applyAlignment="1">
      <alignment horizontal="left" vertical="center"/>
    </xf>
    <xf numFmtId="0" fontId="46" fillId="0" borderId="15" xfId="2" applyFont="1" applyBorder="1" applyAlignment="1">
      <alignment horizontal="left" vertical="center"/>
    </xf>
    <xf numFmtId="0" fontId="46" fillId="0" borderId="22" xfId="2" applyFont="1" applyBorder="1" applyAlignment="1">
      <alignment vertical="center"/>
    </xf>
    <xf numFmtId="0" fontId="46" fillId="0" borderId="5" xfId="2" applyFont="1" applyBorder="1" applyAlignment="1">
      <alignment vertical="center"/>
    </xf>
    <xf numFmtId="0" fontId="38" fillId="0" borderId="7" xfId="2" applyFont="1" applyBorder="1" applyAlignment="1">
      <alignment horizontal="center"/>
    </xf>
    <xf numFmtId="0" fontId="38" fillId="0" borderId="5" xfId="2" applyFont="1" applyBorder="1" applyAlignment="1">
      <alignment horizontal="center"/>
    </xf>
    <xf numFmtId="0" fontId="38" fillId="0" borderId="8" xfId="2" applyFont="1" applyBorder="1" applyAlignment="1">
      <alignment horizontal="center"/>
    </xf>
    <xf numFmtId="0" fontId="38" fillId="0" borderId="6" xfId="2" applyFont="1" applyBorder="1" applyAlignment="1">
      <alignment horizontal="center"/>
    </xf>
    <xf numFmtId="0" fontId="38" fillId="0" borderId="4" xfId="2" applyFont="1" applyBorder="1" applyAlignment="1">
      <alignment horizontal="center" vertical="center"/>
    </xf>
    <xf numFmtId="3" fontId="46" fillId="0" borderId="0" xfId="70" applyNumberFormat="1" applyFont="1" applyAlignment="1">
      <alignment horizontal="left" vertical="center" wrapText="1"/>
    </xf>
    <xf numFmtId="0" fontId="46" fillId="0" borderId="30" xfId="2" applyFont="1" applyBorder="1" applyAlignment="1">
      <alignment horizontal="left" vertical="center"/>
    </xf>
    <xf numFmtId="0" fontId="30" fillId="0" borderId="5" xfId="0" applyFont="1" applyBorder="1" applyAlignment="1">
      <alignment horizontal="center" vertical="center"/>
    </xf>
    <xf numFmtId="0" fontId="30" fillId="0" borderId="8" xfId="0" applyFont="1" applyBorder="1" applyAlignment="1">
      <alignment horizontal="center" vertical="center"/>
    </xf>
    <xf numFmtId="0" fontId="30" fillId="0" borderId="6" xfId="0" applyFont="1" applyBorder="1" applyAlignment="1">
      <alignment horizontal="center" vertical="center"/>
    </xf>
    <xf numFmtId="0" fontId="31" fillId="0" borderId="5" xfId="0" applyFont="1" applyBorder="1" applyAlignment="1">
      <alignment horizontal="center" vertical="center"/>
    </xf>
    <xf numFmtId="0" fontId="31" fillId="0" borderId="8" xfId="0" applyFont="1" applyBorder="1" applyAlignment="1">
      <alignment horizontal="center" vertical="center"/>
    </xf>
    <xf numFmtId="0" fontId="31" fillId="0" borderId="6" xfId="0" applyFont="1" applyBorder="1" applyAlignment="1">
      <alignment horizontal="center" vertical="center"/>
    </xf>
    <xf numFmtId="0" fontId="32" fillId="0" borderId="4" xfId="0" applyFont="1" applyBorder="1" applyAlignment="1">
      <alignment horizontal="left" vertical="center"/>
    </xf>
    <xf numFmtId="0" fontId="32" fillId="0" borderId="0" xfId="0" applyFont="1" applyAlignment="1">
      <alignment horizontal="center" wrapText="1"/>
    </xf>
    <xf numFmtId="0" fontId="32" fillId="0" borderId="0" xfId="0" applyFont="1" applyAlignment="1">
      <alignment horizontal="center" vertical="center" wrapText="1"/>
    </xf>
    <xf numFmtId="0" fontId="53" fillId="0" borderId="0" xfId="2" applyFont="1" applyAlignment="1">
      <alignment horizontal="center" vertical="center" wrapText="1"/>
    </xf>
    <xf numFmtId="0" fontId="34" fillId="0" borderId="0" xfId="0" applyFont="1" applyAlignment="1">
      <alignment horizontal="left"/>
    </xf>
    <xf numFmtId="0" fontId="32" fillId="0" borderId="5" xfId="0" applyFont="1" applyBorder="1" applyAlignment="1">
      <alignment horizontal="left" vertical="center"/>
    </xf>
    <xf numFmtId="0" fontId="32" fillId="0" borderId="6" xfId="0" applyFont="1" applyBorder="1" applyAlignment="1">
      <alignment horizontal="left" vertical="center"/>
    </xf>
    <xf numFmtId="0" fontId="33" fillId="2" borderId="10" xfId="64" applyFont="1" applyFill="1" applyBorder="1" applyAlignment="1">
      <alignment horizontal="center" vertical="center" wrapText="1"/>
    </xf>
    <xf numFmtId="0" fontId="33" fillId="2" borderId="7" xfId="64" applyFont="1" applyFill="1" applyBorder="1" applyAlignment="1">
      <alignment horizontal="center" vertical="center" wrapText="1"/>
    </xf>
  </cellXfs>
  <cellStyles count="74">
    <cellStyle name="Dziesiętny 3" xfId="1"/>
    <cellStyle name="Normalny" xfId="0" builtinId="0"/>
    <cellStyle name="Normalny 10" xfId="28"/>
    <cellStyle name="Normalny 11" xfId="30"/>
    <cellStyle name="Normalny 12" xfId="41"/>
    <cellStyle name="Normalny 12 2" xfId="51"/>
    <cellStyle name="Normalny 13" xfId="47"/>
    <cellStyle name="Normalny 14" xfId="32"/>
    <cellStyle name="Normalny 15" xfId="36"/>
    <cellStyle name="Normalny 16" xfId="52"/>
    <cellStyle name="Normalny 17" xfId="56"/>
    <cellStyle name="Normalny 18" xfId="58"/>
    <cellStyle name="Normalny 18 2 2 2 3 2 4 6 3 2 4 2 3 7 2 2 3 3 2 3 4" xfId="3"/>
    <cellStyle name="Normalny 18 2 2 2 3 2 4 6 3 2 4 2 3 7 2 2 3 3 2 3 4 10" xfId="27"/>
    <cellStyle name="Normalny 18 2 2 2 3 2 4 6 3 2 4 2 3 7 2 2 3 3 2 3 4 11" xfId="29"/>
    <cellStyle name="Normalny 18 2 2 2 3 2 4 6 3 2 4 2 3 7 2 2 3 3 2 3 4 12" xfId="31"/>
    <cellStyle name="Normalny 18 2 2 2 3 2 4 6 3 2 4 2 3 7 2 2 3 3 2 3 4 13" xfId="42"/>
    <cellStyle name="Normalny 18 2 2 2 3 2 4 6 3 2 4 2 3 7 2 2 3 3 2 3 4 13 2" xfId="69"/>
    <cellStyle name="Normalny 18 2 2 2 3 2 4 6 3 2 4 2 3 7 2 2 3 3 2 3 4 13 3" xfId="73"/>
    <cellStyle name="Normalny 18 2 2 2 3 2 4 6 3 2 4 2 3 7 2 2 3 3 2 3 4 14" xfId="33"/>
    <cellStyle name="Normalny 18 2 2 2 3 2 4 6 3 2 4 2 3 7 2 2 3 3 2 3 4 15" xfId="37"/>
    <cellStyle name="Normalny 18 2 2 2 3 2 4 6 3 2 4 2 3 7 2 2 3 3 2 3 4 16" xfId="48"/>
    <cellStyle name="Normalny 18 2 2 2 3 2 4 6 3 2 4 2 3 7 2 2 3 3 2 3 4 17" xfId="53"/>
    <cellStyle name="Normalny 18 2 2 2 3 2 4 6 3 2 4 2 3 7 2 2 3 3 2 3 4 18" xfId="57"/>
    <cellStyle name="Normalny 18 2 2 2 3 2 4 6 3 2 4 2 3 7 2 2 3 3 2 3 4 19" xfId="59"/>
    <cellStyle name="Normalny 18 2 2 2 3 2 4 6 3 2 4 2 3 7 2 2 3 3 2 3 4 2" xfId="6"/>
    <cellStyle name="Normalny 18 2 2 2 3 2 4 6 3 2 4 2 3 7 2 2 3 3 2 3 4 20" xfId="61"/>
    <cellStyle name="Normalny 18 2 2 2 3 2 4 6 3 2 4 2 3 7 2 2 3 3 2 3 4 21" xfId="63"/>
    <cellStyle name="Normalny 18 2 2 2 3 2 4 6 3 2 4 2 3 7 2 2 3 3 2 3 4 22" xfId="67"/>
    <cellStyle name="Normalny 18 2 2 2 3 2 4 6 3 2 4 2 3 7 2 2 3 3 2 3 4 23" xfId="71"/>
    <cellStyle name="Normalny 18 2 2 2 3 2 4 6 3 2 4 2 3 7 2 2 3 3 2 3 4 3" xfId="8"/>
    <cellStyle name="Normalny 18 2 2 2 3 2 4 6 3 2 4 2 3 7 2 2 3 3 2 3 4 3 2" xfId="13"/>
    <cellStyle name="Normalny 18 2 2 2 3 2 4 6 3 2 4 2 3 7 2 2 3 3 2 3 4 3 2 2" xfId="16"/>
    <cellStyle name="Normalny 18 2 2 2 3 2 4 6 3 2 4 2 3 7 2 2 3 3 2 3 4 3 2 2 2" xfId="21"/>
    <cellStyle name="Normalny 18 2 2 2 3 2 4 6 3 2 4 2 3 7 2 2 3 3 2 3 4 4" xfId="10"/>
    <cellStyle name="Normalny 18 2 2 2 3 2 4 6 3 2 4 2 3 7 2 2 3 3 2 3 4 5" xfId="12"/>
    <cellStyle name="Normalny 18 2 2 2 3 2 4 6 3 2 4 2 3 7 2 2 3 3 2 3 4 6" xfId="15"/>
    <cellStyle name="Normalny 18 2 2 2 3 2 4 6 3 2 4 2 3 7 2 2 3 3 2 3 4 7" xfId="20"/>
    <cellStyle name="Normalny 18 2 2 2 3 2 4 6 3 2 4 2 3 7 2 2 3 3 2 3 4 8" xfId="23"/>
    <cellStyle name="Normalny 18 2 2 2 3 2 4 6 3 2 4 2 3 7 2 2 3 3 2 3 4 9" xfId="25"/>
    <cellStyle name="Normalny 19" xfId="60"/>
    <cellStyle name="Normalny 2" xfId="7"/>
    <cellStyle name="Normalny 2 4" xfId="2"/>
    <cellStyle name="Normalny 20" xfId="62"/>
    <cellStyle name="Normalny 21" xfId="66"/>
    <cellStyle name="Normalny 22" xfId="70"/>
    <cellStyle name="Normalny 3" xfId="9"/>
    <cellStyle name="Normalny 4" xfId="11"/>
    <cellStyle name="Normalny 5" xfId="14"/>
    <cellStyle name="Normalny 5 2 2 2 2 2 2 2 2 2 2 2 3 3 3 2 2 2 2 2 2" xfId="5"/>
    <cellStyle name="Normalny 5 2 2 2 2 2 2 2 2 2 2 2 3 3 3 2 2 2 2 2 2 2" xfId="18"/>
    <cellStyle name="Normalny 5 2 2 2 2 2 2 2 2 2 2 2 3 3 3 2 2 2 2 2 2 2 2" xfId="35"/>
    <cellStyle name="Normalny 5 2 2 2 2 2 2 2 2 2 2 2 3 3 3 2 2 2 2 2 2 2 3" xfId="40"/>
    <cellStyle name="Normalny 5 2 2 2 2 2 2 2 2 2 2 2 3 3 3 2 2 2 2 2 2 2 3 2" xfId="65"/>
    <cellStyle name="Normalny 5 2 2 2 2 2 2 2 2 2 2 2 3 3 3 2 2 2 2 2 2 2 4" xfId="46"/>
    <cellStyle name="Normalny 5 3 2 2 2 2 2 2 2 2 2 3 3 3 2 2 2 2 2 2" xfId="4"/>
    <cellStyle name="Normalny 5 3 2 2 2 2 2 2 2 2 2 3 3 3 2 2 2 2 2 2 2" xfId="17"/>
    <cellStyle name="Normalny 5 3 2 2 2 2 2 2 2 2 2 3 3 3 2 2 2 2 2 2 2 2" xfId="34"/>
    <cellStyle name="Normalny 5 3 2 2 2 2 2 2 2 2 2 3 3 3 2 2 2 2 2 2 2 3" xfId="39"/>
    <cellStyle name="Normalny 5 3 2 2 2 2 2 2 2 2 2 3 3 3 2 2 2 2 2 2 2 3 2" xfId="64"/>
    <cellStyle name="Normalny 5 3 2 2 2 2 2 2 2 2 2 3 3 3 2 2 2 2 2 2 2 4" xfId="45"/>
    <cellStyle name="Normalny 6" xfId="19"/>
    <cellStyle name="Normalny 6 2" xfId="43"/>
    <cellStyle name="Normalny 6 2 2" xfId="49"/>
    <cellStyle name="Normalny 6 2 3" xfId="55"/>
    <cellStyle name="Normalny 6 2 4" xfId="68"/>
    <cellStyle name="Normalny 6 2 5" xfId="72"/>
    <cellStyle name="Normalny 7" xfId="22"/>
    <cellStyle name="Normalny 8" xfId="24"/>
    <cellStyle name="Normalny 9" xfId="26"/>
    <cellStyle name="Procentowy" xfId="38" builtinId="5"/>
    <cellStyle name="Walutowy 2" xfId="44"/>
    <cellStyle name="Walutowy 2 2" xfId="54"/>
    <cellStyle name="Walutowy 3" xfId="50"/>
  </cellStyles>
  <dxfs count="0"/>
  <tableStyles count="0" defaultTableStyle="TableStyleMedium2" defaultPivotStyle="PivotStyleLight16"/>
  <colors>
    <mruColors>
      <color rgb="FFFFFF99"/>
      <color rgb="FFCC99FF"/>
      <color rgb="FFCCFFFF"/>
      <color rgb="FF99FF66"/>
      <color rgb="FF66FF66"/>
      <color rgb="FFCCCCFF"/>
      <color rgb="FFFF99CC"/>
      <color rgb="FFFF66CC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.kajzar/Desktop/WPF/2022/UCHWA&#321;Y/8%20wrzesie&#324;/raport%20bestia%2014.09.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.kajzar/Desktop/WPF/2022/UCHWA&#321;Y/8%20wrzesie&#324;/Sejmik/raport%20bestia%2014.09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icja"/>
      <sheetName val="DaneZrodlowe"/>
      <sheetName val="DaneZrodloweDoWsk"/>
      <sheetName val="Instrukcja"/>
      <sheetName val="WPF_bazowy"/>
      <sheetName val="rysunki"/>
      <sheetName val="WPF_Analiza"/>
      <sheetName val="Symulacja"/>
      <sheetName val="Art. 28 Dodatek węglowy"/>
      <sheetName val="ObliczSrednie"/>
      <sheetName val="Opis zmian"/>
    </sheetNames>
    <sheetDataSet>
      <sheetData sheetId="0">
        <row r="2">
          <cell r="F2" t="str">
            <v>0BF9</v>
          </cell>
        </row>
      </sheetData>
      <sheetData sheetId="1">
        <row r="1">
          <cell r="N1">
            <v>2022</v>
          </cell>
        </row>
        <row r="2">
          <cell r="N2">
            <v>2045</v>
          </cell>
        </row>
        <row r="3">
          <cell r="N3" t="str">
            <v>0BF9</v>
          </cell>
        </row>
        <row r="4">
          <cell r="N4">
            <v>0</v>
          </cell>
        </row>
      </sheetData>
      <sheetData sheetId="2"/>
      <sheetData sheetId="3"/>
      <sheetData sheetId="4">
        <row r="3">
          <cell r="N3" t="str">
            <v>2022-08-31a</v>
          </cell>
        </row>
      </sheetData>
      <sheetData sheetId="5"/>
      <sheetData sheetId="6">
        <row r="1">
          <cell r="Q1">
            <v>2045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icja"/>
      <sheetName val="DaneZrodlowe"/>
      <sheetName val="DaneZrodloweDoWsk"/>
      <sheetName val="Instrukcja"/>
      <sheetName val="WPF_bazowy"/>
      <sheetName val="rysunki"/>
      <sheetName val="WPF_Analiza"/>
      <sheetName val="Symulacja"/>
      <sheetName val="Art. 28 Dodatek węglowy"/>
      <sheetName val="ObliczSrednie"/>
      <sheetName val="Opis zmian"/>
    </sheetNames>
    <sheetDataSet>
      <sheetData sheetId="0">
        <row r="2">
          <cell r="F2" t="str">
            <v>0BF9</v>
          </cell>
        </row>
      </sheetData>
      <sheetData sheetId="1">
        <row r="1">
          <cell r="N1">
            <v>2022</v>
          </cell>
        </row>
        <row r="2">
          <cell r="N2">
            <v>2045</v>
          </cell>
        </row>
        <row r="3">
          <cell r="N3" t="str">
            <v>0BF9</v>
          </cell>
        </row>
        <row r="4">
          <cell r="N4">
            <v>0</v>
          </cell>
        </row>
      </sheetData>
      <sheetData sheetId="2"/>
      <sheetData sheetId="3"/>
      <sheetData sheetId="4">
        <row r="3">
          <cell r="N3" t="str">
            <v>2022-08-31a</v>
          </cell>
        </row>
      </sheetData>
      <sheetData sheetId="5"/>
      <sheetData sheetId="6">
        <row r="1">
          <cell r="Q1">
            <v>2045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99"/>
  <sheetViews>
    <sheetView view="pageBreakPreview" zoomScale="55" zoomScaleNormal="60" zoomScaleSheetLayoutView="55" zoomScalePageLayoutView="60" workbookViewId="0">
      <pane xSplit="8" ySplit="4" topLeftCell="BH20" activePane="bottomRight" state="frozen"/>
      <selection activeCell="BB2" sqref="BB2:BE2"/>
      <selection pane="topRight" activeCell="BB2" sqref="BB2:BE2"/>
      <selection pane="bottomLeft" activeCell="BB2" sqref="BB2:BE2"/>
      <selection pane="bottomRight" activeCell="F5" sqref="F5"/>
    </sheetView>
  </sheetViews>
  <sheetFormatPr defaultColWidth="7.75" defaultRowHeight="26.25"/>
  <cols>
    <col min="1" max="1" width="6.375" style="367" customWidth="1"/>
    <col min="2" max="2" width="22.25" style="349" customWidth="1"/>
    <col min="3" max="3" width="85.625" style="368" customWidth="1"/>
    <col min="4" max="4" width="26" style="349" customWidth="1"/>
    <col min="5" max="5" width="18.125" style="349" customWidth="1"/>
    <col min="6" max="6" width="23" style="349" customWidth="1"/>
    <col min="7" max="7" width="20.5" style="349" customWidth="1"/>
    <col min="8" max="8" width="23.5" style="349" customWidth="1"/>
    <col min="9" max="16" width="15.75" style="349" hidden="1" customWidth="1"/>
    <col min="17" max="17" width="25.5" style="349" hidden="1" customWidth="1"/>
    <col min="18" max="18" width="17.75" style="349" hidden="1" customWidth="1"/>
    <col min="19" max="19" width="15.75" style="349" hidden="1" customWidth="1"/>
    <col min="20" max="20" width="16.375" style="349" hidden="1" customWidth="1"/>
    <col min="21" max="21" width="18.125" style="349" hidden="1" customWidth="1"/>
    <col min="22" max="22" width="17.375" style="349" hidden="1" customWidth="1"/>
    <col min="23" max="24" width="18.125" style="349" hidden="1" customWidth="1"/>
    <col min="25" max="25" width="17.625" style="349" hidden="1" customWidth="1"/>
    <col min="26" max="26" width="2" style="349" hidden="1" customWidth="1"/>
    <col min="27" max="27" width="19.375" style="349" customWidth="1"/>
    <col min="28" max="28" width="22.125" style="349" customWidth="1"/>
    <col min="29" max="29" width="20.75" style="349" customWidth="1"/>
    <col min="30" max="30" width="20.125" style="349" customWidth="1"/>
    <col min="31" max="31" width="22.125" style="349" customWidth="1"/>
    <col min="32" max="32" width="19.5" style="349" customWidth="1"/>
    <col min="33" max="33" width="20.375" style="349" customWidth="1"/>
    <col min="34" max="34" width="22.375" style="349" customWidth="1"/>
    <col min="35" max="35" width="20.375" style="349" customWidth="1"/>
    <col min="36" max="36" width="19.5" style="349" bestFit="1" customWidth="1"/>
    <col min="37" max="37" width="22.625" style="349" customWidth="1"/>
    <col min="38" max="39" width="19.25" style="349" customWidth="1"/>
    <col min="40" max="40" width="21.625" style="349" customWidth="1"/>
    <col min="41" max="41" width="19.125" style="349" customWidth="1"/>
    <col min="42" max="42" width="19" style="349" customWidth="1"/>
    <col min="43" max="43" width="22.5" style="349" customWidth="1"/>
    <col min="44" max="44" width="18.125" style="349" customWidth="1"/>
    <col min="45" max="45" width="17.5" style="349" hidden="1" customWidth="1"/>
    <col min="46" max="46" width="17.75" style="349" hidden="1" customWidth="1"/>
    <col min="47" max="47" width="17.875" style="349" hidden="1" customWidth="1"/>
    <col min="48" max="48" width="15.25" style="349" hidden="1" customWidth="1"/>
    <col min="49" max="49" width="17.875" style="349" hidden="1" customWidth="1"/>
    <col min="50" max="51" width="15.25" style="349" hidden="1" customWidth="1"/>
    <col min="52" max="52" width="17.75" style="349" hidden="1" customWidth="1"/>
    <col min="53" max="54" width="15.25" style="349" hidden="1" customWidth="1"/>
    <col min="55" max="55" width="18.5" style="349" hidden="1" customWidth="1"/>
    <col min="56" max="57" width="15.25" style="349" hidden="1" customWidth="1"/>
    <col min="58" max="58" width="18.375" style="349" hidden="1" customWidth="1"/>
    <col min="59" max="59" width="15.25" style="349" hidden="1" customWidth="1"/>
    <col min="60" max="60" width="22.625" style="349" customWidth="1"/>
    <col min="61" max="61" width="21.625" style="349" customWidth="1"/>
    <col min="62" max="62" width="22.75" style="349" customWidth="1"/>
    <col min="63" max="63" width="20.125" style="349" customWidth="1"/>
    <col min="64" max="64" width="21.5" style="349" customWidth="1"/>
    <col min="65" max="65" width="23.125" style="349" customWidth="1"/>
    <col min="66" max="66" width="25.75" style="349" customWidth="1"/>
    <col min="67" max="67" width="21.375" style="348" customWidth="1"/>
    <col min="68" max="68" width="16.875" style="349" customWidth="1"/>
    <col min="69" max="16384" width="7.75" style="349"/>
  </cols>
  <sheetData>
    <row r="1" spans="1:67" ht="28.5" customHeight="1">
      <c r="A1" s="369" t="s">
        <v>50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70"/>
      <c r="O1" s="370"/>
      <c r="P1" s="370"/>
      <c r="Q1" s="370"/>
      <c r="R1" s="370"/>
      <c r="S1" s="370"/>
      <c r="T1" s="370"/>
      <c r="U1" s="370"/>
      <c r="V1" s="370"/>
      <c r="W1" s="370"/>
      <c r="X1" s="370"/>
      <c r="Y1" s="370"/>
      <c r="Z1" s="370"/>
      <c r="AA1" s="42"/>
      <c r="AB1" s="42"/>
      <c r="AC1" s="43"/>
      <c r="AD1" s="43"/>
      <c r="AE1" s="43"/>
      <c r="AF1" s="43"/>
      <c r="AG1" s="43"/>
      <c r="AH1" s="43"/>
      <c r="AI1" s="43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4"/>
      <c r="BI1" s="44"/>
      <c r="BJ1" s="44"/>
      <c r="BK1" s="373" t="s">
        <v>83</v>
      </c>
      <c r="BL1" s="373"/>
      <c r="BM1" s="373"/>
      <c r="BN1" s="373"/>
    </row>
    <row r="2" spans="1:67" ht="57" customHeight="1" thickBot="1">
      <c r="A2" s="371"/>
      <c r="B2" s="372"/>
      <c r="C2" s="372"/>
      <c r="D2" s="372"/>
      <c r="E2" s="372"/>
      <c r="F2" s="372"/>
      <c r="G2" s="372"/>
      <c r="H2" s="372"/>
      <c r="I2" s="372"/>
      <c r="J2" s="372"/>
      <c r="K2" s="372"/>
      <c r="L2" s="372"/>
      <c r="M2" s="372"/>
      <c r="N2" s="372"/>
      <c r="O2" s="372"/>
      <c r="P2" s="372"/>
      <c r="Q2" s="372"/>
      <c r="R2" s="372"/>
      <c r="S2" s="372"/>
      <c r="T2" s="372"/>
      <c r="U2" s="372"/>
      <c r="V2" s="372"/>
      <c r="W2" s="372"/>
      <c r="X2" s="372"/>
      <c r="Y2" s="372"/>
      <c r="Z2" s="372"/>
      <c r="AA2" s="45"/>
      <c r="AB2" s="45"/>
      <c r="AC2" s="46"/>
      <c r="AD2" s="46"/>
      <c r="AE2" s="46"/>
      <c r="AF2" s="46"/>
      <c r="AG2" s="46"/>
      <c r="AH2" s="47"/>
      <c r="AI2" s="46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374"/>
      <c r="BL2" s="374"/>
      <c r="BM2" s="374"/>
      <c r="BN2" s="374"/>
    </row>
    <row r="3" spans="1:67" s="351" customFormat="1" ht="24" customHeight="1" thickBot="1">
      <c r="A3" s="49">
        <v>1</v>
      </c>
      <c r="B3" s="343">
        <v>2</v>
      </c>
      <c r="C3" s="49">
        <v>3</v>
      </c>
      <c r="D3" s="375">
        <v>4</v>
      </c>
      <c r="E3" s="376"/>
      <c r="F3" s="377">
        <v>5</v>
      </c>
      <c r="G3" s="378"/>
      <c r="H3" s="379"/>
      <c r="I3" s="375">
        <v>6</v>
      </c>
      <c r="J3" s="380"/>
      <c r="K3" s="376"/>
      <c r="L3" s="381">
        <v>6</v>
      </c>
      <c r="M3" s="382"/>
      <c r="N3" s="383"/>
      <c r="O3" s="384">
        <v>6</v>
      </c>
      <c r="P3" s="385"/>
      <c r="Q3" s="386"/>
      <c r="R3" s="384">
        <v>6</v>
      </c>
      <c r="S3" s="385"/>
      <c r="T3" s="386"/>
      <c r="U3" s="387">
        <v>6</v>
      </c>
      <c r="V3" s="388"/>
      <c r="W3" s="389"/>
      <c r="X3" s="390">
        <v>6</v>
      </c>
      <c r="Y3" s="391"/>
      <c r="Z3" s="392"/>
      <c r="AA3" s="387">
        <v>6</v>
      </c>
      <c r="AB3" s="388"/>
      <c r="AC3" s="389"/>
      <c r="AD3" s="387">
        <v>7</v>
      </c>
      <c r="AE3" s="388"/>
      <c r="AF3" s="389"/>
      <c r="AG3" s="390">
        <v>8</v>
      </c>
      <c r="AH3" s="391"/>
      <c r="AI3" s="392"/>
      <c r="AJ3" s="375">
        <v>9</v>
      </c>
      <c r="AK3" s="380"/>
      <c r="AL3" s="376"/>
      <c r="AM3" s="375">
        <v>10</v>
      </c>
      <c r="AN3" s="380"/>
      <c r="AO3" s="376"/>
      <c r="AP3" s="375">
        <v>11</v>
      </c>
      <c r="AQ3" s="380"/>
      <c r="AR3" s="376"/>
      <c r="AS3" s="375">
        <v>12</v>
      </c>
      <c r="AT3" s="380"/>
      <c r="AU3" s="376"/>
      <c r="AV3" s="375">
        <v>13</v>
      </c>
      <c r="AW3" s="380"/>
      <c r="AX3" s="376"/>
      <c r="AY3" s="375">
        <v>14</v>
      </c>
      <c r="AZ3" s="380"/>
      <c r="BA3" s="376"/>
      <c r="BB3" s="375">
        <v>15</v>
      </c>
      <c r="BC3" s="380"/>
      <c r="BD3" s="376"/>
      <c r="BE3" s="375">
        <v>16</v>
      </c>
      <c r="BF3" s="380"/>
      <c r="BG3" s="376"/>
      <c r="BH3" s="375">
        <v>12</v>
      </c>
      <c r="BI3" s="380"/>
      <c r="BJ3" s="376"/>
      <c r="BK3" s="375">
        <v>13</v>
      </c>
      <c r="BL3" s="380"/>
      <c r="BM3" s="376"/>
      <c r="BN3" s="341">
        <v>14</v>
      </c>
      <c r="BO3" s="350"/>
    </row>
    <row r="4" spans="1:67" ht="28.5" customHeight="1" thickBot="1">
      <c r="A4" s="393" t="s">
        <v>0</v>
      </c>
      <c r="B4" s="394" t="s">
        <v>15</v>
      </c>
      <c r="C4" s="396" t="s">
        <v>16</v>
      </c>
      <c r="D4" s="398" t="s">
        <v>17</v>
      </c>
      <c r="E4" s="399"/>
      <c r="F4" s="402" t="s">
        <v>18</v>
      </c>
      <c r="G4" s="403"/>
      <c r="H4" s="404"/>
      <c r="I4" s="405">
        <v>2018</v>
      </c>
      <c r="J4" s="406"/>
      <c r="K4" s="407"/>
      <c r="L4" s="402">
        <v>2019</v>
      </c>
      <c r="M4" s="403"/>
      <c r="N4" s="404"/>
      <c r="O4" s="402">
        <v>2020</v>
      </c>
      <c r="P4" s="403"/>
      <c r="Q4" s="404"/>
      <c r="R4" s="402">
        <v>2021</v>
      </c>
      <c r="S4" s="403"/>
      <c r="T4" s="404"/>
      <c r="U4" s="421">
        <v>2022</v>
      </c>
      <c r="V4" s="422"/>
      <c r="W4" s="423"/>
      <c r="X4" s="421">
        <v>2023</v>
      </c>
      <c r="Y4" s="422"/>
      <c r="Z4" s="423"/>
      <c r="AA4" s="421">
        <v>2024</v>
      </c>
      <c r="AB4" s="422"/>
      <c r="AC4" s="423"/>
      <c r="AD4" s="424">
        <v>2025</v>
      </c>
      <c r="AE4" s="425"/>
      <c r="AF4" s="426"/>
      <c r="AG4" s="424">
        <v>2026</v>
      </c>
      <c r="AH4" s="425"/>
      <c r="AI4" s="426"/>
      <c r="AJ4" s="402">
        <v>2027</v>
      </c>
      <c r="AK4" s="403"/>
      <c r="AL4" s="404"/>
      <c r="AM4" s="402">
        <v>2028</v>
      </c>
      <c r="AN4" s="403"/>
      <c r="AO4" s="404"/>
      <c r="AP4" s="402">
        <v>2029</v>
      </c>
      <c r="AQ4" s="403"/>
      <c r="AR4" s="404"/>
      <c r="AS4" s="402" t="s">
        <v>19</v>
      </c>
      <c r="AT4" s="403"/>
      <c r="AU4" s="404"/>
      <c r="AV4" s="402">
        <v>2031</v>
      </c>
      <c r="AW4" s="403"/>
      <c r="AX4" s="404"/>
      <c r="AY4" s="402">
        <v>2032</v>
      </c>
      <c r="AZ4" s="403"/>
      <c r="BA4" s="404"/>
      <c r="BB4" s="405">
        <v>2033</v>
      </c>
      <c r="BC4" s="406"/>
      <c r="BD4" s="407"/>
      <c r="BE4" s="402">
        <v>2034</v>
      </c>
      <c r="BF4" s="403"/>
      <c r="BG4" s="404"/>
      <c r="BH4" s="405" t="s">
        <v>51</v>
      </c>
      <c r="BI4" s="406"/>
      <c r="BJ4" s="407"/>
      <c r="BK4" s="405" t="s">
        <v>20</v>
      </c>
      <c r="BL4" s="406"/>
      <c r="BM4" s="407"/>
      <c r="BN4" s="408" t="s">
        <v>21</v>
      </c>
    </row>
    <row r="5" spans="1:67" s="57" customFormat="1" ht="75" customHeight="1" thickBot="1">
      <c r="A5" s="393"/>
      <c r="B5" s="395"/>
      <c r="C5" s="397"/>
      <c r="D5" s="400"/>
      <c r="E5" s="401"/>
      <c r="F5" s="50" t="s">
        <v>22</v>
      </c>
      <c r="G5" s="51" t="s">
        <v>1</v>
      </c>
      <c r="H5" s="52" t="s">
        <v>23</v>
      </c>
      <c r="I5" s="50" t="s">
        <v>24</v>
      </c>
      <c r="J5" s="51" t="s">
        <v>25</v>
      </c>
      <c r="K5" s="52" t="s">
        <v>26</v>
      </c>
      <c r="L5" s="50" t="s">
        <v>27</v>
      </c>
      <c r="M5" s="51" t="s">
        <v>25</v>
      </c>
      <c r="N5" s="52" t="s">
        <v>26</v>
      </c>
      <c r="O5" s="50" t="s">
        <v>28</v>
      </c>
      <c r="P5" s="51" t="s">
        <v>25</v>
      </c>
      <c r="Q5" s="52" t="s">
        <v>26</v>
      </c>
      <c r="R5" s="50" t="s">
        <v>29</v>
      </c>
      <c r="S5" s="51" t="s">
        <v>25</v>
      </c>
      <c r="T5" s="52" t="s">
        <v>26</v>
      </c>
      <c r="U5" s="50" t="s">
        <v>30</v>
      </c>
      <c r="V5" s="51" t="s">
        <v>25</v>
      </c>
      <c r="W5" s="52" t="s">
        <v>26</v>
      </c>
      <c r="X5" s="50" t="s">
        <v>31</v>
      </c>
      <c r="Y5" s="51" t="s">
        <v>25</v>
      </c>
      <c r="Z5" s="52" t="s">
        <v>26</v>
      </c>
      <c r="AA5" s="50" t="s">
        <v>32</v>
      </c>
      <c r="AB5" s="51" t="s">
        <v>25</v>
      </c>
      <c r="AC5" s="53" t="s">
        <v>26</v>
      </c>
      <c r="AD5" s="50" t="s">
        <v>32</v>
      </c>
      <c r="AE5" s="54" t="s">
        <v>25</v>
      </c>
      <c r="AF5" s="53" t="s">
        <v>26</v>
      </c>
      <c r="AG5" s="50" t="s">
        <v>32</v>
      </c>
      <c r="AH5" s="54" t="s">
        <v>25</v>
      </c>
      <c r="AI5" s="53" t="s">
        <v>26</v>
      </c>
      <c r="AJ5" s="50" t="s">
        <v>32</v>
      </c>
      <c r="AK5" s="51" t="s">
        <v>25</v>
      </c>
      <c r="AL5" s="55" t="s">
        <v>26</v>
      </c>
      <c r="AM5" s="50" t="s">
        <v>32</v>
      </c>
      <c r="AN5" s="51" t="s">
        <v>25</v>
      </c>
      <c r="AO5" s="52" t="s">
        <v>26</v>
      </c>
      <c r="AP5" s="50" t="s">
        <v>32</v>
      </c>
      <c r="AQ5" s="51" t="s">
        <v>25</v>
      </c>
      <c r="AR5" s="52" t="s">
        <v>26</v>
      </c>
      <c r="AS5" s="50" t="s">
        <v>32</v>
      </c>
      <c r="AT5" s="51" t="s">
        <v>25</v>
      </c>
      <c r="AU5" s="52" t="s">
        <v>26</v>
      </c>
      <c r="AV5" s="50" t="s">
        <v>32</v>
      </c>
      <c r="AW5" s="51" t="s">
        <v>25</v>
      </c>
      <c r="AX5" s="52" t="s">
        <v>26</v>
      </c>
      <c r="AY5" s="50" t="s">
        <v>30</v>
      </c>
      <c r="AZ5" s="51" t="s">
        <v>25</v>
      </c>
      <c r="BA5" s="52" t="s">
        <v>26</v>
      </c>
      <c r="BB5" s="50" t="s">
        <v>32</v>
      </c>
      <c r="BC5" s="51" t="s">
        <v>25</v>
      </c>
      <c r="BD5" s="52" t="s">
        <v>26</v>
      </c>
      <c r="BE5" s="50" t="s">
        <v>32</v>
      </c>
      <c r="BF5" s="51" t="s">
        <v>25</v>
      </c>
      <c r="BG5" s="52" t="s">
        <v>26</v>
      </c>
      <c r="BH5" s="50" t="s">
        <v>32</v>
      </c>
      <c r="BI5" s="51" t="s">
        <v>25</v>
      </c>
      <c r="BJ5" s="52" t="s">
        <v>26</v>
      </c>
      <c r="BK5" s="50" t="s">
        <v>33</v>
      </c>
      <c r="BL5" s="51" t="s">
        <v>25</v>
      </c>
      <c r="BM5" s="52" t="s">
        <v>34</v>
      </c>
      <c r="BN5" s="409"/>
      <c r="BO5" s="56"/>
    </row>
    <row r="6" spans="1:67" s="73" customFormat="1" ht="57.75" customHeight="1">
      <c r="A6" s="410">
        <v>1</v>
      </c>
      <c r="B6" s="413" t="s">
        <v>52</v>
      </c>
      <c r="C6" s="416" t="s">
        <v>53</v>
      </c>
      <c r="D6" s="58" t="s">
        <v>54</v>
      </c>
      <c r="E6" s="419" t="s">
        <v>38</v>
      </c>
      <c r="F6" s="59">
        <v>0</v>
      </c>
      <c r="G6" s="60">
        <v>689334</v>
      </c>
      <c r="H6" s="61">
        <f>G6+F6</f>
        <v>689334</v>
      </c>
      <c r="I6" s="62"/>
      <c r="J6" s="63"/>
      <c r="K6" s="64">
        <f>J6+I6</f>
        <v>0</v>
      </c>
      <c r="L6" s="63">
        <v>0</v>
      </c>
      <c r="M6" s="65">
        <v>0</v>
      </c>
      <c r="N6" s="64">
        <f>M6+L6</f>
        <v>0</v>
      </c>
      <c r="O6" s="65"/>
      <c r="P6" s="65"/>
      <c r="Q6" s="64"/>
      <c r="R6" s="63"/>
      <c r="S6" s="63"/>
      <c r="T6" s="66">
        <f>R6+S6</f>
        <v>0</v>
      </c>
      <c r="U6" s="59"/>
      <c r="V6" s="65"/>
      <c r="W6" s="61">
        <f>U6+V6</f>
        <v>0</v>
      </c>
      <c r="X6" s="59">
        <v>0</v>
      </c>
      <c r="Y6" s="67">
        <v>0</v>
      </c>
      <c r="Z6" s="61">
        <f>X6+Y6</f>
        <v>0</v>
      </c>
      <c r="AA6" s="59">
        <v>0</v>
      </c>
      <c r="AB6" s="60">
        <v>120014</v>
      </c>
      <c r="AC6" s="61">
        <f>AA6+AB6</f>
        <v>120014</v>
      </c>
      <c r="AD6" s="62">
        <v>0</v>
      </c>
      <c r="AE6" s="60">
        <v>175621</v>
      </c>
      <c r="AF6" s="66">
        <f>AD6+AE6</f>
        <v>175621</v>
      </c>
      <c r="AG6" s="59">
        <v>0</v>
      </c>
      <c r="AH6" s="60">
        <v>246463</v>
      </c>
      <c r="AI6" s="61">
        <f>AG6+AH6</f>
        <v>246463</v>
      </c>
      <c r="AJ6" s="62">
        <v>0</v>
      </c>
      <c r="AK6" s="60">
        <v>129351</v>
      </c>
      <c r="AL6" s="66">
        <f>AJ6+AK6</f>
        <v>129351</v>
      </c>
      <c r="AM6" s="59">
        <v>0</v>
      </c>
      <c r="AN6" s="60">
        <v>17885</v>
      </c>
      <c r="AO6" s="68">
        <f>AM6+AN6</f>
        <v>17885</v>
      </c>
      <c r="AP6" s="59">
        <v>0</v>
      </c>
      <c r="AQ6" s="63">
        <v>0</v>
      </c>
      <c r="AR6" s="68">
        <f>AP6+AQ6</f>
        <v>0</v>
      </c>
      <c r="AS6" s="59">
        <v>0</v>
      </c>
      <c r="AT6" s="63">
        <v>0</v>
      </c>
      <c r="AU6" s="68">
        <f>AS6+AT6</f>
        <v>0</v>
      </c>
      <c r="AV6" s="62">
        <v>0</v>
      </c>
      <c r="AW6" s="63">
        <v>0</v>
      </c>
      <c r="AX6" s="69">
        <f>AV6+AW6</f>
        <v>0</v>
      </c>
      <c r="AY6" s="59">
        <v>0</v>
      </c>
      <c r="AZ6" s="63">
        <v>0</v>
      </c>
      <c r="BA6" s="68">
        <f>AY6+AZ6</f>
        <v>0</v>
      </c>
      <c r="BB6" s="62">
        <v>0</v>
      </c>
      <c r="BC6" s="63">
        <v>0</v>
      </c>
      <c r="BD6" s="69">
        <f>BB6+BC6</f>
        <v>0</v>
      </c>
      <c r="BE6" s="59">
        <v>0</v>
      </c>
      <c r="BF6" s="63">
        <v>0</v>
      </c>
      <c r="BG6" s="68">
        <f>BE6+BF6</f>
        <v>0</v>
      </c>
      <c r="BH6" s="70">
        <f>I6+L6+O6+R6+U6+X6+AA6+AD6+AG6+AJ6+AM6</f>
        <v>0</v>
      </c>
      <c r="BI6" s="71">
        <f>J6+M6+P6+S6+V6+Y6+AB6+AE6+AH6+AK6+AN6</f>
        <v>689334</v>
      </c>
      <c r="BJ6" s="61">
        <f t="shared" ref="BJ6:BJ7" si="0">K6+N6+Q6+T6+W6+Z6+AC6+AF6+AI6+AL6+AO6</f>
        <v>689334</v>
      </c>
      <c r="BK6" s="62">
        <v>0</v>
      </c>
      <c r="BL6" s="63">
        <v>0</v>
      </c>
      <c r="BM6" s="66">
        <f>BL6+BK6</f>
        <v>0</v>
      </c>
      <c r="BN6" s="72">
        <f>BM6+BJ6</f>
        <v>689334</v>
      </c>
      <c r="BO6" s="56">
        <f t="shared" ref="BO6:BO86" si="1">H6-BN6</f>
        <v>0</v>
      </c>
    </row>
    <row r="7" spans="1:67" s="73" customFormat="1" ht="48.75" customHeight="1">
      <c r="A7" s="411"/>
      <c r="B7" s="414"/>
      <c r="C7" s="417"/>
      <c r="D7" s="74" t="s">
        <v>36</v>
      </c>
      <c r="E7" s="420"/>
      <c r="F7" s="75">
        <v>0</v>
      </c>
      <c r="G7" s="76">
        <v>172334</v>
      </c>
      <c r="H7" s="61">
        <f>G7+F7</f>
        <v>172334</v>
      </c>
      <c r="I7" s="77"/>
      <c r="J7" s="78"/>
      <c r="K7" s="79"/>
      <c r="L7" s="78"/>
      <c r="M7" s="80"/>
      <c r="N7" s="79"/>
      <c r="O7" s="80"/>
      <c r="P7" s="80"/>
      <c r="Q7" s="79"/>
      <c r="R7" s="78"/>
      <c r="S7" s="78"/>
      <c r="T7" s="81"/>
      <c r="U7" s="75"/>
      <c r="V7" s="80"/>
      <c r="W7" s="82"/>
      <c r="X7" s="75"/>
      <c r="Y7" s="76"/>
      <c r="Z7" s="82"/>
      <c r="AA7" s="75">
        <v>0</v>
      </c>
      <c r="AB7" s="76">
        <v>30004</v>
      </c>
      <c r="AC7" s="82">
        <f>AB7+AA7</f>
        <v>30004</v>
      </c>
      <c r="AD7" s="77">
        <v>0</v>
      </c>
      <c r="AE7" s="76">
        <v>43905</v>
      </c>
      <c r="AF7" s="81">
        <f>AE7+AD7</f>
        <v>43905</v>
      </c>
      <c r="AG7" s="75">
        <v>0</v>
      </c>
      <c r="AH7" s="76">
        <v>61616</v>
      </c>
      <c r="AI7" s="82">
        <f>AH7+AG7</f>
        <v>61616</v>
      </c>
      <c r="AJ7" s="77">
        <v>0</v>
      </c>
      <c r="AK7" s="76">
        <v>32338</v>
      </c>
      <c r="AL7" s="81">
        <f>AK7+AJ7</f>
        <v>32338</v>
      </c>
      <c r="AM7" s="75">
        <v>0</v>
      </c>
      <c r="AN7" s="76">
        <v>4471</v>
      </c>
      <c r="AO7" s="83">
        <f>AN7+AM7</f>
        <v>4471</v>
      </c>
      <c r="AP7" s="75">
        <v>0</v>
      </c>
      <c r="AQ7" s="78">
        <v>0</v>
      </c>
      <c r="AR7" s="83">
        <f>AQ7+AP7</f>
        <v>0</v>
      </c>
      <c r="AS7" s="75">
        <v>0</v>
      </c>
      <c r="AT7" s="78">
        <v>0</v>
      </c>
      <c r="AU7" s="83">
        <f>AT7+AS7</f>
        <v>0</v>
      </c>
      <c r="AV7" s="77">
        <v>0</v>
      </c>
      <c r="AW7" s="78">
        <v>0</v>
      </c>
      <c r="AX7" s="84">
        <f>AW7+AV7</f>
        <v>0</v>
      </c>
      <c r="AY7" s="75">
        <v>0</v>
      </c>
      <c r="AZ7" s="78">
        <v>0</v>
      </c>
      <c r="BA7" s="83">
        <f>AZ7+AY7</f>
        <v>0</v>
      </c>
      <c r="BB7" s="77">
        <v>0</v>
      </c>
      <c r="BC7" s="78">
        <v>0</v>
      </c>
      <c r="BD7" s="84">
        <f>BC7+BB7</f>
        <v>0</v>
      </c>
      <c r="BE7" s="75"/>
      <c r="BF7" s="78"/>
      <c r="BG7" s="83">
        <f>BF7+BE7</f>
        <v>0</v>
      </c>
      <c r="BH7" s="85">
        <f>I7+L7+O7+R7+U7+X7+AA7+AD7+AG7+AJ7+AM7</f>
        <v>0</v>
      </c>
      <c r="BI7" s="86">
        <f>J7+M7+P7+S7+V7+Y7+AB7+AE7+AH7+AK7+AN7</f>
        <v>172334</v>
      </c>
      <c r="BJ7" s="87">
        <f t="shared" si="0"/>
        <v>172334</v>
      </c>
      <c r="BK7" s="77">
        <v>0</v>
      </c>
      <c r="BL7" s="78">
        <v>0</v>
      </c>
      <c r="BM7" s="66">
        <f>BL7+BK7</f>
        <v>0</v>
      </c>
      <c r="BN7" s="72">
        <f>BM7+BJ7</f>
        <v>172334</v>
      </c>
      <c r="BO7" s="56">
        <f t="shared" si="1"/>
        <v>0</v>
      </c>
    </row>
    <row r="8" spans="1:67" s="73" customFormat="1" ht="112.5" customHeight="1" thickBot="1">
      <c r="A8" s="412"/>
      <c r="B8" s="415"/>
      <c r="C8" s="418"/>
      <c r="D8" s="427" t="s">
        <v>21</v>
      </c>
      <c r="E8" s="428"/>
      <c r="F8" s="88">
        <f>F6+F7</f>
        <v>0</v>
      </c>
      <c r="G8" s="89">
        <f t="shared" ref="G8:BN8" si="2">G6+G7</f>
        <v>861668</v>
      </c>
      <c r="H8" s="90">
        <f>H6+H7</f>
        <v>861668</v>
      </c>
      <c r="I8" s="91">
        <f t="shared" si="2"/>
        <v>0</v>
      </c>
      <c r="J8" s="89">
        <f t="shared" si="2"/>
        <v>0</v>
      </c>
      <c r="K8" s="89">
        <f t="shared" si="2"/>
        <v>0</v>
      </c>
      <c r="L8" s="89">
        <f t="shared" si="2"/>
        <v>0</v>
      </c>
      <c r="M8" s="89">
        <f t="shared" si="2"/>
        <v>0</v>
      </c>
      <c r="N8" s="89">
        <f t="shared" si="2"/>
        <v>0</v>
      </c>
      <c r="O8" s="89">
        <f t="shared" si="2"/>
        <v>0</v>
      </c>
      <c r="P8" s="89">
        <f t="shared" si="2"/>
        <v>0</v>
      </c>
      <c r="Q8" s="89">
        <f t="shared" si="2"/>
        <v>0</v>
      </c>
      <c r="R8" s="89">
        <f t="shared" si="2"/>
        <v>0</v>
      </c>
      <c r="S8" s="89">
        <f t="shared" si="2"/>
        <v>0</v>
      </c>
      <c r="T8" s="92">
        <f t="shared" si="2"/>
        <v>0</v>
      </c>
      <c r="U8" s="88">
        <f t="shared" si="2"/>
        <v>0</v>
      </c>
      <c r="V8" s="89">
        <f t="shared" si="2"/>
        <v>0</v>
      </c>
      <c r="W8" s="90">
        <f t="shared" si="2"/>
        <v>0</v>
      </c>
      <c r="X8" s="88">
        <f t="shared" si="2"/>
        <v>0</v>
      </c>
      <c r="Y8" s="89">
        <f t="shared" si="2"/>
        <v>0</v>
      </c>
      <c r="Z8" s="90">
        <f t="shared" si="2"/>
        <v>0</v>
      </c>
      <c r="AA8" s="88">
        <f t="shared" si="2"/>
        <v>0</v>
      </c>
      <c r="AB8" s="89">
        <f t="shared" si="2"/>
        <v>150018</v>
      </c>
      <c r="AC8" s="90">
        <f t="shared" si="2"/>
        <v>150018</v>
      </c>
      <c r="AD8" s="91">
        <f t="shared" si="2"/>
        <v>0</v>
      </c>
      <c r="AE8" s="89">
        <f t="shared" si="2"/>
        <v>219526</v>
      </c>
      <c r="AF8" s="92">
        <f t="shared" si="2"/>
        <v>219526</v>
      </c>
      <c r="AG8" s="88">
        <f t="shared" si="2"/>
        <v>0</v>
      </c>
      <c r="AH8" s="89">
        <f t="shared" si="2"/>
        <v>308079</v>
      </c>
      <c r="AI8" s="90">
        <f t="shared" si="2"/>
        <v>308079</v>
      </c>
      <c r="AJ8" s="91">
        <f t="shared" si="2"/>
        <v>0</v>
      </c>
      <c r="AK8" s="89">
        <f t="shared" si="2"/>
        <v>161689</v>
      </c>
      <c r="AL8" s="92">
        <f t="shared" si="2"/>
        <v>161689</v>
      </c>
      <c r="AM8" s="88">
        <f t="shared" si="2"/>
        <v>0</v>
      </c>
      <c r="AN8" s="89">
        <f t="shared" si="2"/>
        <v>22356</v>
      </c>
      <c r="AO8" s="90">
        <f t="shared" si="2"/>
        <v>22356</v>
      </c>
      <c r="AP8" s="88">
        <f t="shared" si="2"/>
        <v>0</v>
      </c>
      <c r="AQ8" s="89">
        <f t="shared" si="2"/>
        <v>0</v>
      </c>
      <c r="AR8" s="90">
        <f t="shared" si="2"/>
        <v>0</v>
      </c>
      <c r="AS8" s="88">
        <f t="shared" si="2"/>
        <v>0</v>
      </c>
      <c r="AT8" s="89">
        <f t="shared" si="2"/>
        <v>0</v>
      </c>
      <c r="AU8" s="90">
        <f t="shared" si="2"/>
        <v>0</v>
      </c>
      <c r="AV8" s="91">
        <f t="shared" si="2"/>
        <v>0</v>
      </c>
      <c r="AW8" s="89">
        <f t="shared" si="2"/>
        <v>0</v>
      </c>
      <c r="AX8" s="92">
        <f t="shared" si="2"/>
        <v>0</v>
      </c>
      <c r="AY8" s="88">
        <f t="shared" si="2"/>
        <v>0</v>
      </c>
      <c r="AZ8" s="89">
        <f t="shared" si="2"/>
        <v>0</v>
      </c>
      <c r="BA8" s="90">
        <f t="shared" si="2"/>
        <v>0</v>
      </c>
      <c r="BB8" s="91">
        <f t="shared" si="2"/>
        <v>0</v>
      </c>
      <c r="BC8" s="89">
        <f t="shared" si="2"/>
        <v>0</v>
      </c>
      <c r="BD8" s="92">
        <f t="shared" si="2"/>
        <v>0</v>
      </c>
      <c r="BE8" s="88">
        <f t="shared" si="2"/>
        <v>0</v>
      </c>
      <c r="BF8" s="89">
        <f t="shared" si="2"/>
        <v>0</v>
      </c>
      <c r="BG8" s="90">
        <f t="shared" si="2"/>
        <v>0</v>
      </c>
      <c r="BH8" s="88">
        <f t="shared" si="2"/>
        <v>0</v>
      </c>
      <c r="BI8" s="89">
        <f t="shared" si="2"/>
        <v>861668</v>
      </c>
      <c r="BJ8" s="90">
        <f t="shared" si="2"/>
        <v>861668</v>
      </c>
      <c r="BK8" s="91">
        <f t="shared" si="2"/>
        <v>0</v>
      </c>
      <c r="BL8" s="89">
        <f t="shared" si="2"/>
        <v>0</v>
      </c>
      <c r="BM8" s="92">
        <f t="shared" si="2"/>
        <v>0</v>
      </c>
      <c r="BN8" s="93">
        <f t="shared" si="2"/>
        <v>861668</v>
      </c>
      <c r="BO8" s="56">
        <f t="shared" si="1"/>
        <v>0</v>
      </c>
    </row>
    <row r="9" spans="1:67" s="73" customFormat="1" ht="122.25" customHeight="1" thickTop="1">
      <c r="A9" s="410">
        <v>2</v>
      </c>
      <c r="B9" s="413" t="s">
        <v>35</v>
      </c>
      <c r="C9" s="431" t="s">
        <v>55</v>
      </c>
      <c r="D9" s="94" t="s">
        <v>40</v>
      </c>
      <c r="E9" s="434" t="s">
        <v>37</v>
      </c>
      <c r="F9" s="59">
        <v>0</v>
      </c>
      <c r="G9" s="63">
        <v>219025621</v>
      </c>
      <c r="H9" s="61">
        <f>G9+F9</f>
        <v>219025621</v>
      </c>
      <c r="I9" s="95"/>
      <c r="J9" s="96"/>
      <c r="K9" s="97">
        <f>J9+I9</f>
        <v>0</v>
      </c>
      <c r="L9" s="96">
        <v>0</v>
      </c>
      <c r="M9" s="98">
        <v>0</v>
      </c>
      <c r="N9" s="97">
        <f>M9+L9</f>
        <v>0</v>
      </c>
      <c r="O9" s="98"/>
      <c r="P9" s="98"/>
      <c r="Q9" s="97"/>
      <c r="R9" s="96"/>
      <c r="S9" s="96"/>
      <c r="T9" s="99">
        <f>R9+S9</f>
        <v>0</v>
      </c>
      <c r="U9" s="100"/>
      <c r="V9" s="98"/>
      <c r="W9" s="101">
        <f>U9+V9</f>
        <v>0</v>
      </c>
      <c r="X9" s="100">
        <v>0</v>
      </c>
      <c r="Y9" s="102">
        <v>0</v>
      </c>
      <c r="Z9" s="101">
        <f>X9+Y9</f>
        <v>0</v>
      </c>
      <c r="AA9" s="59">
        <v>0</v>
      </c>
      <c r="AB9" s="65">
        <v>69002516</v>
      </c>
      <c r="AC9" s="61">
        <f>AA9+AB9</f>
        <v>69002516</v>
      </c>
      <c r="AD9" s="62">
        <v>0</v>
      </c>
      <c r="AE9" s="63">
        <v>99397763</v>
      </c>
      <c r="AF9" s="66">
        <f>AD9+AE9</f>
        <v>99397763</v>
      </c>
      <c r="AG9" s="59">
        <v>0</v>
      </c>
      <c r="AH9" s="63">
        <v>45770649</v>
      </c>
      <c r="AI9" s="61">
        <f>AG9+AH9</f>
        <v>45770649</v>
      </c>
      <c r="AJ9" s="62">
        <v>0</v>
      </c>
      <c r="AK9" s="63">
        <v>0</v>
      </c>
      <c r="AL9" s="66">
        <f>AJ9+AK9</f>
        <v>0</v>
      </c>
      <c r="AM9" s="59">
        <v>0</v>
      </c>
      <c r="AN9" s="63">
        <v>0</v>
      </c>
      <c r="AO9" s="68">
        <f>AM9+AN9</f>
        <v>0</v>
      </c>
      <c r="AP9" s="59">
        <v>0</v>
      </c>
      <c r="AQ9" s="63">
        <v>0</v>
      </c>
      <c r="AR9" s="68">
        <f>AP9+AQ9</f>
        <v>0</v>
      </c>
      <c r="AS9" s="100">
        <v>0</v>
      </c>
      <c r="AT9" s="96">
        <v>0</v>
      </c>
      <c r="AU9" s="103">
        <f>AS9+AT9</f>
        <v>0</v>
      </c>
      <c r="AV9" s="95">
        <v>0</v>
      </c>
      <c r="AW9" s="96">
        <v>0</v>
      </c>
      <c r="AX9" s="104">
        <f>AV9+AW9</f>
        <v>0</v>
      </c>
      <c r="AY9" s="100">
        <v>0</v>
      </c>
      <c r="AZ9" s="96">
        <v>0</v>
      </c>
      <c r="BA9" s="103">
        <f>AY9+AZ9</f>
        <v>0</v>
      </c>
      <c r="BB9" s="95">
        <v>0</v>
      </c>
      <c r="BC9" s="96">
        <v>0</v>
      </c>
      <c r="BD9" s="104">
        <f>BB9+BC9</f>
        <v>0</v>
      </c>
      <c r="BE9" s="100">
        <v>0</v>
      </c>
      <c r="BF9" s="96">
        <v>0</v>
      </c>
      <c r="BG9" s="103">
        <f>BE9+BF9</f>
        <v>0</v>
      </c>
      <c r="BH9" s="70">
        <f>I9+L9+O9+R9+U9+X9+AA9+AD9+AG9+AJ9+AM9</f>
        <v>0</v>
      </c>
      <c r="BI9" s="105">
        <f>J9+M9+P9+S9+V9+Y9+AB9+AE9+AH9+AK9+AN9</f>
        <v>214170928</v>
      </c>
      <c r="BJ9" s="61">
        <f t="shared" ref="BJ9:BJ10" si="3">K9+N9+Q9+T9+W9+Z9+AC9+AF9+AI9+AL9+AO9</f>
        <v>214170928</v>
      </c>
      <c r="BK9" s="62">
        <v>4854693</v>
      </c>
      <c r="BL9" s="63">
        <v>0</v>
      </c>
      <c r="BM9" s="66">
        <f>BL9+BK9</f>
        <v>4854693</v>
      </c>
      <c r="BN9" s="72">
        <f>BM9+BJ9</f>
        <v>219025621</v>
      </c>
      <c r="BO9" s="106">
        <f t="shared" si="1"/>
        <v>0</v>
      </c>
    </row>
    <row r="10" spans="1:67" s="73" customFormat="1" ht="116.25" customHeight="1">
      <c r="A10" s="411"/>
      <c r="B10" s="414"/>
      <c r="C10" s="432"/>
      <c r="D10" s="74" t="s">
        <v>36</v>
      </c>
      <c r="E10" s="435"/>
      <c r="F10" s="75">
        <v>0</v>
      </c>
      <c r="G10" s="76">
        <v>74033776</v>
      </c>
      <c r="H10" s="61">
        <f>G10+F10</f>
        <v>74033776</v>
      </c>
      <c r="I10" s="107"/>
      <c r="J10" s="108"/>
      <c r="K10" s="109"/>
      <c r="L10" s="108"/>
      <c r="M10" s="110"/>
      <c r="N10" s="109"/>
      <c r="O10" s="110"/>
      <c r="P10" s="110"/>
      <c r="Q10" s="109"/>
      <c r="R10" s="108"/>
      <c r="S10" s="108"/>
      <c r="T10" s="111"/>
      <c r="U10" s="112"/>
      <c r="V10" s="110"/>
      <c r="W10" s="113"/>
      <c r="X10" s="112"/>
      <c r="Y10" s="114"/>
      <c r="Z10" s="113"/>
      <c r="AA10" s="75">
        <v>0</v>
      </c>
      <c r="AB10" s="76">
        <v>24745412</v>
      </c>
      <c r="AC10" s="82">
        <f>AB10+AA10</f>
        <v>24745412</v>
      </c>
      <c r="AD10" s="77">
        <v>0</v>
      </c>
      <c r="AE10" s="76">
        <v>33600660</v>
      </c>
      <c r="AF10" s="81">
        <f>AE10+AD10</f>
        <v>33600660</v>
      </c>
      <c r="AG10" s="75">
        <v>0</v>
      </c>
      <c r="AH10" s="76">
        <v>14681640</v>
      </c>
      <c r="AI10" s="82">
        <f>AH10+AG10</f>
        <v>14681640</v>
      </c>
      <c r="AJ10" s="77">
        <v>0</v>
      </c>
      <c r="AK10" s="78">
        <v>0</v>
      </c>
      <c r="AL10" s="81">
        <f>AK10+AJ10</f>
        <v>0</v>
      </c>
      <c r="AM10" s="75">
        <v>0</v>
      </c>
      <c r="AN10" s="78">
        <v>0</v>
      </c>
      <c r="AO10" s="83">
        <f>AN10+AM10</f>
        <v>0</v>
      </c>
      <c r="AP10" s="75">
        <v>0</v>
      </c>
      <c r="AQ10" s="78">
        <v>0</v>
      </c>
      <c r="AR10" s="83">
        <f>AQ10+AP10</f>
        <v>0</v>
      </c>
      <c r="AS10" s="112">
        <v>0</v>
      </c>
      <c r="AT10" s="108">
        <v>0</v>
      </c>
      <c r="AU10" s="115">
        <f>AT10+AS10</f>
        <v>0</v>
      </c>
      <c r="AV10" s="107">
        <v>0</v>
      </c>
      <c r="AW10" s="108">
        <v>0</v>
      </c>
      <c r="AX10" s="116">
        <f>AW10+AV10</f>
        <v>0</v>
      </c>
      <c r="AY10" s="112">
        <v>0</v>
      </c>
      <c r="AZ10" s="108">
        <v>0</v>
      </c>
      <c r="BA10" s="115">
        <f>AZ10+AY10</f>
        <v>0</v>
      </c>
      <c r="BB10" s="107">
        <v>0</v>
      </c>
      <c r="BC10" s="108">
        <v>0</v>
      </c>
      <c r="BD10" s="116">
        <f>BC10+BB10</f>
        <v>0</v>
      </c>
      <c r="BE10" s="112"/>
      <c r="BF10" s="108"/>
      <c r="BG10" s="115">
        <f>BF10+BE10</f>
        <v>0</v>
      </c>
      <c r="BH10" s="85">
        <f>I10+L10+O10+R10+U10+X10+AA10+AD10+AG10+AJ10+AM10</f>
        <v>0</v>
      </c>
      <c r="BI10" s="86">
        <f>J10+M10+P10+S10+V10+Y10+AB10+AE10+AH10+AK10+AN10</f>
        <v>73027712</v>
      </c>
      <c r="BJ10" s="87">
        <f t="shared" si="3"/>
        <v>73027712</v>
      </c>
      <c r="BK10" s="77">
        <v>1006064</v>
      </c>
      <c r="BL10" s="78">
        <v>0</v>
      </c>
      <c r="BM10" s="66">
        <f>BL10+BK10</f>
        <v>1006064</v>
      </c>
      <c r="BN10" s="72">
        <f>BM10+BJ10</f>
        <v>74033776</v>
      </c>
      <c r="BO10" s="106">
        <f t="shared" si="1"/>
        <v>0</v>
      </c>
    </row>
    <row r="11" spans="1:67" s="73" customFormat="1" ht="276.75" customHeight="1" thickBot="1">
      <c r="A11" s="429"/>
      <c r="B11" s="430"/>
      <c r="C11" s="433"/>
      <c r="D11" s="436" t="s">
        <v>21</v>
      </c>
      <c r="E11" s="437"/>
      <c r="F11" s="117">
        <f>F9+F10</f>
        <v>0</v>
      </c>
      <c r="G11" s="117">
        <f>G9+G10</f>
        <v>293059397</v>
      </c>
      <c r="H11" s="118">
        <f>H9+H10</f>
        <v>293059397</v>
      </c>
      <c r="I11" s="119">
        <f t="shared" ref="I11:BN11" si="4">I9+I10</f>
        <v>0</v>
      </c>
      <c r="J11" s="120">
        <f t="shared" si="4"/>
        <v>0</v>
      </c>
      <c r="K11" s="120">
        <f t="shared" si="4"/>
        <v>0</v>
      </c>
      <c r="L11" s="120">
        <f t="shared" si="4"/>
        <v>0</v>
      </c>
      <c r="M11" s="120">
        <f t="shared" si="4"/>
        <v>0</v>
      </c>
      <c r="N11" s="120">
        <f t="shared" si="4"/>
        <v>0</v>
      </c>
      <c r="O11" s="120">
        <f t="shared" si="4"/>
        <v>0</v>
      </c>
      <c r="P11" s="120">
        <f t="shared" si="4"/>
        <v>0</v>
      </c>
      <c r="Q11" s="120">
        <f t="shared" si="4"/>
        <v>0</v>
      </c>
      <c r="R11" s="120">
        <f t="shared" si="4"/>
        <v>0</v>
      </c>
      <c r="S11" s="120">
        <f t="shared" si="4"/>
        <v>0</v>
      </c>
      <c r="T11" s="121">
        <f t="shared" si="4"/>
        <v>0</v>
      </c>
      <c r="U11" s="122">
        <f t="shared" si="4"/>
        <v>0</v>
      </c>
      <c r="V11" s="120">
        <f t="shared" si="4"/>
        <v>0</v>
      </c>
      <c r="W11" s="123">
        <f t="shared" si="4"/>
        <v>0</v>
      </c>
      <c r="X11" s="122">
        <f t="shared" si="4"/>
        <v>0</v>
      </c>
      <c r="Y11" s="120">
        <f t="shared" si="4"/>
        <v>0</v>
      </c>
      <c r="Z11" s="123">
        <f t="shared" si="4"/>
        <v>0</v>
      </c>
      <c r="AA11" s="124">
        <f t="shared" si="4"/>
        <v>0</v>
      </c>
      <c r="AB11" s="117">
        <f t="shared" si="4"/>
        <v>93747928</v>
      </c>
      <c r="AC11" s="118">
        <f t="shared" si="4"/>
        <v>93747928</v>
      </c>
      <c r="AD11" s="125">
        <f t="shared" si="4"/>
        <v>0</v>
      </c>
      <c r="AE11" s="117">
        <f t="shared" si="4"/>
        <v>132998423</v>
      </c>
      <c r="AF11" s="126">
        <f t="shared" si="4"/>
        <v>132998423</v>
      </c>
      <c r="AG11" s="124">
        <f t="shared" si="4"/>
        <v>0</v>
      </c>
      <c r="AH11" s="117">
        <f t="shared" si="4"/>
        <v>60452289</v>
      </c>
      <c r="AI11" s="118">
        <f t="shared" si="4"/>
        <v>60452289</v>
      </c>
      <c r="AJ11" s="125">
        <f t="shared" si="4"/>
        <v>0</v>
      </c>
      <c r="AK11" s="117">
        <f t="shared" si="4"/>
        <v>0</v>
      </c>
      <c r="AL11" s="126">
        <f t="shared" si="4"/>
        <v>0</v>
      </c>
      <c r="AM11" s="124">
        <f t="shared" si="4"/>
        <v>0</v>
      </c>
      <c r="AN11" s="117">
        <f t="shared" si="4"/>
        <v>0</v>
      </c>
      <c r="AO11" s="118">
        <f t="shared" si="4"/>
        <v>0</v>
      </c>
      <c r="AP11" s="124">
        <f t="shared" si="4"/>
        <v>0</v>
      </c>
      <c r="AQ11" s="117">
        <f t="shared" si="4"/>
        <v>0</v>
      </c>
      <c r="AR11" s="118">
        <f t="shared" si="4"/>
        <v>0</v>
      </c>
      <c r="AS11" s="122">
        <f t="shared" si="4"/>
        <v>0</v>
      </c>
      <c r="AT11" s="120">
        <f t="shared" si="4"/>
        <v>0</v>
      </c>
      <c r="AU11" s="123">
        <f t="shared" si="4"/>
        <v>0</v>
      </c>
      <c r="AV11" s="119">
        <f t="shared" si="4"/>
        <v>0</v>
      </c>
      <c r="AW11" s="120">
        <f t="shared" si="4"/>
        <v>0</v>
      </c>
      <c r="AX11" s="121">
        <f t="shared" si="4"/>
        <v>0</v>
      </c>
      <c r="AY11" s="122">
        <f t="shared" si="4"/>
        <v>0</v>
      </c>
      <c r="AZ11" s="120">
        <f t="shared" si="4"/>
        <v>0</v>
      </c>
      <c r="BA11" s="123">
        <f t="shared" si="4"/>
        <v>0</v>
      </c>
      <c r="BB11" s="119">
        <f t="shared" si="4"/>
        <v>0</v>
      </c>
      <c r="BC11" s="120">
        <f t="shared" si="4"/>
        <v>0</v>
      </c>
      <c r="BD11" s="121">
        <f t="shared" si="4"/>
        <v>0</v>
      </c>
      <c r="BE11" s="122">
        <f t="shared" si="4"/>
        <v>0</v>
      </c>
      <c r="BF11" s="120">
        <f t="shared" si="4"/>
        <v>0</v>
      </c>
      <c r="BG11" s="123">
        <f t="shared" si="4"/>
        <v>0</v>
      </c>
      <c r="BH11" s="124">
        <f t="shared" si="4"/>
        <v>0</v>
      </c>
      <c r="BI11" s="117">
        <f t="shared" si="4"/>
        <v>287198640</v>
      </c>
      <c r="BJ11" s="118">
        <f t="shared" si="4"/>
        <v>287198640</v>
      </c>
      <c r="BK11" s="125">
        <f t="shared" si="4"/>
        <v>5860757</v>
      </c>
      <c r="BL11" s="117">
        <f t="shared" si="4"/>
        <v>0</v>
      </c>
      <c r="BM11" s="126">
        <f t="shared" si="4"/>
        <v>5860757</v>
      </c>
      <c r="BN11" s="127">
        <f t="shared" si="4"/>
        <v>293059397</v>
      </c>
      <c r="BO11" s="106">
        <f t="shared" si="1"/>
        <v>0</v>
      </c>
    </row>
    <row r="12" spans="1:67" s="137" customFormat="1" ht="46.5" customHeight="1" thickTop="1">
      <c r="A12" s="438">
        <v>3</v>
      </c>
      <c r="B12" s="440" t="s">
        <v>56</v>
      </c>
      <c r="C12" s="443" t="s">
        <v>57</v>
      </c>
      <c r="D12" s="346" t="s">
        <v>40</v>
      </c>
      <c r="E12" s="444" t="s">
        <v>37</v>
      </c>
      <c r="F12" s="128">
        <v>52078914</v>
      </c>
      <c r="G12" s="129">
        <v>-52078914</v>
      </c>
      <c r="H12" s="130">
        <f>G12+F12</f>
        <v>0</v>
      </c>
      <c r="I12" s="128"/>
      <c r="J12" s="131"/>
      <c r="K12" s="130">
        <v>0</v>
      </c>
      <c r="L12" s="128"/>
      <c r="M12" s="131"/>
      <c r="N12" s="130">
        <v>0</v>
      </c>
      <c r="O12" s="128"/>
      <c r="P12" s="131"/>
      <c r="Q12" s="130"/>
      <c r="R12" s="128"/>
      <c r="S12" s="132"/>
      <c r="T12" s="130">
        <f>R12+S12</f>
        <v>0</v>
      </c>
      <c r="U12" s="128"/>
      <c r="V12" s="129">
        <v>0</v>
      </c>
      <c r="W12" s="130">
        <f>U12+V12</f>
        <v>0</v>
      </c>
      <c r="X12" s="128">
        <v>0</v>
      </c>
      <c r="Y12" s="129">
        <v>0</v>
      </c>
      <c r="Z12" s="130">
        <f>X12+Y12</f>
        <v>0</v>
      </c>
      <c r="AA12" s="128">
        <v>28643402</v>
      </c>
      <c r="AB12" s="129">
        <v>-28643402</v>
      </c>
      <c r="AC12" s="130">
        <f>AA12+AB12</f>
        <v>0</v>
      </c>
      <c r="AD12" s="128">
        <v>22393933</v>
      </c>
      <c r="AE12" s="129">
        <v>-22393933</v>
      </c>
      <c r="AF12" s="130">
        <f>AD12+AE12</f>
        <v>0</v>
      </c>
      <c r="AG12" s="128">
        <v>0</v>
      </c>
      <c r="AH12" s="131">
        <v>0</v>
      </c>
      <c r="AI12" s="130">
        <f>AG12+AH12</f>
        <v>0</v>
      </c>
      <c r="AJ12" s="128">
        <v>0</v>
      </c>
      <c r="AK12" s="131">
        <v>0</v>
      </c>
      <c r="AL12" s="130">
        <f>AJ12+AK12</f>
        <v>0</v>
      </c>
      <c r="AM12" s="128">
        <v>0</v>
      </c>
      <c r="AN12" s="131">
        <v>0</v>
      </c>
      <c r="AO12" s="130">
        <f>AM12+AN12</f>
        <v>0</v>
      </c>
      <c r="AP12" s="128">
        <v>0</v>
      </c>
      <c r="AQ12" s="131">
        <v>0</v>
      </c>
      <c r="AR12" s="130">
        <f>AP12+AQ12</f>
        <v>0</v>
      </c>
      <c r="AS12" s="128">
        <v>0</v>
      </c>
      <c r="AT12" s="131">
        <v>0</v>
      </c>
      <c r="AU12" s="130">
        <f>AS12+AT12</f>
        <v>0</v>
      </c>
      <c r="AV12" s="128">
        <v>0</v>
      </c>
      <c r="AW12" s="131">
        <v>0</v>
      </c>
      <c r="AX12" s="130">
        <f>AV12+AW12</f>
        <v>0</v>
      </c>
      <c r="AY12" s="128">
        <v>0</v>
      </c>
      <c r="AZ12" s="131">
        <v>0</v>
      </c>
      <c r="BA12" s="130">
        <f>AY12+AZ12</f>
        <v>0</v>
      </c>
      <c r="BB12" s="128">
        <v>0</v>
      </c>
      <c r="BC12" s="131">
        <v>0</v>
      </c>
      <c r="BD12" s="130">
        <f>BB12+BC12</f>
        <v>0</v>
      </c>
      <c r="BE12" s="128">
        <v>0</v>
      </c>
      <c r="BF12" s="131">
        <v>0</v>
      </c>
      <c r="BG12" s="130">
        <f>BE12+BF12</f>
        <v>0</v>
      </c>
      <c r="BH12" s="133">
        <f t="shared" ref="BH12:BJ13" si="5">I12+L12+O12+R12+U12+X12+AA12+AD12+AG12+AJ12+AM12</f>
        <v>51037335</v>
      </c>
      <c r="BI12" s="134">
        <f t="shared" si="5"/>
        <v>-51037335</v>
      </c>
      <c r="BJ12" s="130">
        <f t="shared" si="5"/>
        <v>0</v>
      </c>
      <c r="BK12" s="135">
        <v>1041579</v>
      </c>
      <c r="BL12" s="129">
        <v>-1041579</v>
      </c>
      <c r="BM12" s="130">
        <f>BL12+BK12</f>
        <v>0</v>
      </c>
      <c r="BN12" s="136">
        <f>BM12+BJ12</f>
        <v>0</v>
      </c>
      <c r="BO12" s="56">
        <f t="shared" si="1"/>
        <v>0</v>
      </c>
    </row>
    <row r="13" spans="1:67" ht="44.25" customHeight="1">
      <c r="A13" s="439"/>
      <c r="B13" s="441"/>
      <c r="C13" s="414"/>
      <c r="D13" s="347" t="s">
        <v>36</v>
      </c>
      <c r="E13" s="445"/>
      <c r="F13" s="138">
        <v>9240397</v>
      </c>
      <c r="G13" s="139">
        <v>-9240397</v>
      </c>
      <c r="H13" s="140">
        <f>G13+F13</f>
        <v>0</v>
      </c>
      <c r="I13" s="141"/>
      <c r="J13" s="142"/>
      <c r="K13" s="143">
        <f>J13+I13</f>
        <v>0</v>
      </c>
      <c r="L13" s="138"/>
      <c r="M13" s="139"/>
      <c r="N13" s="140">
        <f>M13+L13</f>
        <v>0</v>
      </c>
      <c r="O13" s="141"/>
      <c r="P13" s="144"/>
      <c r="Q13" s="143"/>
      <c r="R13" s="138"/>
      <c r="S13" s="145"/>
      <c r="T13" s="140">
        <f>R13+S13</f>
        <v>0</v>
      </c>
      <c r="U13" s="138"/>
      <c r="V13" s="145">
        <v>0</v>
      </c>
      <c r="W13" s="140">
        <f>U13+V13</f>
        <v>0</v>
      </c>
      <c r="X13" s="138">
        <v>0</v>
      </c>
      <c r="Y13" s="139">
        <v>0</v>
      </c>
      <c r="Z13" s="140">
        <f>X13+Y13</f>
        <v>0</v>
      </c>
      <c r="AA13" s="138">
        <v>5074718</v>
      </c>
      <c r="AB13" s="139">
        <v>-5074718</v>
      </c>
      <c r="AC13" s="140">
        <f>AA13+AB13</f>
        <v>0</v>
      </c>
      <c r="AD13" s="146">
        <v>3961871</v>
      </c>
      <c r="AE13" s="139">
        <v>-3961871</v>
      </c>
      <c r="AF13" s="143">
        <f>AD13+AE13</f>
        <v>0</v>
      </c>
      <c r="AG13" s="138">
        <v>0</v>
      </c>
      <c r="AH13" s="147">
        <v>0</v>
      </c>
      <c r="AI13" s="140">
        <f>AG13+AH13</f>
        <v>0</v>
      </c>
      <c r="AJ13" s="138">
        <v>0</v>
      </c>
      <c r="AK13" s="147">
        <v>0</v>
      </c>
      <c r="AL13" s="140">
        <f>AJ13+AK13</f>
        <v>0</v>
      </c>
      <c r="AM13" s="138">
        <v>0</v>
      </c>
      <c r="AN13" s="147">
        <v>0</v>
      </c>
      <c r="AO13" s="140">
        <f>AM13+AN13</f>
        <v>0</v>
      </c>
      <c r="AP13" s="138">
        <v>0</v>
      </c>
      <c r="AQ13" s="147">
        <v>0</v>
      </c>
      <c r="AR13" s="140">
        <f>AP13+AQ13</f>
        <v>0</v>
      </c>
      <c r="AS13" s="138">
        <v>0</v>
      </c>
      <c r="AT13" s="147">
        <v>0</v>
      </c>
      <c r="AU13" s="140">
        <f>AS13+AT13</f>
        <v>0</v>
      </c>
      <c r="AV13" s="138">
        <v>0</v>
      </c>
      <c r="AW13" s="147">
        <v>0</v>
      </c>
      <c r="AX13" s="140">
        <f>AV13+AW13</f>
        <v>0</v>
      </c>
      <c r="AY13" s="138">
        <v>0</v>
      </c>
      <c r="AZ13" s="147">
        <v>0</v>
      </c>
      <c r="BA13" s="140">
        <f>AY13+AZ13</f>
        <v>0</v>
      </c>
      <c r="BB13" s="138">
        <v>0</v>
      </c>
      <c r="BC13" s="147">
        <v>0</v>
      </c>
      <c r="BD13" s="140">
        <f>BB13+BC13</f>
        <v>0</v>
      </c>
      <c r="BE13" s="138">
        <v>0</v>
      </c>
      <c r="BF13" s="147">
        <v>0</v>
      </c>
      <c r="BG13" s="140">
        <f>BE13+BF13</f>
        <v>0</v>
      </c>
      <c r="BH13" s="138">
        <f t="shared" si="5"/>
        <v>9036589</v>
      </c>
      <c r="BI13" s="139">
        <f t="shared" si="5"/>
        <v>-9036589</v>
      </c>
      <c r="BJ13" s="140">
        <f t="shared" si="5"/>
        <v>0</v>
      </c>
      <c r="BK13" s="148">
        <v>203808</v>
      </c>
      <c r="BL13" s="139">
        <v>-203808</v>
      </c>
      <c r="BM13" s="140">
        <f>BL13+BK13</f>
        <v>0</v>
      </c>
      <c r="BN13" s="149">
        <f>BM13+BJ13</f>
        <v>0</v>
      </c>
      <c r="BO13" s="56">
        <f t="shared" si="1"/>
        <v>0</v>
      </c>
    </row>
    <row r="14" spans="1:67" s="137" customFormat="1" ht="42" customHeight="1" thickBot="1">
      <c r="A14" s="439"/>
      <c r="B14" s="442"/>
      <c r="C14" s="414"/>
      <c r="D14" s="436" t="s">
        <v>21</v>
      </c>
      <c r="E14" s="437"/>
      <c r="F14" s="124">
        <f t="shared" ref="F14:N14" si="6">F13+F12</f>
        <v>61319311</v>
      </c>
      <c r="G14" s="117">
        <f t="shared" si="6"/>
        <v>-61319311</v>
      </c>
      <c r="H14" s="118">
        <f t="shared" si="6"/>
        <v>0</v>
      </c>
      <c r="I14" s="124">
        <f t="shared" si="6"/>
        <v>0</v>
      </c>
      <c r="J14" s="117">
        <f t="shared" si="6"/>
        <v>0</v>
      </c>
      <c r="K14" s="118">
        <f t="shared" si="6"/>
        <v>0</v>
      </c>
      <c r="L14" s="124">
        <f t="shared" si="6"/>
        <v>0</v>
      </c>
      <c r="M14" s="117">
        <f t="shared" si="6"/>
        <v>0</v>
      </c>
      <c r="N14" s="118">
        <f t="shared" si="6"/>
        <v>0</v>
      </c>
      <c r="O14" s="124"/>
      <c r="P14" s="117"/>
      <c r="Q14" s="118"/>
      <c r="R14" s="124">
        <f t="shared" ref="R14:BN14" si="7">R13+R12</f>
        <v>0</v>
      </c>
      <c r="S14" s="117">
        <f t="shared" si="7"/>
        <v>0</v>
      </c>
      <c r="T14" s="118">
        <f t="shared" si="7"/>
        <v>0</v>
      </c>
      <c r="U14" s="124">
        <f t="shared" si="7"/>
        <v>0</v>
      </c>
      <c r="V14" s="117">
        <f t="shared" si="7"/>
        <v>0</v>
      </c>
      <c r="W14" s="118">
        <f t="shared" si="7"/>
        <v>0</v>
      </c>
      <c r="X14" s="124">
        <f t="shared" si="7"/>
        <v>0</v>
      </c>
      <c r="Y14" s="117">
        <f t="shared" si="7"/>
        <v>0</v>
      </c>
      <c r="Z14" s="118">
        <f t="shared" si="7"/>
        <v>0</v>
      </c>
      <c r="AA14" s="117">
        <f t="shared" si="7"/>
        <v>33718120</v>
      </c>
      <c r="AB14" s="117">
        <f t="shared" si="7"/>
        <v>-33718120</v>
      </c>
      <c r="AC14" s="118">
        <f t="shared" si="7"/>
        <v>0</v>
      </c>
      <c r="AD14" s="124">
        <f t="shared" si="7"/>
        <v>26355804</v>
      </c>
      <c r="AE14" s="117">
        <f t="shared" si="7"/>
        <v>-26355804</v>
      </c>
      <c r="AF14" s="118">
        <f t="shared" si="7"/>
        <v>0</v>
      </c>
      <c r="AG14" s="124">
        <f t="shared" si="7"/>
        <v>0</v>
      </c>
      <c r="AH14" s="117">
        <f t="shared" si="7"/>
        <v>0</v>
      </c>
      <c r="AI14" s="118">
        <f t="shared" si="7"/>
        <v>0</v>
      </c>
      <c r="AJ14" s="124">
        <f t="shared" si="7"/>
        <v>0</v>
      </c>
      <c r="AK14" s="117">
        <f t="shared" si="7"/>
        <v>0</v>
      </c>
      <c r="AL14" s="118">
        <f t="shared" si="7"/>
        <v>0</v>
      </c>
      <c r="AM14" s="124">
        <f t="shared" si="7"/>
        <v>0</v>
      </c>
      <c r="AN14" s="117">
        <f t="shared" si="7"/>
        <v>0</v>
      </c>
      <c r="AO14" s="118">
        <f t="shared" si="7"/>
        <v>0</v>
      </c>
      <c r="AP14" s="124">
        <f t="shared" si="7"/>
        <v>0</v>
      </c>
      <c r="AQ14" s="117">
        <f t="shared" si="7"/>
        <v>0</v>
      </c>
      <c r="AR14" s="118">
        <f t="shared" si="7"/>
        <v>0</v>
      </c>
      <c r="AS14" s="124">
        <f t="shared" si="7"/>
        <v>0</v>
      </c>
      <c r="AT14" s="117">
        <f t="shared" si="7"/>
        <v>0</v>
      </c>
      <c r="AU14" s="118">
        <f t="shared" si="7"/>
        <v>0</v>
      </c>
      <c r="AV14" s="124">
        <f t="shared" si="7"/>
        <v>0</v>
      </c>
      <c r="AW14" s="117">
        <f t="shared" si="7"/>
        <v>0</v>
      </c>
      <c r="AX14" s="118">
        <f t="shared" si="7"/>
        <v>0</v>
      </c>
      <c r="AY14" s="124">
        <f t="shared" si="7"/>
        <v>0</v>
      </c>
      <c r="AZ14" s="117">
        <f t="shared" si="7"/>
        <v>0</v>
      </c>
      <c r="BA14" s="118">
        <f t="shared" si="7"/>
        <v>0</v>
      </c>
      <c r="BB14" s="124">
        <f t="shared" si="7"/>
        <v>0</v>
      </c>
      <c r="BC14" s="117">
        <f t="shared" si="7"/>
        <v>0</v>
      </c>
      <c r="BD14" s="118">
        <f t="shared" si="7"/>
        <v>0</v>
      </c>
      <c r="BE14" s="124">
        <f t="shared" si="7"/>
        <v>0</v>
      </c>
      <c r="BF14" s="117">
        <f t="shared" si="7"/>
        <v>0</v>
      </c>
      <c r="BG14" s="118">
        <f t="shared" si="7"/>
        <v>0</v>
      </c>
      <c r="BH14" s="124">
        <f t="shared" si="7"/>
        <v>60073924</v>
      </c>
      <c r="BI14" s="117">
        <f t="shared" si="7"/>
        <v>-60073924</v>
      </c>
      <c r="BJ14" s="118">
        <f t="shared" si="7"/>
        <v>0</v>
      </c>
      <c r="BK14" s="124">
        <f t="shared" si="7"/>
        <v>1245387</v>
      </c>
      <c r="BL14" s="117">
        <f t="shared" si="7"/>
        <v>-1245387</v>
      </c>
      <c r="BM14" s="118">
        <f t="shared" si="7"/>
        <v>0</v>
      </c>
      <c r="BN14" s="150">
        <f t="shared" si="7"/>
        <v>0</v>
      </c>
      <c r="BO14" s="56">
        <f t="shared" si="1"/>
        <v>0</v>
      </c>
    </row>
    <row r="15" spans="1:67" s="137" customFormat="1" ht="46.5" customHeight="1" thickTop="1">
      <c r="A15" s="438">
        <v>4</v>
      </c>
      <c r="B15" s="440" t="s">
        <v>56</v>
      </c>
      <c r="C15" s="443" t="s">
        <v>58</v>
      </c>
      <c r="D15" s="346" t="s">
        <v>40</v>
      </c>
      <c r="E15" s="444" t="s">
        <v>37</v>
      </c>
      <c r="F15" s="128">
        <v>82555741</v>
      </c>
      <c r="G15" s="129">
        <v>-82555741</v>
      </c>
      <c r="H15" s="130">
        <f>G15+F15</f>
        <v>0</v>
      </c>
      <c r="I15" s="128"/>
      <c r="J15" s="131"/>
      <c r="K15" s="130">
        <v>0</v>
      </c>
      <c r="L15" s="128"/>
      <c r="M15" s="131"/>
      <c r="N15" s="130">
        <v>0</v>
      </c>
      <c r="O15" s="128"/>
      <c r="P15" s="131"/>
      <c r="Q15" s="130"/>
      <c r="R15" s="128"/>
      <c r="S15" s="132"/>
      <c r="T15" s="130">
        <f>R15+S15</f>
        <v>0</v>
      </c>
      <c r="U15" s="128"/>
      <c r="V15" s="129">
        <v>0</v>
      </c>
      <c r="W15" s="130">
        <f>U15+V15</f>
        <v>0</v>
      </c>
      <c r="X15" s="128">
        <v>0</v>
      </c>
      <c r="Y15" s="129">
        <v>0</v>
      </c>
      <c r="Z15" s="130">
        <f>X15+Y15</f>
        <v>0</v>
      </c>
      <c r="AA15" s="128">
        <v>24256722</v>
      </c>
      <c r="AB15" s="129">
        <v>-24256722</v>
      </c>
      <c r="AC15" s="130">
        <f>AA15+AB15</f>
        <v>0</v>
      </c>
      <c r="AD15" s="128">
        <v>43662100</v>
      </c>
      <c r="AE15" s="129">
        <v>-43662100</v>
      </c>
      <c r="AF15" s="130">
        <f>AD15+AE15</f>
        <v>0</v>
      </c>
      <c r="AG15" s="128">
        <v>12451784</v>
      </c>
      <c r="AH15" s="131">
        <v>-12451784</v>
      </c>
      <c r="AI15" s="130">
        <f>AG15+AH15</f>
        <v>0</v>
      </c>
      <c r="AJ15" s="128">
        <v>0</v>
      </c>
      <c r="AK15" s="131">
        <v>0</v>
      </c>
      <c r="AL15" s="130">
        <f>AJ15+AK15</f>
        <v>0</v>
      </c>
      <c r="AM15" s="128">
        <v>0</v>
      </c>
      <c r="AN15" s="131">
        <v>0</v>
      </c>
      <c r="AO15" s="130">
        <f>AM15+AN15</f>
        <v>0</v>
      </c>
      <c r="AP15" s="128">
        <v>0</v>
      </c>
      <c r="AQ15" s="131">
        <v>0</v>
      </c>
      <c r="AR15" s="130">
        <f>AP15+AQ15</f>
        <v>0</v>
      </c>
      <c r="AS15" s="128">
        <v>0</v>
      </c>
      <c r="AT15" s="131">
        <v>0</v>
      </c>
      <c r="AU15" s="130">
        <f>AS15+AT15</f>
        <v>0</v>
      </c>
      <c r="AV15" s="128">
        <v>0</v>
      </c>
      <c r="AW15" s="131">
        <v>0</v>
      </c>
      <c r="AX15" s="130">
        <f>AV15+AW15</f>
        <v>0</v>
      </c>
      <c r="AY15" s="128">
        <v>0</v>
      </c>
      <c r="AZ15" s="131">
        <v>0</v>
      </c>
      <c r="BA15" s="130">
        <f>AY15+AZ15</f>
        <v>0</v>
      </c>
      <c r="BB15" s="128">
        <v>0</v>
      </c>
      <c r="BC15" s="131">
        <v>0</v>
      </c>
      <c r="BD15" s="130">
        <f>BB15+BC15</f>
        <v>0</v>
      </c>
      <c r="BE15" s="128">
        <v>0</v>
      </c>
      <c r="BF15" s="131">
        <v>0</v>
      </c>
      <c r="BG15" s="130">
        <f>BE15+BF15</f>
        <v>0</v>
      </c>
      <c r="BH15" s="133">
        <f t="shared" ref="BH15:BJ16" si="8">I15+L15+O15+R15+U15+X15+AA15+AD15+AG15+AJ15+AM15</f>
        <v>80370606</v>
      </c>
      <c r="BI15" s="134">
        <f t="shared" si="8"/>
        <v>-80370606</v>
      </c>
      <c r="BJ15" s="130">
        <f t="shared" si="8"/>
        <v>0</v>
      </c>
      <c r="BK15" s="128">
        <v>2185135</v>
      </c>
      <c r="BL15" s="129">
        <v>-2185135</v>
      </c>
      <c r="BM15" s="130">
        <f>BL15+BK15</f>
        <v>0</v>
      </c>
      <c r="BN15" s="136">
        <f>BM15+BJ15</f>
        <v>0</v>
      </c>
      <c r="BO15" s="56">
        <f t="shared" si="1"/>
        <v>0</v>
      </c>
    </row>
    <row r="16" spans="1:67" ht="46.5" customHeight="1">
      <c r="A16" s="439"/>
      <c r="B16" s="441"/>
      <c r="C16" s="414"/>
      <c r="D16" s="347" t="s">
        <v>36</v>
      </c>
      <c r="E16" s="445"/>
      <c r="F16" s="138">
        <v>14618661</v>
      </c>
      <c r="G16" s="139">
        <v>-14618661</v>
      </c>
      <c r="H16" s="140">
        <f>G16+F16</f>
        <v>0</v>
      </c>
      <c r="I16" s="141"/>
      <c r="J16" s="142"/>
      <c r="K16" s="143">
        <f>J16+I16</f>
        <v>0</v>
      </c>
      <c r="L16" s="138"/>
      <c r="M16" s="139"/>
      <c r="N16" s="140">
        <f>M16+L16</f>
        <v>0</v>
      </c>
      <c r="O16" s="141"/>
      <c r="P16" s="144"/>
      <c r="Q16" s="143"/>
      <c r="R16" s="138"/>
      <c r="S16" s="145"/>
      <c r="T16" s="140">
        <f>R16+S16</f>
        <v>0</v>
      </c>
      <c r="U16" s="138"/>
      <c r="V16" s="145">
        <v>0</v>
      </c>
      <c r="W16" s="140">
        <f>U16+V16</f>
        <v>0</v>
      </c>
      <c r="X16" s="138">
        <v>0</v>
      </c>
      <c r="Y16" s="139">
        <v>0</v>
      </c>
      <c r="Z16" s="140">
        <f>X16+Y16</f>
        <v>0</v>
      </c>
      <c r="AA16" s="138">
        <v>4295598</v>
      </c>
      <c r="AB16" s="139">
        <v>-4295598</v>
      </c>
      <c r="AC16" s="140">
        <f>AA16+AB16</f>
        <v>0</v>
      </c>
      <c r="AD16" s="146">
        <v>7715077</v>
      </c>
      <c r="AE16" s="139">
        <v>-7715077</v>
      </c>
      <c r="AF16" s="143">
        <f>AD16+AE16</f>
        <v>0</v>
      </c>
      <c r="AG16" s="138">
        <v>2207374</v>
      </c>
      <c r="AH16" s="139">
        <v>-2207374</v>
      </c>
      <c r="AI16" s="140">
        <f>AG16+AH16</f>
        <v>0</v>
      </c>
      <c r="AJ16" s="138">
        <v>0</v>
      </c>
      <c r="AK16" s="147">
        <v>0</v>
      </c>
      <c r="AL16" s="140">
        <f>AJ16+AK16</f>
        <v>0</v>
      </c>
      <c r="AM16" s="138">
        <v>0</v>
      </c>
      <c r="AN16" s="147">
        <v>0</v>
      </c>
      <c r="AO16" s="140">
        <f>AM16+AN16</f>
        <v>0</v>
      </c>
      <c r="AP16" s="138">
        <v>0</v>
      </c>
      <c r="AQ16" s="147">
        <v>0</v>
      </c>
      <c r="AR16" s="140">
        <f>AP16+AQ16</f>
        <v>0</v>
      </c>
      <c r="AS16" s="138">
        <v>0</v>
      </c>
      <c r="AT16" s="147">
        <v>0</v>
      </c>
      <c r="AU16" s="140">
        <f>AS16+AT16</f>
        <v>0</v>
      </c>
      <c r="AV16" s="138">
        <v>0</v>
      </c>
      <c r="AW16" s="147">
        <v>0</v>
      </c>
      <c r="AX16" s="140">
        <f>AV16+AW16</f>
        <v>0</v>
      </c>
      <c r="AY16" s="138">
        <v>0</v>
      </c>
      <c r="AZ16" s="147">
        <v>0</v>
      </c>
      <c r="BA16" s="140">
        <f>AY16+AZ16</f>
        <v>0</v>
      </c>
      <c r="BB16" s="138">
        <v>0</v>
      </c>
      <c r="BC16" s="147">
        <v>0</v>
      </c>
      <c r="BD16" s="140">
        <f>BB16+BC16</f>
        <v>0</v>
      </c>
      <c r="BE16" s="138">
        <v>0</v>
      </c>
      <c r="BF16" s="147">
        <v>0</v>
      </c>
      <c r="BG16" s="140">
        <f>BE16+BF16</f>
        <v>0</v>
      </c>
      <c r="BH16" s="138">
        <f t="shared" si="8"/>
        <v>14218049</v>
      </c>
      <c r="BI16" s="139">
        <f t="shared" si="8"/>
        <v>-14218049</v>
      </c>
      <c r="BJ16" s="140">
        <f t="shared" si="8"/>
        <v>0</v>
      </c>
      <c r="BK16" s="138">
        <v>400612</v>
      </c>
      <c r="BL16" s="139">
        <v>-400612</v>
      </c>
      <c r="BM16" s="140">
        <f>BL16+BK16</f>
        <v>0</v>
      </c>
      <c r="BN16" s="149">
        <f>BM16+BJ16</f>
        <v>0</v>
      </c>
      <c r="BO16" s="56">
        <f t="shared" si="1"/>
        <v>0</v>
      </c>
    </row>
    <row r="17" spans="1:67" s="137" customFormat="1" ht="45.75" customHeight="1" thickBot="1">
      <c r="A17" s="439"/>
      <c r="B17" s="442"/>
      <c r="C17" s="414"/>
      <c r="D17" s="436" t="s">
        <v>21</v>
      </c>
      <c r="E17" s="437"/>
      <c r="F17" s="124">
        <f t="shared" ref="F17:N17" si="9">F16+F15</f>
        <v>97174402</v>
      </c>
      <c r="G17" s="117">
        <f t="shared" si="9"/>
        <v>-97174402</v>
      </c>
      <c r="H17" s="118">
        <f t="shared" si="9"/>
        <v>0</v>
      </c>
      <c r="I17" s="124">
        <f t="shared" si="9"/>
        <v>0</v>
      </c>
      <c r="J17" s="117">
        <f t="shared" si="9"/>
        <v>0</v>
      </c>
      <c r="K17" s="118">
        <f t="shared" si="9"/>
        <v>0</v>
      </c>
      <c r="L17" s="124">
        <f t="shared" si="9"/>
        <v>0</v>
      </c>
      <c r="M17" s="117">
        <f t="shared" si="9"/>
        <v>0</v>
      </c>
      <c r="N17" s="118">
        <f t="shared" si="9"/>
        <v>0</v>
      </c>
      <c r="O17" s="124"/>
      <c r="P17" s="117"/>
      <c r="Q17" s="118"/>
      <c r="R17" s="124">
        <f t="shared" ref="R17:BN17" si="10">R16+R15</f>
        <v>0</v>
      </c>
      <c r="S17" s="117">
        <f t="shared" si="10"/>
        <v>0</v>
      </c>
      <c r="T17" s="118">
        <f t="shared" si="10"/>
        <v>0</v>
      </c>
      <c r="U17" s="124">
        <f t="shared" si="10"/>
        <v>0</v>
      </c>
      <c r="V17" s="117">
        <f t="shared" si="10"/>
        <v>0</v>
      </c>
      <c r="W17" s="118">
        <f t="shared" si="10"/>
        <v>0</v>
      </c>
      <c r="X17" s="124">
        <f t="shared" si="10"/>
        <v>0</v>
      </c>
      <c r="Y17" s="117">
        <f t="shared" si="10"/>
        <v>0</v>
      </c>
      <c r="Z17" s="118">
        <f t="shared" si="10"/>
        <v>0</v>
      </c>
      <c r="AA17" s="117">
        <f t="shared" si="10"/>
        <v>28552320</v>
      </c>
      <c r="AB17" s="117">
        <f t="shared" si="10"/>
        <v>-28552320</v>
      </c>
      <c r="AC17" s="118">
        <f t="shared" si="10"/>
        <v>0</v>
      </c>
      <c r="AD17" s="124">
        <f t="shared" si="10"/>
        <v>51377177</v>
      </c>
      <c r="AE17" s="117">
        <f t="shared" si="10"/>
        <v>-51377177</v>
      </c>
      <c r="AF17" s="118">
        <f t="shared" si="10"/>
        <v>0</v>
      </c>
      <c r="AG17" s="124">
        <f t="shared" si="10"/>
        <v>14659158</v>
      </c>
      <c r="AH17" s="117">
        <f t="shared" si="10"/>
        <v>-14659158</v>
      </c>
      <c r="AI17" s="118">
        <f t="shared" si="10"/>
        <v>0</v>
      </c>
      <c r="AJ17" s="124">
        <f t="shared" si="10"/>
        <v>0</v>
      </c>
      <c r="AK17" s="117">
        <f t="shared" si="10"/>
        <v>0</v>
      </c>
      <c r="AL17" s="118">
        <f t="shared" si="10"/>
        <v>0</v>
      </c>
      <c r="AM17" s="124">
        <f t="shared" si="10"/>
        <v>0</v>
      </c>
      <c r="AN17" s="117">
        <f t="shared" si="10"/>
        <v>0</v>
      </c>
      <c r="AO17" s="118">
        <f t="shared" si="10"/>
        <v>0</v>
      </c>
      <c r="AP17" s="124">
        <f t="shared" si="10"/>
        <v>0</v>
      </c>
      <c r="AQ17" s="117">
        <f t="shared" si="10"/>
        <v>0</v>
      </c>
      <c r="AR17" s="118">
        <f t="shared" si="10"/>
        <v>0</v>
      </c>
      <c r="AS17" s="124">
        <f t="shared" si="10"/>
        <v>0</v>
      </c>
      <c r="AT17" s="117">
        <f t="shared" si="10"/>
        <v>0</v>
      </c>
      <c r="AU17" s="118">
        <f t="shared" si="10"/>
        <v>0</v>
      </c>
      <c r="AV17" s="124">
        <f t="shared" si="10"/>
        <v>0</v>
      </c>
      <c r="AW17" s="117">
        <f t="shared" si="10"/>
        <v>0</v>
      </c>
      <c r="AX17" s="118">
        <f t="shared" si="10"/>
        <v>0</v>
      </c>
      <c r="AY17" s="124">
        <f t="shared" si="10"/>
        <v>0</v>
      </c>
      <c r="AZ17" s="117">
        <f t="shared" si="10"/>
        <v>0</v>
      </c>
      <c r="BA17" s="118">
        <f t="shared" si="10"/>
        <v>0</v>
      </c>
      <c r="BB17" s="124">
        <f t="shared" si="10"/>
        <v>0</v>
      </c>
      <c r="BC17" s="117">
        <f t="shared" si="10"/>
        <v>0</v>
      </c>
      <c r="BD17" s="118">
        <f t="shared" si="10"/>
        <v>0</v>
      </c>
      <c r="BE17" s="124">
        <f t="shared" si="10"/>
        <v>0</v>
      </c>
      <c r="BF17" s="117">
        <f t="shared" si="10"/>
        <v>0</v>
      </c>
      <c r="BG17" s="118">
        <f t="shared" si="10"/>
        <v>0</v>
      </c>
      <c r="BH17" s="124">
        <f t="shared" si="10"/>
        <v>94588655</v>
      </c>
      <c r="BI17" s="117">
        <f t="shared" si="10"/>
        <v>-94588655</v>
      </c>
      <c r="BJ17" s="118">
        <f t="shared" si="10"/>
        <v>0</v>
      </c>
      <c r="BK17" s="124">
        <f t="shared" si="10"/>
        <v>2585747</v>
      </c>
      <c r="BL17" s="117">
        <f t="shared" si="10"/>
        <v>-2585747</v>
      </c>
      <c r="BM17" s="118">
        <f t="shared" si="10"/>
        <v>0</v>
      </c>
      <c r="BN17" s="150">
        <f t="shared" si="10"/>
        <v>0</v>
      </c>
      <c r="BO17" s="56">
        <f t="shared" si="1"/>
        <v>0</v>
      </c>
    </row>
    <row r="18" spans="1:67" s="137" customFormat="1" ht="48.75" customHeight="1" thickTop="1">
      <c r="A18" s="438">
        <v>5</v>
      </c>
      <c r="B18" s="440" t="s">
        <v>56</v>
      </c>
      <c r="C18" s="443" t="s">
        <v>59</v>
      </c>
      <c r="D18" s="346" t="s">
        <v>40</v>
      </c>
      <c r="E18" s="444" t="s">
        <v>37</v>
      </c>
      <c r="F18" s="128">
        <v>120605924</v>
      </c>
      <c r="G18" s="129">
        <v>-120605924</v>
      </c>
      <c r="H18" s="130">
        <f>G18+F18</f>
        <v>0</v>
      </c>
      <c r="I18" s="128"/>
      <c r="J18" s="131"/>
      <c r="K18" s="130">
        <v>0</v>
      </c>
      <c r="L18" s="128"/>
      <c r="M18" s="131"/>
      <c r="N18" s="130">
        <v>0</v>
      </c>
      <c r="O18" s="128"/>
      <c r="P18" s="131"/>
      <c r="Q18" s="130"/>
      <c r="R18" s="128"/>
      <c r="S18" s="132"/>
      <c r="T18" s="130">
        <f>R18+S18</f>
        <v>0</v>
      </c>
      <c r="U18" s="128"/>
      <c r="V18" s="129">
        <v>0</v>
      </c>
      <c r="W18" s="130">
        <f>U18+V18</f>
        <v>0</v>
      </c>
      <c r="X18" s="128">
        <v>0</v>
      </c>
      <c r="Y18" s="129">
        <v>0</v>
      </c>
      <c r="Z18" s="130">
        <f>X18+Y18</f>
        <v>0</v>
      </c>
      <c r="AA18" s="128">
        <v>25787185</v>
      </c>
      <c r="AB18" s="129">
        <v>-25787185</v>
      </c>
      <c r="AC18" s="130">
        <f>AA18+AB18</f>
        <v>0</v>
      </c>
      <c r="AD18" s="128">
        <v>58092962</v>
      </c>
      <c r="AE18" s="129">
        <v>-58092962</v>
      </c>
      <c r="AF18" s="130">
        <f>AD18+AE18</f>
        <v>0</v>
      </c>
      <c r="AG18" s="128">
        <v>34855777</v>
      </c>
      <c r="AH18" s="131">
        <v>-34855777</v>
      </c>
      <c r="AI18" s="130">
        <f>AG18+AH18</f>
        <v>0</v>
      </c>
      <c r="AJ18" s="128">
        <v>0</v>
      </c>
      <c r="AK18" s="131">
        <v>0</v>
      </c>
      <c r="AL18" s="130">
        <f>AJ18+AK18</f>
        <v>0</v>
      </c>
      <c r="AM18" s="128">
        <v>0</v>
      </c>
      <c r="AN18" s="131">
        <v>0</v>
      </c>
      <c r="AO18" s="130">
        <f>AM18+AN18</f>
        <v>0</v>
      </c>
      <c r="AP18" s="128">
        <v>0</v>
      </c>
      <c r="AQ18" s="131">
        <v>0</v>
      </c>
      <c r="AR18" s="130">
        <f>AP18+AQ18</f>
        <v>0</v>
      </c>
      <c r="AS18" s="128">
        <v>0</v>
      </c>
      <c r="AT18" s="131">
        <v>0</v>
      </c>
      <c r="AU18" s="130">
        <f>AS18+AT18</f>
        <v>0</v>
      </c>
      <c r="AV18" s="128">
        <v>0</v>
      </c>
      <c r="AW18" s="131">
        <v>0</v>
      </c>
      <c r="AX18" s="130">
        <f>AV18+AW18</f>
        <v>0</v>
      </c>
      <c r="AY18" s="128">
        <v>0</v>
      </c>
      <c r="AZ18" s="131">
        <v>0</v>
      </c>
      <c r="BA18" s="130">
        <f>AY18+AZ18</f>
        <v>0</v>
      </c>
      <c r="BB18" s="128">
        <v>0</v>
      </c>
      <c r="BC18" s="131">
        <v>0</v>
      </c>
      <c r="BD18" s="130">
        <f>BB18+BC18</f>
        <v>0</v>
      </c>
      <c r="BE18" s="128">
        <v>0</v>
      </c>
      <c r="BF18" s="131">
        <v>0</v>
      </c>
      <c r="BG18" s="130">
        <f>BE18+BF18</f>
        <v>0</v>
      </c>
      <c r="BH18" s="133">
        <f t="shared" ref="BH18:BJ19" si="11">I18+L18+O18+R18+U18+X18+AA18+AD18+AG18+AJ18+AM18</f>
        <v>118735924</v>
      </c>
      <c r="BI18" s="134">
        <f t="shared" si="11"/>
        <v>-118735924</v>
      </c>
      <c r="BJ18" s="130">
        <f t="shared" si="11"/>
        <v>0</v>
      </c>
      <c r="BK18" s="128">
        <v>1870000</v>
      </c>
      <c r="BL18" s="129">
        <v>-1870000</v>
      </c>
      <c r="BM18" s="130">
        <f>BL18+BK18</f>
        <v>0</v>
      </c>
      <c r="BN18" s="136">
        <f>BM18+BJ18</f>
        <v>0</v>
      </c>
      <c r="BO18" s="56">
        <f t="shared" si="1"/>
        <v>0</v>
      </c>
    </row>
    <row r="19" spans="1:67" s="151" customFormat="1" ht="44.25" customHeight="1">
      <c r="A19" s="439"/>
      <c r="B19" s="441"/>
      <c r="C19" s="414"/>
      <c r="D19" s="347" t="s">
        <v>36</v>
      </c>
      <c r="E19" s="445"/>
      <c r="F19" s="138">
        <v>21333400</v>
      </c>
      <c r="G19" s="139">
        <v>-21333400</v>
      </c>
      <c r="H19" s="140">
        <f>G19+F19</f>
        <v>0</v>
      </c>
      <c r="I19" s="141"/>
      <c r="J19" s="142"/>
      <c r="K19" s="143">
        <f>J19+I19</f>
        <v>0</v>
      </c>
      <c r="L19" s="138"/>
      <c r="M19" s="139"/>
      <c r="N19" s="140">
        <f>M19+L19</f>
        <v>0</v>
      </c>
      <c r="O19" s="141"/>
      <c r="P19" s="144"/>
      <c r="Q19" s="143"/>
      <c r="R19" s="138"/>
      <c r="S19" s="145"/>
      <c r="T19" s="140">
        <f>R19+S19</f>
        <v>0</v>
      </c>
      <c r="U19" s="138"/>
      <c r="V19" s="145">
        <v>0</v>
      </c>
      <c r="W19" s="140">
        <f>U19+V19</f>
        <v>0</v>
      </c>
      <c r="X19" s="138">
        <v>0</v>
      </c>
      <c r="Y19" s="139">
        <v>0</v>
      </c>
      <c r="Z19" s="140">
        <f>X19+Y19</f>
        <v>0</v>
      </c>
      <c r="AA19" s="138">
        <v>4570680</v>
      </c>
      <c r="AB19" s="139">
        <v>-4570680</v>
      </c>
      <c r="AC19" s="140">
        <f>AA19+AB19</f>
        <v>0</v>
      </c>
      <c r="AD19" s="146">
        <v>10271700</v>
      </c>
      <c r="AE19" s="139">
        <v>-10271700</v>
      </c>
      <c r="AF19" s="143">
        <f>AD19+AE19</f>
        <v>0</v>
      </c>
      <c r="AG19" s="138">
        <v>6161020</v>
      </c>
      <c r="AH19" s="139">
        <v>-6161020</v>
      </c>
      <c r="AI19" s="140">
        <f>AG19+AH19</f>
        <v>0</v>
      </c>
      <c r="AJ19" s="138">
        <v>0</v>
      </c>
      <c r="AK19" s="147">
        <v>0</v>
      </c>
      <c r="AL19" s="140">
        <f>AJ19+AK19</f>
        <v>0</v>
      </c>
      <c r="AM19" s="138">
        <v>0</v>
      </c>
      <c r="AN19" s="147">
        <v>0</v>
      </c>
      <c r="AO19" s="140">
        <f>AM19+AN19</f>
        <v>0</v>
      </c>
      <c r="AP19" s="138">
        <v>0</v>
      </c>
      <c r="AQ19" s="147">
        <v>0</v>
      </c>
      <c r="AR19" s="140">
        <f>AP19+AQ19</f>
        <v>0</v>
      </c>
      <c r="AS19" s="138">
        <v>0</v>
      </c>
      <c r="AT19" s="147">
        <v>0</v>
      </c>
      <c r="AU19" s="140">
        <f>AS19+AT19</f>
        <v>0</v>
      </c>
      <c r="AV19" s="138">
        <v>0</v>
      </c>
      <c r="AW19" s="147">
        <v>0</v>
      </c>
      <c r="AX19" s="140">
        <f>AV19+AW19</f>
        <v>0</v>
      </c>
      <c r="AY19" s="138">
        <v>0</v>
      </c>
      <c r="AZ19" s="147">
        <v>0</v>
      </c>
      <c r="BA19" s="140">
        <f>AY19+AZ19</f>
        <v>0</v>
      </c>
      <c r="BB19" s="138">
        <v>0</v>
      </c>
      <c r="BC19" s="147">
        <v>0</v>
      </c>
      <c r="BD19" s="140">
        <f>BB19+BC19</f>
        <v>0</v>
      </c>
      <c r="BE19" s="138">
        <v>0</v>
      </c>
      <c r="BF19" s="147">
        <v>0</v>
      </c>
      <c r="BG19" s="140">
        <f>BE19+BF19</f>
        <v>0</v>
      </c>
      <c r="BH19" s="138">
        <f t="shared" si="11"/>
        <v>21003400</v>
      </c>
      <c r="BI19" s="139">
        <f t="shared" si="11"/>
        <v>-21003400</v>
      </c>
      <c r="BJ19" s="140">
        <f t="shared" si="11"/>
        <v>0</v>
      </c>
      <c r="BK19" s="138">
        <v>330000</v>
      </c>
      <c r="BL19" s="139">
        <v>-330000</v>
      </c>
      <c r="BM19" s="140">
        <f>BL19+BK19</f>
        <v>0</v>
      </c>
      <c r="BN19" s="149">
        <f>BM19+BJ19</f>
        <v>0</v>
      </c>
      <c r="BO19" s="56">
        <f t="shared" si="1"/>
        <v>0</v>
      </c>
    </row>
    <row r="20" spans="1:67" s="137" customFormat="1" ht="47.25" customHeight="1" thickBot="1">
      <c r="A20" s="454"/>
      <c r="B20" s="442"/>
      <c r="C20" s="455"/>
      <c r="D20" s="427" t="s">
        <v>21</v>
      </c>
      <c r="E20" s="428"/>
      <c r="F20" s="88">
        <f t="shared" ref="F20:N20" si="12">F19+F18</f>
        <v>141939324</v>
      </c>
      <c r="G20" s="89">
        <f t="shared" si="12"/>
        <v>-141939324</v>
      </c>
      <c r="H20" s="90">
        <f t="shared" si="12"/>
        <v>0</v>
      </c>
      <c r="I20" s="88">
        <f t="shared" si="12"/>
        <v>0</v>
      </c>
      <c r="J20" s="89">
        <f t="shared" si="12"/>
        <v>0</v>
      </c>
      <c r="K20" s="90">
        <f t="shared" si="12"/>
        <v>0</v>
      </c>
      <c r="L20" s="88">
        <f t="shared" si="12"/>
        <v>0</v>
      </c>
      <c r="M20" s="89">
        <f t="shared" si="12"/>
        <v>0</v>
      </c>
      <c r="N20" s="90">
        <f t="shared" si="12"/>
        <v>0</v>
      </c>
      <c r="O20" s="88"/>
      <c r="P20" s="89"/>
      <c r="Q20" s="90"/>
      <c r="R20" s="88">
        <f t="shared" ref="R20:BN20" si="13">R19+R18</f>
        <v>0</v>
      </c>
      <c r="S20" s="89">
        <f t="shared" si="13"/>
        <v>0</v>
      </c>
      <c r="T20" s="90">
        <f t="shared" si="13"/>
        <v>0</v>
      </c>
      <c r="U20" s="88">
        <f t="shared" si="13"/>
        <v>0</v>
      </c>
      <c r="V20" s="89">
        <f t="shared" si="13"/>
        <v>0</v>
      </c>
      <c r="W20" s="90">
        <f t="shared" si="13"/>
        <v>0</v>
      </c>
      <c r="X20" s="88">
        <f t="shared" si="13"/>
        <v>0</v>
      </c>
      <c r="Y20" s="89">
        <f t="shared" si="13"/>
        <v>0</v>
      </c>
      <c r="Z20" s="90">
        <f t="shared" si="13"/>
        <v>0</v>
      </c>
      <c r="AA20" s="89">
        <f t="shared" si="13"/>
        <v>30357865</v>
      </c>
      <c r="AB20" s="89">
        <f t="shared" si="13"/>
        <v>-30357865</v>
      </c>
      <c r="AC20" s="90">
        <f t="shared" si="13"/>
        <v>0</v>
      </c>
      <c r="AD20" s="88">
        <f t="shared" si="13"/>
        <v>68364662</v>
      </c>
      <c r="AE20" s="89">
        <f t="shared" si="13"/>
        <v>-68364662</v>
      </c>
      <c r="AF20" s="90">
        <f t="shared" si="13"/>
        <v>0</v>
      </c>
      <c r="AG20" s="88">
        <f t="shared" si="13"/>
        <v>41016797</v>
      </c>
      <c r="AH20" s="89">
        <f t="shared" si="13"/>
        <v>-41016797</v>
      </c>
      <c r="AI20" s="90">
        <f t="shared" si="13"/>
        <v>0</v>
      </c>
      <c r="AJ20" s="88">
        <f t="shared" si="13"/>
        <v>0</v>
      </c>
      <c r="AK20" s="89">
        <f t="shared" si="13"/>
        <v>0</v>
      </c>
      <c r="AL20" s="90">
        <f t="shared" si="13"/>
        <v>0</v>
      </c>
      <c r="AM20" s="88">
        <f t="shared" si="13"/>
        <v>0</v>
      </c>
      <c r="AN20" s="89">
        <f t="shared" si="13"/>
        <v>0</v>
      </c>
      <c r="AO20" s="90">
        <f t="shared" si="13"/>
        <v>0</v>
      </c>
      <c r="AP20" s="88">
        <f t="shared" si="13"/>
        <v>0</v>
      </c>
      <c r="AQ20" s="89">
        <f t="shared" si="13"/>
        <v>0</v>
      </c>
      <c r="AR20" s="90">
        <f t="shared" si="13"/>
        <v>0</v>
      </c>
      <c r="AS20" s="88">
        <f t="shared" si="13"/>
        <v>0</v>
      </c>
      <c r="AT20" s="89">
        <f t="shared" si="13"/>
        <v>0</v>
      </c>
      <c r="AU20" s="90">
        <f t="shared" si="13"/>
        <v>0</v>
      </c>
      <c r="AV20" s="88">
        <f t="shared" si="13"/>
        <v>0</v>
      </c>
      <c r="AW20" s="89">
        <f t="shared" si="13"/>
        <v>0</v>
      </c>
      <c r="AX20" s="90">
        <f t="shared" si="13"/>
        <v>0</v>
      </c>
      <c r="AY20" s="88">
        <f t="shared" si="13"/>
        <v>0</v>
      </c>
      <c r="AZ20" s="89">
        <f t="shared" si="13"/>
        <v>0</v>
      </c>
      <c r="BA20" s="90">
        <f t="shared" si="13"/>
        <v>0</v>
      </c>
      <c r="BB20" s="88">
        <f t="shared" si="13"/>
        <v>0</v>
      </c>
      <c r="BC20" s="89">
        <f t="shared" si="13"/>
        <v>0</v>
      </c>
      <c r="BD20" s="90">
        <f t="shared" si="13"/>
        <v>0</v>
      </c>
      <c r="BE20" s="88">
        <f t="shared" si="13"/>
        <v>0</v>
      </c>
      <c r="BF20" s="89">
        <f t="shared" si="13"/>
        <v>0</v>
      </c>
      <c r="BG20" s="90">
        <f t="shared" si="13"/>
        <v>0</v>
      </c>
      <c r="BH20" s="88">
        <f t="shared" si="13"/>
        <v>139739324</v>
      </c>
      <c r="BI20" s="89">
        <f t="shared" si="13"/>
        <v>-139739324</v>
      </c>
      <c r="BJ20" s="90">
        <f t="shared" si="13"/>
        <v>0</v>
      </c>
      <c r="BK20" s="88">
        <f t="shared" si="13"/>
        <v>2200000</v>
      </c>
      <c r="BL20" s="89">
        <f t="shared" si="13"/>
        <v>-2200000</v>
      </c>
      <c r="BM20" s="90">
        <f t="shared" si="13"/>
        <v>0</v>
      </c>
      <c r="BN20" s="152">
        <f t="shared" si="13"/>
        <v>0</v>
      </c>
      <c r="BO20" s="56">
        <f t="shared" si="1"/>
        <v>0</v>
      </c>
    </row>
    <row r="21" spans="1:67" s="151" customFormat="1" ht="50.1" customHeight="1" thickTop="1">
      <c r="A21" s="446">
        <v>6</v>
      </c>
      <c r="B21" s="440" t="s">
        <v>56</v>
      </c>
      <c r="C21" s="448" t="s">
        <v>60</v>
      </c>
      <c r="D21" s="153" t="s">
        <v>36</v>
      </c>
      <c r="E21" s="451" t="s">
        <v>37</v>
      </c>
      <c r="F21" s="154">
        <v>85600000</v>
      </c>
      <c r="G21" s="155">
        <v>-40451572</v>
      </c>
      <c r="H21" s="156">
        <f>F21+G21</f>
        <v>45148428</v>
      </c>
      <c r="I21" s="157"/>
      <c r="J21" s="158"/>
      <c r="K21" s="159"/>
      <c r="L21" s="157"/>
      <c r="M21" s="158"/>
      <c r="N21" s="159">
        <f>M21+L21</f>
        <v>0</v>
      </c>
      <c r="O21" s="157"/>
      <c r="P21" s="160"/>
      <c r="Q21" s="159"/>
      <c r="R21" s="154"/>
      <c r="S21" s="161">
        <v>0</v>
      </c>
      <c r="T21" s="156">
        <f>R21+S21</f>
        <v>0</v>
      </c>
      <c r="U21" s="162">
        <v>0</v>
      </c>
      <c r="V21" s="158">
        <v>0</v>
      </c>
      <c r="W21" s="156">
        <f>U21+V21</f>
        <v>0</v>
      </c>
      <c r="X21" s="162">
        <v>0</v>
      </c>
      <c r="Y21" s="163">
        <v>0</v>
      </c>
      <c r="Z21" s="159">
        <f>Y21+X21</f>
        <v>0</v>
      </c>
      <c r="AA21" s="157">
        <v>53602884</v>
      </c>
      <c r="AB21" s="163">
        <v>-27589618</v>
      </c>
      <c r="AC21" s="159">
        <f>AB21+AA21</f>
        <v>26013266</v>
      </c>
      <c r="AD21" s="157">
        <v>23966032</v>
      </c>
      <c r="AE21" s="163">
        <v>-8579206</v>
      </c>
      <c r="AF21" s="159">
        <f>AE21+AD21</f>
        <v>15386826</v>
      </c>
      <c r="AG21" s="157">
        <v>0</v>
      </c>
      <c r="AH21" s="164">
        <v>0</v>
      </c>
      <c r="AI21" s="159">
        <f>AH21+AG21</f>
        <v>0</v>
      </c>
      <c r="AJ21" s="157">
        <v>0</v>
      </c>
      <c r="AK21" s="164">
        <v>0</v>
      </c>
      <c r="AL21" s="165">
        <f>AK21+AJ21</f>
        <v>0</v>
      </c>
      <c r="AM21" s="157">
        <v>0</v>
      </c>
      <c r="AN21" s="158">
        <v>0</v>
      </c>
      <c r="AO21" s="159">
        <v>0</v>
      </c>
      <c r="AP21" s="166"/>
      <c r="AQ21" s="166"/>
      <c r="AR21" s="167"/>
      <c r="AS21" s="154"/>
      <c r="AT21" s="166"/>
      <c r="AU21" s="167"/>
      <c r="AV21" s="154"/>
      <c r="AW21" s="166"/>
      <c r="AX21" s="167"/>
      <c r="AY21" s="154"/>
      <c r="AZ21" s="166"/>
      <c r="BA21" s="167"/>
      <c r="BB21" s="154"/>
      <c r="BC21" s="166"/>
      <c r="BD21" s="167"/>
      <c r="BE21" s="154"/>
      <c r="BF21" s="166"/>
      <c r="BG21" s="167"/>
      <c r="BH21" s="157">
        <f t="shared" ref="BH21:BJ22" si="14">I21+L21+O21+R21+U21+X21+AA21+AD21+AG21+AJ21+AM21</f>
        <v>77568916</v>
      </c>
      <c r="BI21" s="163">
        <f t="shared" si="14"/>
        <v>-36168824</v>
      </c>
      <c r="BJ21" s="159">
        <f t="shared" si="14"/>
        <v>41400092</v>
      </c>
      <c r="BK21" s="157">
        <v>8031084</v>
      </c>
      <c r="BL21" s="163">
        <v>-4282748</v>
      </c>
      <c r="BM21" s="159">
        <f>BK21+BL21</f>
        <v>3748336</v>
      </c>
      <c r="BN21" s="168">
        <f>BJ21+BM21</f>
        <v>45148428</v>
      </c>
      <c r="BO21" s="56">
        <f t="shared" si="1"/>
        <v>0</v>
      </c>
    </row>
    <row r="22" spans="1:67" s="151" customFormat="1" ht="50.1" customHeight="1">
      <c r="A22" s="439"/>
      <c r="B22" s="441"/>
      <c r="C22" s="449"/>
      <c r="D22" s="169" t="s">
        <v>61</v>
      </c>
      <c r="E22" s="445"/>
      <c r="F22" s="170">
        <v>156800000</v>
      </c>
      <c r="G22" s="171">
        <v>0</v>
      </c>
      <c r="H22" s="172">
        <f>F22+G22</f>
        <v>156800000</v>
      </c>
      <c r="I22" s="170"/>
      <c r="J22" s="171"/>
      <c r="K22" s="172"/>
      <c r="L22" s="170"/>
      <c r="M22" s="171"/>
      <c r="N22" s="172"/>
      <c r="O22" s="170"/>
      <c r="P22" s="173"/>
      <c r="Q22" s="172"/>
      <c r="R22" s="170"/>
      <c r="S22" s="171">
        <v>0</v>
      </c>
      <c r="T22" s="172">
        <f>R22+S22</f>
        <v>0</v>
      </c>
      <c r="U22" s="174">
        <v>0</v>
      </c>
      <c r="V22" s="171">
        <v>0</v>
      </c>
      <c r="W22" s="172">
        <f>U22+V22</f>
        <v>0</v>
      </c>
      <c r="X22" s="174">
        <v>0</v>
      </c>
      <c r="Y22" s="171">
        <v>0</v>
      </c>
      <c r="Z22" s="140">
        <f>Y22+X22</f>
        <v>0</v>
      </c>
      <c r="AA22" s="170">
        <v>95424238</v>
      </c>
      <c r="AB22" s="175">
        <v>28826</v>
      </c>
      <c r="AC22" s="140">
        <f>AB22+AA22</f>
        <v>95453064</v>
      </c>
      <c r="AD22" s="170">
        <v>46376449</v>
      </c>
      <c r="AE22" s="175">
        <v>-22855</v>
      </c>
      <c r="AF22" s="140">
        <f>AE22+AD22</f>
        <v>46353594</v>
      </c>
      <c r="AG22" s="170">
        <v>0</v>
      </c>
      <c r="AH22" s="175">
        <v>0</v>
      </c>
      <c r="AI22" s="172">
        <v>0</v>
      </c>
      <c r="AJ22" s="170">
        <v>0</v>
      </c>
      <c r="AK22" s="175">
        <v>0</v>
      </c>
      <c r="AL22" s="176">
        <v>0</v>
      </c>
      <c r="AM22" s="138">
        <v>0</v>
      </c>
      <c r="AN22" s="145">
        <v>0</v>
      </c>
      <c r="AO22" s="140">
        <v>0</v>
      </c>
      <c r="AP22" s="177"/>
      <c r="AQ22" s="177"/>
      <c r="AR22" s="178"/>
      <c r="AS22" s="146"/>
      <c r="AT22" s="177"/>
      <c r="AU22" s="178"/>
      <c r="AV22" s="146"/>
      <c r="AW22" s="177"/>
      <c r="AX22" s="178"/>
      <c r="AY22" s="146"/>
      <c r="AZ22" s="177"/>
      <c r="BA22" s="178"/>
      <c r="BB22" s="146"/>
      <c r="BC22" s="177"/>
      <c r="BD22" s="178"/>
      <c r="BE22" s="146"/>
      <c r="BF22" s="177"/>
      <c r="BG22" s="178"/>
      <c r="BH22" s="141">
        <f t="shared" si="14"/>
        <v>141800687</v>
      </c>
      <c r="BI22" s="144">
        <f t="shared" si="14"/>
        <v>5971</v>
      </c>
      <c r="BJ22" s="143">
        <f t="shared" si="14"/>
        <v>141806658</v>
      </c>
      <c r="BK22" s="141">
        <v>14999313</v>
      </c>
      <c r="BL22" s="144">
        <v>-5971</v>
      </c>
      <c r="BM22" s="143">
        <f>BK22+BL22</f>
        <v>14993342</v>
      </c>
      <c r="BN22" s="179">
        <f>BJ22+BM22</f>
        <v>156800000</v>
      </c>
      <c r="BO22" s="56">
        <f t="shared" si="1"/>
        <v>0</v>
      </c>
    </row>
    <row r="23" spans="1:67" s="137" customFormat="1" ht="222.75" customHeight="1" thickBot="1">
      <c r="A23" s="447"/>
      <c r="B23" s="442"/>
      <c r="C23" s="450"/>
      <c r="D23" s="452" t="s">
        <v>21</v>
      </c>
      <c r="E23" s="453"/>
      <c r="F23" s="180">
        <f>+F21+F22</f>
        <v>242400000</v>
      </c>
      <c r="G23" s="181">
        <f t="shared" ref="G23:BN23" si="15">+G21+G22</f>
        <v>-40451572</v>
      </c>
      <c r="H23" s="182">
        <f t="shared" si="15"/>
        <v>201948428</v>
      </c>
      <c r="I23" s="180">
        <f t="shared" si="15"/>
        <v>0</v>
      </c>
      <c r="J23" s="181">
        <f t="shared" si="15"/>
        <v>0</v>
      </c>
      <c r="K23" s="182">
        <f t="shared" si="15"/>
        <v>0</v>
      </c>
      <c r="L23" s="180">
        <f t="shared" si="15"/>
        <v>0</v>
      </c>
      <c r="M23" s="181">
        <f t="shared" si="15"/>
        <v>0</v>
      </c>
      <c r="N23" s="182">
        <f t="shared" si="15"/>
        <v>0</v>
      </c>
      <c r="O23" s="180">
        <f t="shared" si="15"/>
        <v>0</v>
      </c>
      <c r="P23" s="181">
        <f t="shared" si="15"/>
        <v>0</v>
      </c>
      <c r="Q23" s="182">
        <f t="shared" si="15"/>
        <v>0</v>
      </c>
      <c r="R23" s="180">
        <f t="shared" si="15"/>
        <v>0</v>
      </c>
      <c r="S23" s="181">
        <f t="shared" si="15"/>
        <v>0</v>
      </c>
      <c r="T23" s="182">
        <f t="shared" si="15"/>
        <v>0</v>
      </c>
      <c r="U23" s="180">
        <f t="shared" si="15"/>
        <v>0</v>
      </c>
      <c r="V23" s="181">
        <f t="shared" si="15"/>
        <v>0</v>
      </c>
      <c r="W23" s="182">
        <f t="shared" si="15"/>
        <v>0</v>
      </c>
      <c r="X23" s="180">
        <f t="shared" si="15"/>
        <v>0</v>
      </c>
      <c r="Y23" s="181">
        <f t="shared" si="15"/>
        <v>0</v>
      </c>
      <c r="Z23" s="182">
        <f t="shared" si="15"/>
        <v>0</v>
      </c>
      <c r="AA23" s="180">
        <f t="shared" si="15"/>
        <v>149027122</v>
      </c>
      <c r="AB23" s="181">
        <f t="shared" si="15"/>
        <v>-27560792</v>
      </c>
      <c r="AC23" s="182">
        <f t="shared" si="15"/>
        <v>121466330</v>
      </c>
      <c r="AD23" s="180">
        <f t="shared" si="15"/>
        <v>70342481</v>
      </c>
      <c r="AE23" s="181">
        <f t="shared" si="15"/>
        <v>-8602061</v>
      </c>
      <c r="AF23" s="182">
        <f t="shared" si="15"/>
        <v>61740420</v>
      </c>
      <c r="AG23" s="180">
        <f t="shared" si="15"/>
        <v>0</v>
      </c>
      <c r="AH23" s="181">
        <f t="shared" si="15"/>
        <v>0</v>
      </c>
      <c r="AI23" s="182">
        <f t="shared" si="15"/>
        <v>0</v>
      </c>
      <c r="AJ23" s="180">
        <f t="shared" si="15"/>
        <v>0</v>
      </c>
      <c r="AK23" s="181">
        <f t="shared" si="15"/>
        <v>0</v>
      </c>
      <c r="AL23" s="183">
        <f t="shared" si="15"/>
        <v>0</v>
      </c>
      <c r="AM23" s="184">
        <f t="shared" si="15"/>
        <v>0</v>
      </c>
      <c r="AN23" s="89">
        <f t="shared" si="15"/>
        <v>0</v>
      </c>
      <c r="AO23" s="185">
        <f t="shared" si="15"/>
        <v>0</v>
      </c>
      <c r="AP23" s="186">
        <f t="shared" si="15"/>
        <v>0</v>
      </c>
      <c r="AQ23" s="89">
        <f t="shared" si="15"/>
        <v>0</v>
      </c>
      <c r="AR23" s="187">
        <f t="shared" si="15"/>
        <v>0</v>
      </c>
      <c r="AS23" s="180">
        <f t="shared" si="15"/>
        <v>0</v>
      </c>
      <c r="AT23" s="180">
        <f t="shared" si="15"/>
        <v>0</v>
      </c>
      <c r="AU23" s="180">
        <f t="shared" si="15"/>
        <v>0</v>
      </c>
      <c r="AV23" s="180">
        <f t="shared" si="15"/>
        <v>0</v>
      </c>
      <c r="AW23" s="180">
        <f t="shared" si="15"/>
        <v>0</v>
      </c>
      <c r="AX23" s="180">
        <f t="shared" si="15"/>
        <v>0</v>
      </c>
      <c r="AY23" s="180">
        <f t="shared" si="15"/>
        <v>0</v>
      </c>
      <c r="AZ23" s="180">
        <f t="shared" si="15"/>
        <v>0</v>
      </c>
      <c r="BA23" s="180">
        <f t="shared" si="15"/>
        <v>0</v>
      </c>
      <c r="BB23" s="180">
        <f t="shared" si="15"/>
        <v>0</v>
      </c>
      <c r="BC23" s="180">
        <f t="shared" si="15"/>
        <v>0</v>
      </c>
      <c r="BD23" s="180">
        <f t="shared" si="15"/>
        <v>0</v>
      </c>
      <c r="BE23" s="180">
        <f t="shared" si="15"/>
        <v>0</v>
      </c>
      <c r="BF23" s="180">
        <f t="shared" si="15"/>
        <v>0</v>
      </c>
      <c r="BG23" s="180">
        <f t="shared" si="15"/>
        <v>0</v>
      </c>
      <c r="BH23" s="180">
        <f t="shared" si="15"/>
        <v>219369603</v>
      </c>
      <c r="BI23" s="181">
        <f t="shared" si="15"/>
        <v>-36162853</v>
      </c>
      <c r="BJ23" s="182">
        <f t="shared" si="15"/>
        <v>183206750</v>
      </c>
      <c r="BK23" s="180">
        <f t="shared" si="15"/>
        <v>23030397</v>
      </c>
      <c r="BL23" s="181">
        <f t="shared" si="15"/>
        <v>-4288719</v>
      </c>
      <c r="BM23" s="182">
        <f t="shared" si="15"/>
        <v>18741678</v>
      </c>
      <c r="BN23" s="184">
        <f t="shared" si="15"/>
        <v>201948428</v>
      </c>
      <c r="BO23" s="56">
        <f t="shared" si="1"/>
        <v>0</v>
      </c>
    </row>
    <row r="24" spans="1:67" s="137" customFormat="1" ht="46.5" customHeight="1" thickTop="1">
      <c r="A24" s="438">
        <v>7</v>
      </c>
      <c r="B24" s="440" t="s">
        <v>62</v>
      </c>
      <c r="C24" s="443" t="s">
        <v>63</v>
      </c>
      <c r="D24" s="188" t="s">
        <v>64</v>
      </c>
      <c r="E24" s="444" t="s">
        <v>38</v>
      </c>
      <c r="F24" s="128">
        <v>695070</v>
      </c>
      <c r="G24" s="129">
        <v>0</v>
      </c>
      <c r="H24" s="130">
        <f>G24+F24</f>
        <v>695070</v>
      </c>
      <c r="I24" s="128"/>
      <c r="J24" s="131"/>
      <c r="K24" s="130">
        <v>0</v>
      </c>
      <c r="L24" s="128"/>
      <c r="M24" s="131"/>
      <c r="N24" s="130">
        <v>0</v>
      </c>
      <c r="O24" s="128"/>
      <c r="P24" s="131"/>
      <c r="Q24" s="130"/>
      <c r="R24" s="128"/>
      <c r="S24" s="132"/>
      <c r="T24" s="130">
        <f>R24+S24</f>
        <v>0</v>
      </c>
      <c r="U24" s="128"/>
      <c r="V24" s="129">
        <v>0</v>
      </c>
      <c r="W24" s="130">
        <f>U24+V24</f>
        <v>0</v>
      </c>
      <c r="X24" s="128">
        <v>0</v>
      </c>
      <c r="Y24" s="129">
        <v>0</v>
      </c>
      <c r="Z24" s="130">
        <f>X24+Y24</f>
        <v>0</v>
      </c>
      <c r="AA24" s="128">
        <v>214229</v>
      </c>
      <c r="AB24" s="189">
        <v>25770</v>
      </c>
      <c r="AC24" s="130">
        <f>AA24+AB24</f>
        <v>239999</v>
      </c>
      <c r="AD24" s="128">
        <v>195478</v>
      </c>
      <c r="AE24" s="129">
        <v>0</v>
      </c>
      <c r="AF24" s="130">
        <f>AD24+AE24</f>
        <v>195478</v>
      </c>
      <c r="AG24" s="128">
        <v>97742</v>
      </c>
      <c r="AH24" s="131">
        <v>0</v>
      </c>
      <c r="AI24" s="130">
        <f>AG24+AH24</f>
        <v>97742</v>
      </c>
      <c r="AJ24" s="128">
        <v>9892</v>
      </c>
      <c r="AK24" s="131">
        <v>0</v>
      </c>
      <c r="AL24" s="130">
        <f>AJ24+AK24</f>
        <v>9892</v>
      </c>
      <c r="AM24" s="128">
        <v>0</v>
      </c>
      <c r="AN24" s="131">
        <v>0</v>
      </c>
      <c r="AO24" s="130">
        <f>AM24+AN24</f>
        <v>0</v>
      </c>
      <c r="AP24" s="128">
        <v>0</v>
      </c>
      <c r="AQ24" s="131">
        <v>0</v>
      </c>
      <c r="AR24" s="130">
        <f>AP24+AQ24</f>
        <v>0</v>
      </c>
      <c r="AS24" s="128">
        <v>0</v>
      </c>
      <c r="AT24" s="131">
        <v>0</v>
      </c>
      <c r="AU24" s="130">
        <f>AS24+AT24</f>
        <v>0</v>
      </c>
      <c r="AV24" s="128">
        <v>0</v>
      </c>
      <c r="AW24" s="131">
        <v>0</v>
      </c>
      <c r="AX24" s="130">
        <f>AV24+AW24</f>
        <v>0</v>
      </c>
      <c r="AY24" s="128">
        <v>0</v>
      </c>
      <c r="AZ24" s="131">
        <v>0</v>
      </c>
      <c r="BA24" s="130">
        <f>AY24+AZ24</f>
        <v>0</v>
      </c>
      <c r="BB24" s="128">
        <v>0</v>
      </c>
      <c r="BC24" s="131">
        <v>0</v>
      </c>
      <c r="BD24" s="130">
        <f>BB24+BC24</f>
        <v>0</v>
      </c>
      <c r="BE24" s="128">
        <v>0</v>
      </c>
      <c r="BF24" s="131">
        <v>0</v>
      </c>
      <c r="BG24" s="130">
        <f>BE24+BF24</f>
        <v>0</v>
      </c>
      <c r="BH24" s="133">
        <f>I24+L24+O24+R24+U24+X24+AA24+AD24+AG24+AJ24+AM24</f>
        <v>517341</v>
      </c>
      <c r="BI24" s="190">
        <f t="shared" ref="BH24:BJ25" si="16">J24+M24+P24+S24+V24+Y24+AB24+AE24+AH24+AK24+AN24</f>
        <v>25770</v>
      </c>
      <c r="BJ24" s="130">
        <f t="shared" si="16"/>
        <v>543111</v>
      </c>
      <c r="BK24" s="128">
        <v>177729</v>
      </c>
      <c r="BL24" s="189">
        <v>-25770</v>
      </c>
      <c r="BM24" s="130">
        <f>BL24+BK24</f>
        <v>151959</v>
      </c>
      <c r="BN24" s="191">
        <f>BM24+BJ24</f>
        <v>695070</v>
      </c>
      <c r="BO24" s="56">
        <f t="shared" si="1"/>
        <v>0</v>
      </c>
    </row>
    <row r="25" spans="1:67" ht="43.5" customHeight="1">
      <c r="A25" s="439"/>
      <c r="B25" s="441"/>
      <c r="C25" s="414"/>
      <c r="D25" s="347" t="s">
        <v>36</v>
      </c>
      <c r="E25" s="445"/>
      <c r="F25" s="138">
        <v>173768</v>
      </c>
      <c r="G25" s="147">
        <v>0</v>
      </c>
      <c r="H25" s="140">
        <f>G25+F25</f>
        <v>173768</v>
      </c>
      <c r="I25" s="141"/>
      <c r="J25" s="142"/>
      <c r="K25" s="143">
        <f>J25+I25</f>
        <v>0</v>
      </c>
      <c r="L25" s="138"/>
      <c r="M25" s="139"/>
      <c r="N25" s="140">
        <f>M25+L25</f>
        <v>0</v>
      </c>
      <c r="O25" s="141"/>
      <c r="P25" s="144"/>
      <c r="Q25" s="143"/>
      <c r="R25" s="138"/>
      <c r="S25" s="145"/>
      <c r="T25" s="140">
        <f>R25+S25</f>
        <v>0</v>
      </c>
      <c r="U25" s="138"/>
      <c r="V25" s="145">
        <v>0</v>
      </c>
      <c r="W25" s="140">
        <f>U25+V25</f>
        <v>0</v>
      </c>
      <c r="X25" s="138">
        <v>0</v>
      </c>
      <c r="Y25" s="139">
        <v>0</v>
      </c>
      <c r="Z25" s="140">
        <f>X25+Y25</f>
        <v>0</v>
      </c>
      <c r="AA25" s="138">
        <v>53557</v>
      </c>
      <c r="AB25" s="139">
        <v>6443</v>
      </c>
      <c r="AC25" s="140">
        <f>AA25+AB25</f>
        <v>60000</v>
      </c>
      <c r="AD25" s="146">
        <v>48869</v>
      </c>
      <c r="AE25" s="147">
        <v>0</v>
      </c>
      <c r="AF25" s="143">
        <f>AD25+AE25</f>
        <v>48869</v>
      </c>
      <c r="AG25" s="138">
        <v>24436</v>
      </c>
      <c r="AH25" s="147">
        <v>0</v>
      </c>
      <c r="AI25" s="140">
        <f>AG25+AH25</f>
        <v>24436</v>
      </c>
      <c r="AJ25" s="138">
        <v>2474</v>
      </c>
      <c r="AK25" s="147">
        <v>0</v>
      </c>
      <c r="AL25" s="140">
        <f>AJ25+AK25</f>
        <v>2474</v>
      </c>
      <c r="AM25" s="138">
        <v>0</v>
      </c>
      <c r="AN25" s="147">
        <v>0</v>
      </c>
      <c r="AO25" s="140">
        <f>AM25+AN25</f>
        <v>0</v>
      </c>
      <c r="AP25" s="138">
        <v>0</v>
      </c>
      <c r="AQ25" s="147">
        <v>0</v>
      </c>
      <c r="AR25" s="140">
        <f>AP25+AQ25</f>
        <v>0</v>
      </c>
      <c r="AS25" s="138">
        <v>0</v>
      </c>
      <c r="AT25" s="147">
        <v>0</v>
      </c>
      <c r="AU25" s="140">
        <f>AS25+AT25</f>
        <v>0</v>
      </c>
      <c r="AV25" s="138">
        <v>0</v>
      </c>
      <c r="AW25" s="147">
        <v>0</v>
      </c>
      <c r="AX25" s="140">
        <f>AV25+AW25</f>
        <v>0</v>
      </c>
      <c r="AY25" s="138">
        <v>0</v>
      </c>
      <c r="AZ25" s="147">
        <v>0</v>
      </c>
      <c r="BA25" s="140">
        <f>AY25+AZ25</f>
        <v>0</v>
      </c>
      <c r="BB25" s="138">
        <v>0</v>
      </c>
      <c r="BC25" s="147">
        <v>0</v>
      </c>
      <c r="BD25" s="140">
        <f>BB25+BC25</f>
        <v>0</v>
      </c>
      <c r="BE25" s="138">
        <v>0</v>
      </c>
      <c r="BF25" s="147">
        <v>0</v>
      </c>
      <c r="BG25" s="140">
        <f>BE25+BF25</f>
        <v>0</v>
      </c>
      <c r="BH25" s="138">
        <f t="shared" si="16"/>
        <v>129336</v>
      </c>
      <c r="BI25" s="139">
        <f t="shared" si="16"/>
        <v>6443</v>
      </c>
      <c r="BJ25" s="140">
        <f t="shared" si="16"/>
        <v>135779</v>
      </c>
      <c r="BK25" s="138">
        <v>44432</v>
      </c>
      <c r="BL25" s="139">
        <v>-6443</v>
      </c>
      <c r="BM25" s="140">
        <f>BL25+BK25</f>
        <v>37989</v>
      </c>
      <c r="BN25" s="179">
        <f>BM25+BJ25</f>
        <v>173768</v>
      </c>
      <c r="BO25" s="56">
        <f t="shared" si="1"/>
        <v>0</v>
      </c>
    </row>
    <row r="26" spans="1:67" s="137" customFormat="1" ht="48" customHeight="1" thickBot="1">
      <c r="A26" s="439"/>
      <c r="B26" s="442"/>
      <c r="C26" s="414"/>
      <c r="D26" s="436" t="s">
        <v>21</v>
      </c>
      <c r="E26" s="437"/>
      <c r="F26" s="124">
        <f t="shared" ref="F26:N26" si="17">F25+F24</f>
        <v>868838</v>
      </c>
      <c r="G26" s="117">
        <f t="shared" si="17"/>
        <v>0</v>
      </c>
      <c r="H26" s="118">
        <f t="shared" si="17"/>
        <v>868838</v>
      </c>
      <c r="I26" s="124">
        <f t="shared" si="17"/>
        <v>0</v>
      </c>
      <c r="J26" s="117">
        <f t="shared" si="17"/>
        <v>0</v>
      </c>
      <c r="K26" s="118">
        <f t="shared" si="17"/>
        <v>0</v>
      </c>
      <c r="L26" s="124">
        <f t="shared" si="17"/>
        <v>0</v>
      </c>
      <c r="M26" s="117">
        <f t="shared" si="17"/>
        <v>0</v>
      </c>
      <c r="N26" s="118">
        <f t="shared" si="17"/>
        <v>0</v>
      </c>
      <c r="O26" s="124"/>
      <c r="P26" s="117"/>
      <c r="Q26" s="118"/>
      <c r="R26" s="124">
        <f t="shared" ref="R26:BN26" si="18">R25+R24</f>
        <v>0</v>
      </c>
      <c r="S26" s="117">
        <f t="shared" si="18"/>
        <v>0</v>
      </c>
      <c r="T26" s="118">
        <f t="shared" si="18"/>
        <v>0</v>
      </c>
      <c r="U26" s="124">
        <f t="shared" si="18"/>
        <v>0</v>
      </c>
      <c r="V26" s="117">
        <f t="shared" si="18"/>
        <v>0</v>
      </c>
      <c r="W26" s="118">
        <f t="shared" si="18"/>
        <v>0</v>
      </c>
      <c r="X26" s="124">
        <f t="shared" si="18"/>
        <v>0</v>
      </c>
      <c r="Y26" s="117">
        <f t="shared" si="18"/>
        <v>0</v>
      </c>
      <c r="Z26" s="118">
        <f t="shared" si="18"/>
        <v>0</v>
      </c>
      <c r="AA26" s="117">
        <f t="shared" si="18"/>
        <v>267786</v>
      </c>
      <c r="AB26" s="117">
        <f t="shared" si="18"/>
        <v>32213</v>
      </c>
      <c r="AC26" s="118">
        <f t="shared" si="18"/>
        <v>299999</v>
      </c>
      <c r="AD26" s="124">
        <f t="shared" si="18"/>
        <v>244347</v>
      </c>
      <c r="AE26" s="117">
        <f t="shared" si="18"/>
        <v>0</v>
      </c>
      <c r="AF26" s="118">
        <f t="shared" si="18"/>
        <v>244347</v>
      </c>
      <c r="AG26" s="124">
        <f t="shared" si="18"/>
        <v>122178</v>
      </c>
      <c r="AH26" s="117">
        <f t="shared" si="18"/>
        <v>0</v>
      </c>
      <c r="AI26" s="118">
        <f t="shared" si="18"/>
        <v>122178</v>
      </c>
      <c r="AJ26" s="124">
        <f t="shared" si="18"/>
        <v>12366</v>
      </c>
      <c r="AK26" s="117">
        <f t="shared" si="18"/>
        <v>0</v>
      </c>
      <c r="AL26" s="118">
        <f t="shared" si="18"/>
        <v>12366</v>
      </c>
      <c r="AM26" s="124">
        <f t="shared" si="18"/>
        <v>0</v>
      </c>
      <c r="AN26" s="117">
        <f t="shared" si="18"/>
        <v>0</v>
      </c>
      <c r="AO26" s="118">
        <f t="shared" si="18"/>
        <v>0</v>
      </c>
      <c r="AP26" s="124">
        <f t="shared" si="18"/>
        <v>0</v>
      </c>
      <c r="AQ26" s="117">
        <f t="shared" si="18"/>
        <v>0</v>
      </c>
      <c r="AR26" s="118">
        <f t="shared" si="18"/>
        <v>0</v>
      </c>
      <c r="AS26" s="124">
        <f t="shared" si="18"/>
        <v>0</v>
      </c>
      <c r="AT26" s="117">
        <f t="shared" si="18"/>
        <v>0</v>
      </c>
      <c r="AU26" s="118">
        <f t="shared" si="18"/>
        <v>0</v>
      </c>
      <c r="AV26" s="124">
        <f t="shared" si="18"/>
        <v>0</v>
      </c>
      <c r="AW26" s="117">
        <f t="shared" si="18"/>
        <v>0</v>
      </c>
      <c r="AX26" s="118">
        <f t="shared" si="18"/>
        <v>0</v>
      </c>
      <c r="AY26" s="124">
        <f t="shared" si="18"/>
        <v>0</v>
      </c>
      <c r="AZ26" s="117">
        <f t="shared" si="18"/>
        <v>0</v>
      </c>
      <c r="BA26" s="118">
        <f t="shared" si="18"/>
        <v>0</v>
      </c>
      <c r="BB26" s="124">
        <f t="shared" si="18"/>
        <v>0</v>
      </c>
      <c r="BC26" s="117">
        <f t="shared" si="18"/>
        <v>0</v>
      </c>
      <c r="BD26" s="118">
        <f t="shared" si="18"/>
        <v>0</v>
      </c>
      <c r="BE26" s="124">
        <f t="shared" si="18"/>
        <v>0</v>
      </c>
      <c r="BF26" s="117">
        <f t="shared" si="18"/>
        <v>0</v>
      </c>
      <c r="BG26" s="118">
        <f t="shared" si="18"/>
        <v>0</v>
      </c>
      <c r="BH26" s="124">
        <f t="shared" si="18"/>
        <v>646677</v>
      </c>
      <c r="BI26" s="117">
        <f t="shared" si="18"/>
        <v>32213</v>
      </c>
      <c r="BJ26" s="118">
        <f t="shared" si="18"/>
        <v>678890</v>
      </c>
      <c r="BK26" s="124">
        <f t="shared" si="18"/>
        <v>222161</v>
      </c>
      <c r="BL26" s="117">
        <f t="shared" si="18"/>
        <v>-32213</v>
      </c>
      <c r="BM26" s="118">
        <f t="shared" si="18"/>
        <v>189948</v>
      </c>
      <c r="BN26" s="127">
        <f t="shared" si="18"/>
        <v>868838</v>
      </c>
      <c r="BO26" s="56">
        <f t="shared" si="1"/>
        <v>0</v>
      </c>
    </row>
    <row r="27" spans="1:67" s="137" customFormat="1" ht="48" customHeight="1" thickTop="1">
      <c r="A27" s="438">
        <v>8</v>
      </c>
      <c r="B27" s="440" t="s">
        <v>62</v>
      </c>
      <c r="C27" s="443" t="s">
        <v>65</v>
      </c>
      <c r="D27" s="188" t="s">
        <v>64</v>
      </c>
      <c r="E27" s="444" t="s">
        <v>38</v>
      </c>
      <c r="F27" s="128">
        <v>756709</v>
      </c>
      <c r="G27" s="129">
        <v>0</v>
      </c>
      <c r="H27" s="130">
        <f>G27+F27</f>
        <v>756709</v>
      </c>
      <c r="I27" s="128"/>
      <c r="J27" s="131"/>
      <c r="K27" s="130">
        <v>0</v>
      </c>
      <c r="L27" s="128"/>
      <c r="M27" s="131"/>
      <c r="N27" s="130">
        <v>0</v>
      </c>
      <c r="O27" s="128"/>
      <c r="P27" s="131"/>
      <c r="Q27" s="130"/>
      <c r="R27" s="128"/>
      <c r="S27" s="132"/>
      <c r="T27" s="130">
        <f>R27+S27</f>
        <v>0</v>
      </c>
      <c r="U27" s="128"/>
      <c r="V27" s="129">
        <v>0</v>
      </c>
      <c r="W27" s="130">
        <f>U27+V27</f>
        <v>0</v>
      </c>
      <c r="X27" s="128">
        <v>0</v>
      </c>
      <c r="Y27" s="189">
        <v>0</v>
      </c>
      <c r="Z27" s="130">
        <f>X27+Y27</f>
        <v>0</v>
      </c>
      <c r="AA27" s="128">
        <v>191911</v>
      </c>
      <c r="AB27" s="189">
        <v>28418</v>
      </c>
      <c r="AC27" s="130">
        <f>AA27+AB27</f>
        <v>220329</v>
      </c>
      <c r="AD27" s="128">
        <v>188797</v>
      </c>
      <c r="AE27" s="129">
        <v>0</v>
      </c>
      <c r="AF27" s="130">
        <f>AD27+AE27</f>
        <v>188797</v>
      </c>
      <c r="AG27" s="128">
        <v>170156</v>
      </c>
      <c r="AH27" s="129">
        <v>0</v>
      </c>
      <c r="AI27" s="130">
        <f>AG27+AH27</f>
        <v>170156</v>
      </c>
      <c r="AJ27" s="128">
        <v>31715</v>
      </c>
      <c r="AK27" s="129">
        <v>0</v>
      </c>
      <c r="AL27" s="130">
        <f>AJ27+AK27</f>
        <v>31715</v>
      </c>
      <c r="AM27" s="128">
        <v>0</v>
      </c>
      <c r="AN27" s="131">
        <v>0</v>
      </c>
      <c r="AO27" s="130">
        <f>AM27+AN27</f>
        <v>0</v>
      </c>
      <c r="AP27" s="128">
        <v>0</v>
      </c>
      <c r="AQ27" s="131">
        <v>0</v>
      </c>
      <c r="AR27" s="130">
        <f>AP27+AQ27</f>
        <v>0</v>
      </c>
      <c r="AS27" s="128">
        <v>0</v>
      </c>
      <c r="AT27" s="131">
        <v>0</v>
      </c>
      <c r="AU27" s="130">
        <f>AS27+AT27</f>
        <v>0</v>
      </c>
      <c r="AV27" s="128">
        <v>0</v>
      </c>
      <c r="AW27" s="131">
        <v>0</v>
      </c>
      <c r="AX27" s="130">
        <f>AV27+AW27</f>
        <v>0</v>
      </c>
      <c r="AY27" s="128">
        <v>0</v>
      </c>
      <c r="AZ27" s="131">
        <v>0</v>
      </c>
      <c r="BA27" s="130">
        <f>AY27+AZ27</f>
        <v>0</v>
      </c>
      <c r="BB27" s="128">
        <v>0</v>
      </c>
      <c r="BC27" s="131">
        <v>0</v>
      </c>
      <c r="BD27" s="130">
        <f>BB27+BC27</f>
        <v>0</v>
      </c>
      <c r="BE27" s="128">
        <v>0</v>
      </c>
      <c r="BF27" s="131">
        <v>0</v>
      </c>
      <c r="BG27" s="130">
        <f>BE27+BF27</f>
        <v>0</v>
      </c>
      <c r="BH27" s="133">
        <f>I27+L27+O27+R27+U27+X27+AA27+AD27+AG27+AJ27+AM27</f>
        <v>582579</v>
      </c>
      <c r="BI27" s="190">
        <f t="shared" ref="BH27:BJ28" si="19">J27+M27+P27+S27+V27+Y27+AB27+AE27+AH27+AK27+AN27</f>
        <v>28418</v>
      </c>
      <c r="BJ27" s="130">
        <f t="shared" si="19"/>
        <v>610997</v>
      </c>
      <c r="BK27" s="128">
        <v>174130</v>
      </c>
      <c r="BL27" s="189">
        <v>-28418</v>
      </c>
      <c r="BM27" s="130">
        <f>BL27+BK27</f>
        <v>145712</v>
      </c>
      <c r="BN27" s="191">
        <f>BM27+BJ27</f>
        <v>756709</v>
      </c>
      <c r="BO27" s="56">
        <f t="shared" si="1"/>
        <v>0</v>
      </c>
    </row>
    <row r="28" spans="1:67" s="151" customFormat="1" ht="42" customHeight="1">
      <c r="A28" s="439"/>
      <c r="B28" s="441"/>
      <c r="C28" s="414"/>
      <c r="D28" s="347" t="s">
        <v>36</v>
      </c>
      <c r="E28" s="445"/>
      <c r="F28" s="138">
        <v>189177</v>
      </c>
      <c r="G28" s="147">
        <v>0</v>
      </c>
      <c r="H28" s="140">
        <f>G28+F28</f>
        <v>189177</v>
      </c>
      <c r="I28" s="141"/>
      <c r="J28" s="142"/>
      <c r="K28" s="143">
        <f>J28+I28</f>
        <v>0</v>
      </c>
      <c r="L28" s="138"/>
      <c r="M28" s="139"/>
      <c r="N28" s="140">
        <f>M28+L28</f>
        <v>0</v>
      </c>
      <c r="O28" s="141"/>
      <c r="P28" s="144"/>
      <c r="Q28" s="143"/>
      <c r="R28" s="138"/>
      <c r="S28" s="145"/>
      <c r="T28" s="140">
        <f>R28+S28</f>
        <v>0</v>
      </c>
      <c r="U28" s="138"/>
      <c r="V28" s="145">
        <v>0</v>
      </c>
      <c r="W28" s="140">
        <f>U28+V28</f>
        <v>0</v>
      </c>
      <c r="X28" s="138">
        <v>0</v>
      </c>
      <c r="Y28" s="139">
        <v>0</v>
      </c>
      <c r="Z28" s="140">
        <f>X28+Y28</f>
        <v>0</v>
      </c>
      <c r="AA28" s="138">
        <v>47978</v>
      </c>
      <c r="AB28" s="139">
        <v>7104</v>
      </c>
      <c r="AC28" s="140">
        <f>AA28+AB28</f>
        <v>55082</v>
      </c>
      <c r="AD28" s="146">
        <v>47199</v>
      </c>
      <c r="AE28" s="147">
        <v>0</v>
      </c>
      <c r="AF28" s="143">
        <f>AD28+AE28</f>
        <v>47199</v>
      </c>
      <c r="AG28" s="138">
        <v>42539</v>
      </c>
      <c r="AH28" s="147">
        <v>0</v>
      </c>
      <c r="AI28" s="140">
        <f>AG28+AH28</f>
        <v>42539</v>
      </c>
      <c r="AJ28" s="138">
        <v>7929</v>
      </c>
      <c r="AK28" s="147">
        <v>0</v>
      </c>
      <c r="AL28" s="140">
        <f>AJ28+AK28</f>
        <v>7929</v>
      </c>
      <c r="AM28" s="138">
        <v>0</v>
      </c>
      <c r="AN28" s="147">
        <v>0</v>
      </c>
      <c r="AO28" s="140">
        <f>AM28+AN28</f>
        <v>0</v>
      </c>
      <c r="AP28" s="138">
        <v>0</v>
      </c>
      <c r="AQ28" s="147">
        <v>0</v>
      </c>
      <c r="AR28" s="140">
        <f>AP28+AQ28</f>
        <v>0</v>
      </c>
      <c r="AS28" s="138">
        <v>0</v>
      </c>
      <c r="AT28" s="147">
        <v>0</v>
      </c>
      <c r="AU28" s="140">
        <f>AS28+AT28</f>
        <v>0</v>
      </c>
      <c r="AV28" s="138">
        <v>0</v>
      </c>
      <c r="AW28" s="147">
        <v>0</v>
      </c>
      <c r="AX28" s="140">
        <f>AV28+AW28</f>
        <v>0</v>
      </c>
      <c r="AY28" s="138">
        <v>0</v>
      </c>
      <c r="AZ28" s="147">
        <v>0</v>
      </c>
      <c r="BA28" s="140">
        <f>AY28+AZ28</f>
        <v>0</v>
      </c>
      <c r="BB28" s="138">
        <v>0</v>
      </c>
      <c r="BC28" s="147">
        <v>0</v>
      </c>
      <c r="BD28" s="140">
        <f>BB28+BC28</f>
        <v>0</v>
      </c>
      <c r="BE28" s="138">
        <v>0</v>
      </c>
      <c r="BF28" s="147">
        <v>0</v>
      </c>
      <c r="BG28" s="140">
        <f>BE28+BF28</f>
        <v>0</v>
      </c>
      <c r="BH28" s="138">
        <f t="shared" si="19"/>
        <v>145645</v>
      </c>
      <c r="BI28" s="139">
        <f t="shared" si="19"/>
        <v>7104</v>
      </c>
      <c r="BJ28" s="140">
        <f t="shared" si="19"/>
        <v>152749</v>
      </c>
      <c r="BK28" s="138">
        <v>43532</v>
      </c>
      <c r="BL28" s="139">
        <v>-7104</v>
      </c>
      <c r="BM28" s="140">
        <f>BL28+BK28</f>
        <v>36428</v>
      </c>
      <c r="BN28" s="179">
        <f>BM28+BJ28</f>
        <v>189177</v>
      </c>
      <c r="BO28" s="56">
        <f t="shared" si="1"/>
        <v>0</v>
      </c>
    </row>
    <row r="29" spans="1:67" s="137" customFormat="1" ht="42" customHeight="1" thickBot="1">
      <c r="A29" s="454"/>
      <c r="B29" s="442"/>
      <c r="C29" s="455"/>
      <c r="D29" s="427" t="s">
        <v>21</v>
      </c>
      <c r="E29" s="428"/>
      <c r="F29" s="88">
        <f t="shared" ref="F29:N29" si="20">F28+F27</f>
        <v>945886</v>
      </c>
      <c r="G29" s="89">
        <f t="shared" si="20"/>
        <v>0</v>
      </c>
      <c r="H29" s="90">
        <f t="shared" si="20"/>
        <v>945886</v>
      </c>
      <c r="I29" s="88">
        <f t="shared" si="20"/>
        <v>0</v>
      </c>
      <c r="J29" s="89">
        <f t="shared" si="20"/>
        <v>0</v>
      </c>
      <c r="K29" s="90">
        <f t="shared" si="20"/>
        <v>0</v>
      </c>
      <c r="L29" s="88">
        <f t="shared" si="20"/>
        <v>0</v>
      </c>
      <c r="M29" s="89">
        <f t="shared" si="20"/>
        <v>0</v>
      </c>
      <c r="N29" s="90">
        <f t="shared" si="20"/>
        <v>0</v>
      </c>
      <c r="O29" s="88"/>
      <c r="P29" s="89"/>
      <c r="Q29" s="90"/>
      <c r="R29" s="88">
        <f t="shared" ref="R29:BN29" si="21">R28+R27</f>
        <v>0</v>
      </c>
      <c r="S29" s="89">
        <f t="shared" si="21"/>
        <v>0</v>
      </c>
      <c r="T29" s="90">
        <f t="shared" si="21"/>
        <v>0</v>
      </c>
      <c r="U29" s="88">
        <f t="shared" si="21"/>
        <v>0</v>
      </c>
      <c r="V29" s="89">
        <f t="shared" si="21"/>
        <v>0</v>
      </c>
      <c r="W29" s="90">
        <f t="shared" si="21"/>
        <v>0</v>
      </c>
      <c r="X29" s="88">
        <f t="shared" si="21"/>
        <v>0</v>
      </c>
      <c r="Y29" s="89">
        <f t="shared" si="21"/>
        <v>0</v>
      </c>
      <c r="Z29" s="90">
        <f t="shared" si="21"/>
        <v>0</v>
      </c>
      <c r="AA29" s="89">
        <f t="shared" si="21"/>
        <v>239889</v>
      </c>
      <c r="AB29" s="89">
        <f t="shared" si="21"/>
        <v>35522</v>
      </c>
      <c r="AC29" s="90">
        <f t="shared" si="21"/>
        <v>275411</v>
      </c>
      <c r="AD29" s="88">
        <f t="shared" si="21"/>
        <v>235996</v>
      </c>
      <c r="AE29" s="89">
        <f t="shared" si="21"/>
        <v>0</v>
      </c>
      <c r="AF29" s="90">
        <f t="shared" si="21"/>
        <v>235996</v>
      </c>
      <c r="AG29" s="88">
        <f t="shared" si="21"/>
        <v>212695</v>
      </c>
      <c r="AH29" s="89">
        <f t="shared" si="21"/>
        <v>0</v>
      </c>
      <c r="AI29" s="90">
        <f t="shared" si="21"/>
        <v>212695</v>
      </c>
      <c r="AJ29" s="88">
        <f t="shared" si="21"/>
        <v>39644</v>
      </c>
      <c r="AK29" s="89">
        <f t="shared" si="21"/>
        <v>0</v>
      </c>
      <c r="AL29" s="90">
        <f t="shared" si="21"/>
        <v>39644</v>
      </c>
      <c r="AM29" s="88">
        <f t="shared" si="21"/>
        <v>0</v>
      </c>
      <c r="AN29" s="89">
        <f t="shared" si="21"/>
        <v>0</v>
      </c>
      <c r="AO29" s="90">
        <f t="shared" si="21"/>
        <v>0</v>
      </c>
      <c r="AP29" s="88">
        <f t="shared" si="21"/>
        <v>0</v>
      </c>
      <c r="AQ29" s="89">
        <f t="shared" si="21"/>
        <v>0</v>
      </c>
      <c r="AR29" s="90">
        <f t="shared" si="21"/>
        <v>0</v>
      </c>
      <c r="AS29" s="88">
        <f t="shared" si="21"/>
        <v>0</v>
      </c>
      <c r="AT29" s="89">
        <f t="shared" si="21"/>
        <v>0</v>
      </c>
      <c r="AU29" s="90">
        <f t="shared" si="21"/>
        <v>0</v>
      </c>
      <c r="AV29" s="88">
        <f t="shared" si="21"/>
        <v>0</v>
      </c>
      <c r="AW29" s="89">
        <f t="shared" si="21"/>
        <v>0</v>
      </c>
      <c r="AX29" s="90">
        <f t="shared" si="21"/>
        <v>0</v>
      </c>
      <c r="AY29" s="88">
        <f t="shared" si="21"/>
        <v>0</v>
      </c>
      <c r="AZ29" s="89">
        <f t="shared" si="21"/>
        <v>0</v>
      </c>
      <c r="BA29" s="90">
        <f t="shared" si="21"/>
        <v>0</v>
      </c>
      <c r="BB29" s="88">
        <f t="shared" si="21"/>
        <v>0</v>
      </c>
      <c r="BC29" s="89">
        <f t="shared" si="21"/>
        <v>0</v>
      </c>
      <c r="BD29" s="90">
        <f t="shared" si="21"/>
        <v>0</v>
      </c>
      <c r="BE29" s="88">
        <f t="shared" si="21"/>
        <v>0</v>
      </c>
      <c r="BF29" s="89">
        <f t="shared" si="21"/>
        <v>0</v>
      </c>
      <c r="BG29" s="90">
        <f t="shared" si="21"/>
        <v>0</v>
      </c>
      <c r="BH29" s="88">
        <f t="shared" si="21"/>
        <v>728224</v>
      </c>
      <c r="BI29" s="89">
        <f t="shared" si="21"/>
        <v>35522</v>
      </c>
      <c r="BJ29" s="90">
        <f t="shared" si="21"/>
        <v>763746</v>
      </c>
      <c r="BK29" s="88">
        <f t="shared" si="21"/>
        <v>217662</v>
      </c>
      <c r="BL29" s="89">
        <f t="shared" si="21"/>
        <v>-35522</v>
      </c>
      <c r="BM29" s="90">
        <f t="shared" si="21"/>
        <v>182140</v>
      </c>
      <c r="BN29" s="93">
        <f t="shared" si="21"/>
        <v>945886</v>
      </c>
      <c r="BO29" s="56">
        <f t="shared" si="1"/>
        <v>0</v>
      </c>
    </row>
    <row r="30" spans="1:67" s="137" customFormat="1" ht="47.1" customHeight="1" thickTop="1">
      <c r="A30" s="438">
        <v>9</v>
      </c>
      <c r="B30" s="440" t="s">
        <v>62</v>
      </c>
      <c r="C30" s="443" t="s">
        <v>66</v>
      </c>
      <c r="D30" s="188" t="s">
        <v>64</v>
      </c>
      <c r="E30" s="444" t="s">
        <v>38</v>
      </c>
      <c r="F30" s="128">
        <v>784909</v>
      </c>
      <c r="G30" s="129">
        <v>0</v>
      </c>
      <c r="H30" s="130">
        <f>G30+F30</f>
        <v>784909</v>
      </c>
      <c r="I30" s="128"/>
      <c r="J30" s="131"/>
      <c r="K30" s="130">
        <v>0</v>
      </c>
      <c r="L30" s="128"/>
      <c r="M30" s="131"/>
      <c r="N30" s="130">
        <v>0</v>
      </c>
      <c r="O30" s="128"/>
      <c r="P30" s="131"/>
      <c r="Q30" s="130"/>
      <c r="R30" s="128"/>
      <c r="S30" s="132"/>
      <c r="T30" s="130">
        <f>R30+S30</f>
        <v>0</v>
      </c>
      <c r="U30" s="128"/>
      <c r="V30" s="129">
        <v>0</v>
      </c>
      <c r="W30" s="130">
        <f>U30+V30</f>
        <v>0</v>
      </c>
      <c r="X30" s="128">
        <v>0</v>
      </c>
      <c r="Y30" s="189">
        <v>0</v>
      </c>
      <c r="Z30" s="130">
        <f>X30+Y30</f>
        <v>0</v>
      </c>
      <c r="AA30" s="128">
        <v>229277</v>
      </c>
      <c r="AB30" s="189">
        <v>17926</v>
      </c>
      <c r="AC30" s="130">
        <f>AA30+AB30</f>
        <v>247203</v>
      </c>
      <c r="AD30" s="128">
        <v>193377</v>
      </c>
      <c r="AE30" s="129">
        <v>0</v>
      </c>
      <c r="AF30" s="130">
        <f>AD30+AE30</f>
        <v>193377</v>
      </c>
      <c r="AG30" s="128">
        <v>170094</v>
      </c>
      <c r="AH30" s="129">
        <v>0</v>
      </c>
      <c r="AI30" s="130">
        <f>AG30+AH30</f>
        <v>170094</v>
      </c>
      <c r="AJ30" s="128">
        <v>52584</v>
      </c>
      <c r="AK30" s="129">
        <v>0</v>
      </c>
      <c r="AL30" s="130">
        <f>AJ30+AK30</f>
        <v>52584</v>
      </c>
      <c r="AM30" s="128">
        <v>0</v>
      </c>
      <c r="AN30" s="131">
        <v>0</v>
      </c>
      <c r="AO30" s="130">
        <f>AM30+AN30</f>
        <v>0</v>
      </c>
      <c r="AP30" s="128">
        <v>0</v>
      </c>
      <c r="AQ30" s="131">
        <v>0</v>
      </c>
      <c r="AR30" s="130">
        <f>AP30+AQ30</f>
        <v>0</v>
      </c>
      <c r="AS30" s="128">
        <v>0</v>
      </c>
      <c r="AT30" s="131">
        <v>0</v>
      </c>
      <c r="AU30" s="130">
        <f>AS30+AT30</f>
        <v>0</v>
      </c>
      <c r="AV30" s="128">
        <v>0</v>
      </c>
      <c r="AW30" s="131">
        <v>0</v>
      </c>
      <c r="AX30" s="130">
        <f>AV30+AW30</f>
        <v>0</v>
      </c>
      <c r="AY30" s="128">
        <v>0</v>
      </c>
      <c r="AZ30" s="131">
        <v>0</v>
      </c>
      <c r="BA30" s="130">
        <f>AY30+AZ30</f>
        <v>0</v>
      </c>
      <c r="BB30" s="128">
        <v>0</v>
      </c>
      <c r="BC30" s="131">
        <v>0</v>
      </c>
      <c r="BD30" s="130">
        <f>BB30+BC30</f>
        <v>0</v>
      </c>
      <c r="BE30" s="128">
        <v>0</v>
      </c>
      <c r="BF30" s="131">
        <v>0</v>
      </c>
      <c r="BG30" s="130">
        <f>BE30+BF30</f>
        <v>0</v>
      </c>
      <c r="BH30" s="133">
        <f t="shared" ref="BH30:BJ31" si="22">I30+L30+O30+R30+U30+X30+AA30+AD30+AG30+AJ30+AM30</f>
        <v>645332</v>
      </c>
      <c r="BI30" s="190">
        <f t="shared" si="22"/>
        <v>17926</v>
      </c>
      <c r="BJ30" s="130">
        <f t="shared" si="22"/>
        <v>663258</v>
      </c>
      <c r="BK30" s="128">
        <v>103725</v>
      </c>
      <c r="BL30" s="189">
        <v>17926</v>
      </c>
      <c r="BM30" s="130">
        <f>BL30+BK30</f>
        <v>121651</v>
      </c>
      <c r="BN30" s="191">
        <f>BM30+BJ30</f>
        <v>784909</v>
      </c>
      <c r="BO30" s="56">
        <f t="shared" si="1"/>
        <v>0</v>
      </c>
    </row>
    <row r="31" spans="1:67" s="151" customFormat="1" ht="47.1" customHeight="1">
      <c r="A31" s="439"/>
      <c r="B31" s="441"/>
      <c r="C31" s="414"/>
      <c r="D31" s="347" t="s">
        <v>36</v>
      </c>
      <c r="E31" s="445"/>
      <c r="F31" s="138">
        <v>196227</v>
      </c>
      <c r="G31" s="147">
        <v>0</v>
      </c>
      <c r="H31" s="140">
        <f>G31+F31</f>
        <v>196227</v>
      </c>
      <c r="I31" s="141"/>
      <c r="J31" s="142"/>
      <c r="K31" s="143">
        <f>J31+I31</f>
        <v>0</v>
      </c>
      <c r="L31" s="138"/>
      <c r="M31" s="139"/>
      <c r="N31" s="140">
        <f>M31+L31</f>
        <v>0</v>
      </c>
      <c r="O31" s="141"/>
      <c r="P31" s="144"/>
      <c r="Q31" s="143"/>
      <c r="R31" s="138"/>
      <c r="S31" s="145"/>
      <c r="T31" s="140">
        <f>R31+S31</f>
        <v>0</v>
      </c>
      <c r="U31" s="138"/>
      <c r="V31" s="145">
        <v>0</v>
      </c>
      <c r="W31" s="140">
        <f>U31+V31</f>
        <v>0</v>
      </c>
      <c r="X31" s="138">
        <v>0</v>
      </c>
      <c r="Y31" s="139">
        <v>0</v>
      </c>
      <c r="Z31" s="140">
        <f>X31+Y31</f>
        <v>0</v>
      </c>
      <c r="AA31" s="138">
        <v>57319</v>
      </c>
      <c r="AB31" s="139">
        <v>4481</v>
      </c>
      <c r="AC31" s="140">
        <f>AA31+AB31</f>
        <v>61800</v>
      </c>
      <c r="AD31" s="146">
        <v>48344</v>
      </c>
      <c r="AE31" s="147">
        <v>0</v>
      </c>
      <c r="AF31" s="143">
        <f>AD31+AE31</f>
        <v>48344</v>
      </c>
      <c r="AG31" s="138">
        <v>42524</v>
      </c>
      <c r="AH31" s="147">
        <v>0</v>
      </c>
      <c r="AI31" s="140">
        <f>AG31+AH31</f>
        <v>42524</v>
      </c>
      <c r="AJ31" s="138">
        <v>13146</v>
      </c>
      <c r="AK31" s="147">
        <v>0</v>
      </c>
      <c r="AL31" s="140">
        <f>AJ31+AK31</f>
        <v>13146</v>
      </c>
      <c r="AM31" s="138">
        <v>0</v>
      </c>
      <c r="AN31" s="147">
        <v>0</v>
      </c>
      <c r="AO31" s="140">
        <f>AM31+AN31</f>
        <v>0</v>
      </c>
      <c r="AP31" s="138">
        <v>0</v>
      </c>
      <c r="AQ31" s="147">
        <v>0</v>
      </c>
      <c r="AR31" s="140">
        <f>AP31+AQ31</f>
        <v>0</v>
      </c>
      <c r="AS31" s="138">
        <v>0</v>
      </c>
      <c r="AT31" s="147">
        <v>0</v>
      </c>
      <c r="AU31" s="140">
        <f>AS31+AT31</f>
        <v>0</v>
      </c>
      <c r="AV31" s="138">
        <v>0</v>
      </c>
      <c r="AW31" s="147">
        <v>0</v>
      </c>
      <c r="AX31" s="140">
        <f>AV31+AW31</f>
        <v>0</v>
      </c>
      <c r="AY31" s="138">
        <v>0</v>
      </c>
      <c r="AZ31" s="147">
        <v>0</v>
      </c>
      <c r="BA31" s="140">
        <f>AY31+AZ31</f>
        <v>0</v>
      </c>
      <c r="BB31" s="138">
        <v>0</v>
      </c>
      <c r="BC31" s="147">
        <v>0</v>
      </c>
      <c r="BD31" s="140">
        <f>BB31+BC31</f>
        <v>0</v>
      </c>
      <c r="BE31" s="138">
        <v>0</v>
      </c>
      <c r="BF31" s="147">
        <v>0</v>
      </c>
      <c r="BG31" s="140">
        <f>BE31+BF31</f>
        <v>0</v>
      </c>
      <c r="BH31" s="138">
        <f t="shared" si="22"/>
        <v>161333</v>
      </c>
      <c r="BI31" s="139">
        <f t="shared" si="22"/>
        <v>4481</v>
      </c>
      <c r="BJ31" s="140">
        <f t="shared" si="22"/>
        <v>165814</v>
      </c>
      <c r="BK31" s="138">
        <v>25932</v>
      </c>
      <c r="BL31" s="139">
        <v>4481</v>
      </c>
      <c r="BM31" s="140">
        <f>BL31+BK31</f>
        <v>30413</v>
      </c>
      <c r="BN31" s="179">
        <f>BM31+BJ31</f>
        <v>196227</v>
      </c>
      <c r="BO31" s="56">
        <f t="shared" si="1"/>
        <v>0</v>
      </c>
    </row>
    <row r="32" spans="1:67" s="137" customFormat="1" ht="47.1" customHeight="1" thickBot="1">
      <c r="A32" s="454"/>
      <c r="B32" s="442"/>
      <c r="C32" s="455"/>
      <c r="D32" s="427" t="s">
        <v>21</v>
      </c>
      <c r="E32" s="428"/>
      <c r="F32" s="88">
        <f t="shared" ref="F32:N32" si="23">F31+F30</f>
        <v>981136</v>
      </c>
      <c r="G32" s="89">
        <f t="shared" si="23"/>
        <v>0</v>
      </c>
      <c r="H32" s="90">
        <f t="shared" si="23"/>
        <v>981136</v>
      </c>
      <c r="I32" s="88">
        <f t="shared" si="23"/>
        <v>0</v>
      </c>
      <c r="J32" s="89">
        <f t="shared" si="23"/>
        <v>0</v>
      </c>
      <c r="K32" s="90">
        <f t="shared" si="23"/>
        <v>0</v>
      </c>
      <c r="L32" s="88">
        <f t="shared" si="23"/>
        <v>0</v>
      </c>
      <c r="M32" s="89">
        <f t="shared" si="23"/>
        <v>0</v>
      </c>
      <c r="N32" s="90">
        <f t="shared" si="23"/>
        <v>0</v>
      </c>
      <c r="O32" s="88"/>
      <c r="P32" s="89"/>
      <c r="Q32" s="90"/>
      <c r="R32" s="88">
        <f t="shared" ref="R32:BN32" si="24">R31+R30</f>
        <v>0</v>
      </c>
      <c r="S32" s="89">
        <f t="shared" si="24"/>
        <v>0</v>
      </c>
      <c r="T32" s="90">
        <f t="shared" si="24"/>
        <v>0</v>
      </c>
      <c r="U32" s="88">
        <f t="shared" si="24"/>
        <v>0</v>
      </c>
      <c r="V32" s="89">
        <f t="shared" si="24"/>
        <v>0</v>
      </c>
      <c r="W32" s="90">
        <f t="shared" si="24"/>
        <v>0</v>
      </c>
      <c r="X32" s="88">
        <f t="shared" si="24"/>
        <v>0</v>
      </c>
      <c r="Y32" s="89">
        <f t="shared" si="24"/>
        <v>0</v>
      </c>
      <c r="Z32" s="90">
        <f t="shared" si="24"/>
        <v>0</v>
      </c>
      <c r="AA32" s="89">
        <f t="shared" si="24"/>
        <v>286596</v>
      </c>
      <c r="AB32" s="89">
        <f t="shared" si="24"/>
        <v>22407</v>
      </c>
      <c r="AC32" s="90">
        <f t="shared" si="24"/>
        <v>309003</v>
      </c>
      <c r="AD32" s="88">
        <f t="shared" si="24"/>
        <v>241721</v>
      </c>
      <c r="AE32" s="89">
        <f t="shared" si="24"/>
        <v>0</v>
      </c>
      <c r="AF32" s="90">
        <f t="shared" si="24"/>
        <v>241721</v>
      </c>
      <c r="AG32" s="88">
        <f t="shared" si="24"/>
        <v>212618</v>
      </c>
      <c r="AH32" s="89">
        <f t="shared" si="24"/>
        <v>0</v>
      </c>
      <c r="AI32" s="90">
        <f t="shared" si="24"/>
        <v>212618</v>
      </c>
      <c r="AJ32" s="88">
        <f t="shared" si="24"/>
        <v>65730</v>
      </c>
      <c r="AK32" s="89">
        <f t="shared" si="24"/>
        <v>0</v>
      </c>
      <c r="AL32" s="90">
        <f t="shared" si="24"/>
        <v>65730</v>
      </c>
      <c r="AM32" s="88">
        <f t="shared" si="24"/>
        <v>0</v>
      </c>
      <c r="AN32" s="89">
        <f t="shared" si="24"/>
        <v>0</v>
      </c>
      <c r="AO32" s="90">
        <f t="shared" si="24"/>
        <v>0</v>
      </c>
      <c r="AP32" s="88">
        <f t="shared" si="24"/>
        <v>0</v>
      </c>
      <c r="AQ32" s="89">
        <f t="shared" si="24"/>
        <v>0</v>
      </c>
      <c r="AR32" s="90">
        <f t="shared" si="24"/>
        <v>0</v>
      </c>
      <c r="AS32" s="88">
        <f t="shared" si="24"/>
        <v>0</v>
      </c>
      <c r="AT32" s="89">
        <f t="shared" si="24"/>
        <v>0</v>
      </c>
      <c r="AU32" s="90">
        <f t="shared" si="24"/>
        <v>0</v>
      </c>
      <c r="AV32" s="88">
        <f t="shared" si="24"/>
        <v>0</v>
      </c>
      <c r="AW32" s="89">
        <f t="shared" si="24"/>
        <v>0</v>
      </c>
      <c r="AX32" s="90">
        <f t="shared" si="24"/>
        <v>0</v>
      </c>
      <c r="AY32" s="88">
        <f t="shared" si="24"/>
        <v>0</v>
      </c>
      <c r="AZ32" s="89">
        <f t="shared" si="24"/>
        <v>0</v>
      </c>
      <c r="BA32" s="90">
        <f t="shared" si="24"/>
        <v>0</v>
      </c>
      <c r="BB32" s="88">
        <f t="shared" si="24"/>
        <v>0</v>
      </c>
      <c r="BC32" s="89">
        <f t="shared" si="24"/>
        <v>0</v>
      </c>
      <c r="BD32" s="90">
        <f t="shared" si="24"/>
        <v>0</v>
      </c>
      <c r="BE32" s="88">
        <f t="shared" si="24"/>
        <v>0</v>
      </c>
      <c r="BF32" s="89">
        <f t="shared" si="24"/>
        <v>0</v>
      </c>
      <c r="BG32" s="90">
        <f t="shared" si="24"/>
        <v>0</v>
      </c>
      <c r="BH32" s="88">
        <f t="shared" si="24"/>
        <v>806665</v>
      </c>
      <c r="BI32" s="89">
        <f t="shared" si="24"/>
        <v>22407</v>
      </c>
      <c r="BJ32" s="90">
        <f t="shared" si="24"/>
        <v>829072</v>
      </c>
      <c r="BK32" s="88">
        <f t="shared" si="24"/>
        <v>129657</v>
      </c>
      <c r="BL32" s="89">
        <f t="shared" si="24"/>
        <v>22407</v>
      </c>
      <c r="BM32" s="90">
        <f t="shared" si="24"/>
        <v>152064</v>
      </c>
      <c r="BN32" s="93">
        <f t="shared" si="24"/>
        <v>981136</v>
      </c>
      <c r="BO32" s="56">
        <f t="shared" si="1"/>
        <v>0</v>
      </c>
    </row>
    <row r="33" spans="1:67" s="137" customFormat="1" ht="47.1" customHeight="1" thickTop="1">
      <c r="A33" s="456">
        <v>10</v>
      </c>
      <c r="B33" s="459" t="s">
        <v>67</v>
      </c>
      <c r="C33" s="462" t="s">
        <v>13</v>
      </c>
      <c r="D33" s="464" t="s">
        <v>40</v>
      </c>
      <c r="E33" s="192" t="s">
        <v>38</v>
      </c>
      <c r="F33" s="193">
        <v>134152500</v>
      </c>
      <c r="G33" s="194">
        <v>-46889544</v>
      </c>
      <c r="H33" s="159">
        <f>G33+F33</f>
        <v>87262956</v>
      </c>
      <c r="I33" s="193"/>
      <c r="J33" s="194"/>
      <c r="K33" s="159"/>
      <c r="L33" s="193"/>
      <c r="M33" s="194"/>
      <c r="N33" s="159"/>
      <c r="O33" s="193"/>
      <c r="P33" s="194"/>
      <c r="Q33" s="195"/>
      <c r="R33" s="193"/>
      <c r="S33" s="194"/>
      <c r="T33" s="196">
        <f>R33+S33</f>
        <v>0</v>
      </c>
      <c r="U33" s="193">
        <v>0</v>
      </c>
      <c r="V33" s="197">
        <v>0</v>
      </c>
      <c r="W33" s="196">
        <f>U33+V33</f>
        <v>0</v>
      </c>
      <c r="X33" s="193">
        <v>0</v>
      </c>
      <c r="Y33" s="197">
        <v>0</v>
      </c>
      <c r="Z33" s="196">
        <f>X33+Y33</f>
        <v>0</v>
      </c>
      <c r="AA33" s="193">
        <v>22000598</v>
      </c>
      <c r="AB33" s="194">
        <v>-5900672</v>
      </c>
      <c r="AC33" s="196">
        <f>AA33+AB33</f>
        <v>16099926</v>
      </c>
      <c r="AD33" s="193">
        <v>25441958</v>
      </c>
      <c r="AE33" s="194">
        <v>-9134759</v>
      </c>
      <c r="AF33" s="196">
        <f>AD33+AE33</f>
        <v>16307199</v>
      </c>
      <c r="AG33" s="193">
        <v>23796618</v>
      </c>
      <c r="AH33" s="194">
        <v>-7420779</v>
      </c>
      <c r="AI33" s="196">
        <f>AG33+AH33</f>
        <v>16375839</v>
      </c>
      <c r="AJ33" s="193">
        <v>23796618</v>
      </c>
      <c r="AK33" s="194">
        <v>-8274654</v>
      </c>
      <c r="AL33" s="196">
        <f>AJ33+AK33</f>
        <v>15521964</v>
      </c>
      <c r="AM33" s="193">
        <v>23796618</v>
      </c>
      <c r="AN33" s="194">
        <v>-8274654</v>
      </c>
      <c r="AO33" s="196">
        <f>AM33+AN33</f>
        <v>15521964</v>
      </c>
      <c r="AP33" s="193">
        <v>15320090</v>
      </c>
      <c r="AQ33" s="194">
        <v>-7884026</v>
      </c>
      <c r="AR33" s="196">
        <f>AP33+AQ33</f>
        <v>7436064</v>
      </c>
      <c r="AS33" s="193">
        <v>0</v>
      </c>
      <c r="AT33" s="194">
        <v>0</v>
      </c>
      <c r="AU33" s="196">
        <v>0</v>
      </c>
      <c r="AV33" s="193">
        <v>0</v>
      </c>
      <c r="AW33" s="194">
        <v>0</v>
      </c>
      <c r="AX33" s="196">
        <v>0</v>
      </c>
      <c r="AY33" s="193">
        <v>0</v>
      </c>
      <c r="AZ33" s="194">
        <v>0</v>
      </c>
      <c r="BA33" s="196">
        <v>0</v>
      </c>
      <c r="BB33" s="193">
        <v>0</v>
      </c>
      <c r="BC33" s="194">
        <v>0</v>
      </c>
      <c r="BD33" s="196">
        <v>0</v>
      </c>
      <c r="BE33" s="193">
        <v>0</v>
      </c>
      <c r="BF33" s="194">
        <v>0</v>
      </c>
      <c r="BG33" s="196">
        <v>0</v>
      </c>
      <c r="BH33" s="157">
        <f t="shared" ref="BH33:BJ34" si="25">L33+O33+R33+U33+X33+AA33+AD33+AG33+AJ33+AM33+AP33</f>
        <v>134152500</v>
      </c>
      <c r="BI33" s="158">
        <f t="shared" si="25"/>
        <v>-46889544</v>
      </c>
      <c r="BJ33" s="159">
        <f t="shared" si="25"/>
        <v>87262956</v>
      </c>
      <c r="BK33" s="193">
        <v>0</v>
      </c>
      <c r="BL33" s="197">
        <v>0</v>
      </c>
      <c r="BM33" s="159">
        <f>BL33+BK33</f>
        <v>0</v>
      </c>
      <c r="BN33" s="162">
        <f>BM33+BJ33</f>
        <v>87262956</v>
      </c>
      <c r="BO33" s="56">
        <f t="shared" si="1"/>
        <v>0</v>
      </c>
    </row>
    <row r="34" spans="1:67" s="137" customFormat="1" ht="49.5" customHeight="1">
      <c r="A34" s="457"/>
      <c r="B34" s="460"/>
      <c r="C34" s="414"/>
      <c r="D34" s="465"/>
      <c r="E34" s="198" t="s">
        <v>37</v>
      </c>
      <c r="F34" s="199">
        <v>20000</v>
      </c>
      <c r="G34" s="200">
        <v>42617496</v>
      </c>
      <c r="H34" s="140">
        <f>G34+F34</f>
        <v>42637496</v>
      </c>
      <c r="I34" s="199"/>
      <c r="J34" s="201"/>
      <c r="K34" s="140"/>
      <c r="L34" s="199"/>
      <c r="M34" s="201"/>
      <c r="N34" s="140"/>
      <c r="O34" s="199"/>
      <c r="P34" s="201"/>
      <c r="Q34" s="202"/>
      <c r="R34" s="199"/>
      <c r="S34" s="201"/>
      <c r="T34" s="203">
        <f>R34+S34</f>
        <v>0</v>
      </c>
      <c r="U34" s="199">
        <v>0</v>
      </c>
      <c r="V34" s="201">
        <v>0</v>
      </c>
      <c r="W34" s="203">
        <f>U34+V34</f>
        <v>0</v>
      </c>
      <c r="X34" s="199">
        <v>0</v>
      </c>
      <c r="Y34" s="201">
        <v>0</v>
      </c>
      <c r="Z34" s="203">
        <f>X34+Y34</f>
        <v>0</v>
      </c>
      <c r="AA34" s="199">
        <v>20000</v>
      </c>
      <c r="AB34" s="201">
        <v>7801104</v>
      </c>
      <c r="AC34" s="203">
        <f>AA34+AB34</f>
        <v>7821104</v>
      </c>
      <c r="AD34" s="199">
        <v>0</v>
      </c>
      <c r="AE34" s="201">
        <v>7801104</v>
      </c>
      <c r="AF34" s="203">
        <f>AD34+AE34</f>
        <v>7801104</v>
      </c>
      <c r="AG34" s="199">
        <v>0</v>
      </c>
      <c r="AH34" s="201">
        <v>7801104</v>
      </c>
      <c r="AI34" s="203">
        <f>AG34+AH34</f>
        <v>7801104</v>
      </c>
      <c r="AJ34" s="199">
        <v>0</v>
      </c>
      <c r="AK34" s="201">
        <v>7801104</v>
      </c>
      <c r="AL34" s="203">
        <f>AJ34+AK34</f>
        <v>7801104</v>
      </c>
      <c r="AM34" s="199">
        <v>0</v>
      </c>
      <c r="AN34" s="201">
        <v>7801104</v>
      </c>
      <c r="AO34" s="203">
        <f>AM34+AN34</f>
        <v>7801104</v>
      </c>
      <c r="AP34" s="199">
        <v>0</v>
      </c>
      <c r="AQ34" s="201">
        <v>3611976</v>
      </c>
      <c r="AR34" s="203">
        <f>AP34+AQ34</f>
        <v>3611976</v>
      </c>
      <c r="AS34" s="199">
        <v>0</v>
      </c>
      <c r="AT34" s="201">
        <v>0</v>
      </c>
      <c r="AU34" s="203">
        <v>0</v>
      </c>
      <c r="AV34" s="199">
        <v>0</v>
      </c>
      <c r="AW34" s="201">
        <v>0</v>
      </c>
      <c r="AX34" s="203">
        <v>0</v>
      </c>
      <c r="AY34" s="199">
        <v>0</v>
      </c>
      <c r="AZ34" s="201">
        <v>0</v>
      </c>
      <c r="BA34" s="203">
        <v>0</v>
      </c>
      <c r="BB34" s="199">
        <v>0</v>
      </c>
      <c r="BC34" s="201">
        <v>0</v>
      </c>
      <c r="BD34" s="203">
        <v>0</v>
      </c>
      <c r="BE34" s="199">
        <v>0</v>
      </c>
      <c r="BF34" s="201">
        <v>0</v>
      </c>
      <c r="BG34" s="203">
        <v>0</v>
      </c>
      <c r="BH34" s="138">
        <f t="shared" si="25"/>
        <v>20000</v>
      </c>
      <c r="BI34" s="145">
        <f t="shared" si="25"/>
        <v>42617496</v>
      </c>
      <c r="BJ34" s="140">
        <f t="shared" si="25"/>
        <v>42637496</v>
      </c>
      <c r="BK34" s="199">
        <v>0</v>
      </c>
      <c r="BL34" s="201">
        <v>0</v>
      </c>
      <c r="BM34" s="140">
        <f>BL34+BK34</f>
        <v>0</v>
      </c>
      <c r="BN34" s="179">
        <f>BM34+BJ34</f>
        <v>42637496</v>
      </c>
      <c r="BO34" s="56">
        <f t="shared" si="1"/>
        <v>0</v>
      </c>
    </row>
    <row r="35" spans="1:67" s="137" customFormat="1" ht="159" customHeight="1" thickBot="1">
      <c r="A35" s="458"/>
      <c r="B35" s="461"/>
      <c r="C35" s="463"/>
      <c r="D35" s="452" t="s">
        <v>21</v>
      </c>
      <c r="E35" s="453"/>
      <c r="F35" s="180">
        <f t="shared" ref="F35:BN35" si="26">F33+F34</f>
        <v>134172500</v>
      </c>
      <c r="G35" s="181">
        <f t="shared" si="26"/>
        <v>-4272048</v>
      </c>
      <c r="H35" s="182">
        <f t="shared" si="26"/>
        <v>129900452</v>
      </c>
      <c r="I35" s="180">
        <f t="shared" si="26"/>
        <v>0</v>
      </c>
      <c r="J35" s="181">
        <f t="shared" si="26"/>
        <v>0</v>
      </c>
      <c r="K35" s="182">
        <f t="shared" si="26"/>
        <v>0</v>
      </c>
      <c r="L35" s="180">
        <f t="shared" si="26"/>
        <v>0</v>
      </c>
      <c r="M35" s="181">
        <f t="shared" si="26"/>
        <v>0</v>
      </c>
      <c r="N35" s="182">
        <f t="shared" si="26"/>
        <v>0</v>
      </c>
      <c r="O35" s="180">
        <f t="shared" si="26"/>
        <v>0</v>
      </c>
      <c r="P35" s="181">
        <f t="shared" si="26"/>
        <v>0</v>
      </c>
      <c r="Q35" s="182">
        <f t="shared" si="26"/>
        <v>0</v>
      </c>
      <c r="R35" s="180">
        <f t="shared" si="26"/>
        <v>0</v>
      </c>
      <c r="S35" s="181">
        <f t="shared" si="26"/>
        <v>0</v>
      </c>
      <c r="T35" s="182">
        <f t="shared" si="26"/>
        <v>0</v>
      </c>
      <c r="U35" s="180">
        <f t="shared" si="26"/>
        <v>0</v>
      </c>
      <c r="V35" s="181">
        <f t="shared" si="26"/>
        <v>0</v>
      </c>
      <c r="W35" s="182">
        <f t="shared" si="26"/>
        <v>0</v>
      </c>
      <c r="X35" s="180">
        <f t="shared" si="26"/>
        <v>0</v>
      </c>
      <c r="Y35" s="181">
        <f t="shared" si="26"/>
        <v>0</v>
      </c>
      <c r="Z35" s="182">
        <f t="shared" si="26"/>
        <v>0</v>
      </c>
      <c r="AA35" s="180">
        <f t="shared" si="26"/>
        <v>22020598</v>
      </c>
      <c r="AB35" s="181">
        <f t="shared" si="26"/>
        <v>1900432</v>
      </c>
      <c r="AC35" s="182">
        <f t="shared" si="26"/>
        <v>23921030</v>
      </c>
      <c r="AD35" s="180">
        <f t="shared" si="26"/>
        <v>25441958</v>
      </c>
      <c r="AE35" s="181">
        <f t="shared" si="26"/>
        <v>-1333655</v>
      </c>
      <c r="AF35" s="182">
        <f t="shared" si="26"/>
        <v>24108303</v>
      </c>
      <c r="AG35" s="180">
        <f t="shared" si="26"/>
        <v>23796618</v>
      </c>
      <c r="AH35" s="181">
        <f t="shared" si="26"/>
        <v>380325</v>
      </c>
      <c r="AI35" s="182">
        <f t="shared" si="26"/>
        <v>24176943</v>
      </c>
      <c r="AJ35" s="180">
        <f t="shared" si="26"/>
        <v>23796618</v>
      </c>
      <c r="AK35" s="181">
        <f t="shared" si="26"/>
        <v>-473550</v>
      </c>
      <c r="AL35" s="182">
        <f t="shared" si="26"/>
        <v>23323068</v>
      </c>
      <c r="AM35" s="180">
        <f t="shared" si="26"/>
        <v>23796618</v>
      </c>
      <c r="AN35" s="181">
        <f t="shared" si="26"/>
        <v>-473550</v>
      </c>
      <c r="AO35" s="182">
        <f t="shared" si="26"/>
        <v>23323068</v>
      </c>
      <c r="AP35" s="180">
        <f t="shared" si="26"/>
        <v>15320090</v>
      </c>
      <c r="AQ35" s="181">
        <f t="shared" si="26"/>
        <v>-4272050</v>
      </c>
      <c r="AR35" s="182">
        <f t="shared" si="26"/>
        <v>11048040</v>
      </c>
      <c r="AS35" s="180">
        <f t="shared" si="26"/>
        <v>0</v>
      </c>
      <c r="AT35" s="181">
        <f t="shared" si="26"/>
        <v>0</v>
      </c>
      <c r="AU35" s="182">
        <f t="shared" si="26"/>
        <v>0</v>
      </c>
      <c r="AV35" s="180">
        <f t="shared" si="26"/>
        <v>0</v>
      </c>
      <c r="AW35" s="181">
        <f t="shared" si="26"/>
        <v>0</v>
      </c>
      <c r="AX35" s="182">
        <f t="shared" si="26"/>
        <v>0</v>
      </c>
      <c r="AY35" s="180">
        <f t="shared" si="26"/>
        <v>0</v>
      </c>
      <c r="AZ35" s="181">
        <f t="shared" si="26"/>
        <v>0</v>
      </c>
      <c r="BA35" s="182">
        <f t="shared" si="26"/>
        <v>0</v>
      </c>
      <c r="BB35" s="180">
        <f t="shared" si="26"/>
        <v>0</v>
      </c>
      <c r="BC35" s="181">
        <f t="shared" si="26"/>
        <v>0</v>
      </c>
      <c r="BD35" s="182">
        <f t="shared" si="26"/>
        <v>0</v>
      </c>
      <c r="BE35" s="180">
        <f t="shared" si="26"/>
        <v>0</v>
      </c>
      <c r="BF35" s="181">
        <f t="shared" si="26"/>
        <v>0</v>
      </c>
      <c r="BG35" s="182">
        <f t="shared" si="26"/>
        <v>0</v>
      </c>
      <c r="BH35" s="180">
        <f t="shared" si="26"/>
        <v>134172500</v>
      </c>
      <c r="BI35" s="181">
        <f t="shared" si="26"/>
        <v>-4272048</v>
      </c>
      <c r="BJ35" s="182">
        <f t="shared" si="26"/>
        <v>129900452</v>
      </c>
      <c r="BK35" s="180">
        <f t="shared" si="26"/>
        <v>0</v>
      </c>
      <c r="BL35" s="181">
        <f t="shared" si="26"/>
        <v>0</v>
      </c>
      <c r="BM35" s="182">
        <f t="shared" si="26"/>
        <v>0</v>
      </c>
      <c r="BN35" s="184">
        <f t="shared" si="26"/>
        <v>129900452</v>
      </c>
      <c r="BO35" s="56">
        <f t="shared" si="1"/>
        <v>0</v>
      </c>
    </row>
    <row r="36" spans="1:67" s="137" customFormat="1" ht="47.1" customHeight="1" thickTop="1">
      <c r="A36" s="438">
        <v>11</v>
      </c>
      <c r="B36" s="471" t="s">
        <v>68</v>
      </c>
      <c r="C36" s="474" t="s">
        <v>69</v>
      </c>
      <c r="D36" s="204" t="s">
        <v>40</v>
      </c>
      <c r="E36" s="475" t="s">
        <v>38</v>
      </c>
      <c r="F36" s="128">
        <v>28603520</v>
      </c>
      <c r="G36" s="129">
        <v>-1082684</v>
      </c>
      <c r="H36" s="130">
        <f>F36+G36</f>
        <v>27520836</v>
      </c>
      <c r="I36" s="128"/>
      <c r="J36" s="131"/>
      <c r="K36" s="130">
        <f>J36+I36</f>
        <v>0</v>
      </c>
      <c r="L36" s="128"/>
      <c r="M36" s="131"/>
      <c r="N36" s="130">
        <f>M36+L36</f>
        <v>0</v>
      </c>
      <c r="O36" s="128"/>
      <c r="P36" s="131"/>
      <c r="Q36" s="130"/>
      <c r="R36" s="128"/>
      <c r="S36" s="129"/>
      <c r="T36" s="130">
        <f>R36+S36</f>
        <v>0</v>
      </c>
      <c r="U36" s="128"/>
      <c r="V36" s="129"/>
      <c r="W36" s="130">
        <f>U36+V36</f>
        <v>0</v>
      </c>
      <c r="X36" s="128">
        <v>0</v>
      </c>
      <c r="Y36" s="129">
        <v>0</v>
      </c>
      <c r="Z36" s="130">
        <f>X36+Y36</f>
        <v>0</v>
      </c>
      <c r="AA36" s="128">
        <v>4250000</v>
      </c>
      <c r="AB36" s="129">
        <v>0</v>
      </c>
      <c r="AC36" s="205">
        <f>AA36+AB36</f>
        <v>4250000</v>
      </c>
      <c r="AD36" s="128">
        <v>5157460</v>
      </c>
      <c r="AE36" s="129">
        <v>0</v>
      </c>
      <c r="AF36" s="205">
        <f>AD36+AE36</f>
        <v>5157460</v>
      </c>
      <c r="AG36" s="128">
        <v>5166810</v>
      </c>
      <c r="AH36" s="131">
        <v>0</v>
      </c>
      <c r="AI36" s="205">
        <f>AG36+AH36</f>
        <v>5166810</v>
      </c>
      <c r="AJ36" s="128">
        <v>5344460</v>
      </c>
      <c r="AK36" s="131">
        <v>0</v>
      </c>
      <c r="AL36" s="205">
        <f>AJ36+AK36</f>
        <v>5344460</v>
      </c>
      <c r="AM36" s="128">
        <v>5073310</v>
      </c>
      <c r="AN36" s="131">
        <v>0</v>
      </c>
      <c r="AO36" s="205">
        <f>AM36+AN36</f>
        <v>5073310</v>
      </c>
      <c r="AP36" s="128">
        <v>3611480</v>
      </c>
      <c r="AQ36" s="131">
        <v>-1082684</v>
      </c>
      <c r="AR36" s="205">
        <f>AP36+AQ36</f>
        <v>2528796</v>
      </c>
      <c r="AS36" s="128">
        <v>0</v>
      </c>
      <c r="AT36" s="131">
        <v>0</v>
      </c>
      <c r="AU36" s="205">
        <f>AS36+AT36</f>
        <v>0</v>
      </c>
      <c r="AV36" s="128">
        <v>0</v>
      </c>
      <c r="AW36" s="131">
        <v>0</v>
      </c>
      <c r="AX36" s="205">
        <f>AV36+AW36</f>
        <v>0</v>
      </c>
      <c r="AY36" s="128">
        <v>0</v>
      </c>
      <c r="AZ36" s="131">
        <v>0</v>
      </c>
      <c r="BA36" s="205">
        <f>AY36+AZ36</f>
        <v>0</v>
      </c>
      <c r="BB36" s="128">
        <v>0</v>
      </c>
      <c r="BC36" s="131">
        <v>0</v>
      </c>
      <c r="BD36" s="205">
        <f>BB36+BC36</f>
        <v>0</v>
      </c>
      <c r="BE36" s="128">
        <v>0</v>
      </c>
      <c r="BF36" s="131">
        <v>0</v>
      </c>
      <c r="BG36" s="205">
        <f>BE36+BF36</f>
        <v>0</v>
      </c>
      <c r="BH36" s="133">
        <f>I36+L36+O36+R36+U36+X36+AA36+AD36+AG36+AJ36+AM36+AP36</f>
        <v>28603520</v>
      </c>
      <c r="BI36" s="134">
        <f t="shared" ref="BI36:BJ38" si="27">J36+M36+P36+S36+V36+Y36+AB36+AE36+AH36+AK36+AN36+AQ36</f>
        <v>-1082684</v>
      </c>
      <c r="BJ36" s="130">
        <f>K36+N36+Q36+T36+W36+Z36+AC36+AF36+AI36+AL36+AO36+AR36</f>
        <v>27520836</v>
      </c>
      <c r="BK36" s="133">
        <v>0</v>
      </c>
      <c r="BL36" s="129">
        <v>0</v>
      </c>
      <c r="BM36" s="130">
        <f>BL36+BK36</f>
        <v>0</v>
      </c>
      <c r="BN36" s="191">
        <f>BM36+BJ36</f>
        <v>27520836</v>
      </c>
      <c r="BO36" s="56">
        <f t="shared" si="1"/>
        <v>0</v>
      </c>
    </row>
    <row r="37" spans="1:67" s="137" customFormat="1" ht="47.1" customHeight="1">
      <c r="A37" s="439"/>
      <c r="B37" s="472"/>
      <c r="C37" s="460"/>
      <c r="D37" s="344" t="s">
        <v>36</v>
      </c>
      <c r="E37" s="476"/>
      <c r="F37" s="199">
        <v>1682560</v>
      </c>
      <c r="G37" s="206">
        <v>-63687</v>
      </c>
      <c r="H37" s="140">
        <f>F37+G37</f>
        <v>1618873</v>
      </c>
      <c r="I37" s="75"/>
      <c r="J37" s="78"/>
      <c r="K37" s="207"/>
      <c r="L37" s="75"/>
      <c r="M37" s="78"/>
      <c r="N37" s="207"/>
      <c r="O37" s="75"/>
      <c r="P37" s="78"/>
      <c r="Q37" s="207"/>
      <c r="R37" s="199"/>
      <c r="S37" s="200"/>
      <c r="T37" s="140">
        <f>R37+S37</f>
        <v>0</v>
      </c>
      <c r="U37" s="199"/>
      <c r="V37" s="206"/>
      <c r="W37" s="140">
        <f>U37+V37</f>
        <v>0</v>
      </c>
      <c r="X37" s="199">
        <v>0</v>
      </c>
      <c r="Y37" s="200">
        <v>0</v>
      </c>
      <c r="Z37" s="140">
        <f>X37+Y37</f>
        <v>0</v>
      </c>
      <c r="AA37" s="199">
        <v>250000</v>
      </c>
      <c r="AB37" s="200">
        <v>0</v>
      </c>
      <c r="AC37" s="87">
        <f>AA37+AB37</f>
        <v>250000</v>
      </c>
      <c r="AD37" s="199">
        <v>303380</v>
      </c>
      <c r="AE37" s="200">
        <v>0</v>
      </c>
      <c r="AF37" s="87">
        <f>AD37+AE37</f>
        <v>303380</v>
      </c>
      <c r="AG37" s="199">
        <v>303930</v>
      </c>
      <c r="AH37" s="200">
        <v>0</v>
      </c>
      <c r="AI37" s="87">
        <f>AG37+AH37</f>
        <v>303930</v>
      </c>
      <c r="AJ37" s="199">
        <v>314380</v>
      </c>
      <c r="AK37" s="200">
        <v>0</v>
      </c>
      <c r="AL37" s="87">
        <f>AJ37+AK37</f>
        <v>314380</v>
      </c>
      <c r="AM37" s="199">
        <v>298430</v>
      </c>
      <c r="AN37" s="200">
        <v>0</v>
      </c>
      <c r="AO37" s="87">
        <f>AM37+AN37</f>
        <v>298430</v>
      </c>
      <c r="AP37" s="199">
        <v>212440</v>
      </c>
      <c r="AQ37" s="206">
        <v>-63687</v>
      </c>
      <c r="AR37" s="87">
        <f>AP37+AQ37</f>
        <v>148753</v>
      </c>
      <c r="AS37" s="199">
        <v>0</v>
      </c>
      <c r="AT37" s="201">
        <v>0</v>
      </c>
      <c r="AU37" s="87">
        <v>0</v>
      </c>
      <c r="AV37" s="199">
        <v>0</v>
      </c>
      <c r="AW37" s="201">
        <v>0</v>
      </c>
      <c r="AX37" s="87">
        <v>0</v>
      </c>
      <c r="AY37" s="199">
        <v>0</v>
      </c>
      <c r="AZ37" s="201">
        <v>0</v>
      </c>
      <c r="BA37" s="87">
        <v>0</v>
      </c>
      <c r="BB37" s="199">
        <v>0</v>
      </c>
      <c r="BC37" s="201">
        <v>0</v>
      </c>
      <c r="BD37" s="87">
        <v>0</v>
      </c>
      <c r="BE37" s="199">
        <v>0</v>
      </c>
      <c r="BF37" s="201">
        <v>0</v>
      </c>
      <c r="BG37" s="87">
        <v>0</v>
      </c>
      <c r="BH37" s="138">
        <f>I37+L37+O37+R37+U37+X37+AA37+AD37+AG37+AJ37+AM37+AP37</f>
        <v>1682560</v>
      </c>
      <c r="BI37" s="139">
        <f t="shared" si="27"/>
        <v>-63687</v>
      </c>
      <c r="BJ37" s="140">
        <f t="shared" si="27"/>
        <v>1618873</v>
      </c>
      <c r="BK37" s="138">
        <v>0</v>
      </c>
      <c r="BL37" s="200">
        <v>0</v>
      </c>
      <c r="BM37" s="140">
        <f>BL37+BK37</f>
        <v>0</v>
      </c>
      <c r="BN37" s="179">
        <f>BM37+BJ37</f>
        <v>1618873</v>
      </c>
      <c r="BO37" s="56">
        <f t="shared" si="1"/>
        <v>0</v>
      </c>
    </row>
    <row r="38" spans="1:67" s="137" customFormat="1" ht="47.1" customHeight="1">
      <c r="A38" s="439"/>
      <c r="B38" s="472"/>
      <c r="C38" s="460"/>
      <c r="D38" s="208" t="s">
        <v>41</v>
      </c>
      <c r="E38" s="476"/>
      <c r="F38" s="209">
        <v>3365120</v>
      </c>
      <c r="G38" s="210">
        <v>-127374</v>
      </c>
      <c r="H38" s="172">
        <f>F38+G38</f>
        <v>3237746</v>
      </c>
      <c r="I38" s="75"/>
      <c r="J38" s="78"/>
      <c r="K38" s="207"/>
      <c r="L38" s="75"/>
      <c r="M38" s="78"/>
      <c r="N38" s="207"/>
      <c r="O38" s="75"/>
      <c r="P38" s="78"/>
      <c r="Q38" s="207"/>
      <c r="R38" s="209"/>
      <c r="S38" s="210"/>
      <c r="T38" s="172">
        <f>R38+S38</f>
        <v>0</v>
      </c>
      <c r="U38" s="209"/>
      <c r="V38" s="210">
        <v>0</v>
      </c>
      <c r="W38" s="172">
        <f>U38+V38</f>
        <v>0</v>
      </c>
      <c r="X38" s="209">
        <v>0</v>
      </c>
      <c r="Y38" s="211">
        <v>0</v>
      </c>
      <c r="Z38" s="172">
        <f>X38+Y38</f>
        <v>0</v>
      </c>
      <c r="AA38" s="209">
        <v>500000</v>
      </c>
      <c r="AB38" s="210">
        <v>0</v>
      </c>
      <c r="AC38" s="212">
        <f>AA38+AB38</f>
        <v>500000</v>
      </c>
      <c r="AD38" s="209">
        <v>606760</v>
      </c>
      <c r="AE38" s="210">
        <v>0</v>
      </c>
      <c r="AF38" s="212">
        <f>AD38+AE38</f>
        <v>606760</v>
      </c>
      <c r="AG38" s="209">
        <v>607860</v>
      </c>
      <c r="AH38" s="211">
        <v>0</v>
      </c>
      <c r="AI38" s="212">
        <f>AG38+AH38</f>
        <v>607860</v>
      </c>
      <c r="AJ38" s="209">
        <v>628760</v>
      </c>
      <c r="AK38" s="211">
        <v>0</v>
      </c>
      <c r="AL38" s="212">
        <f>AJ38+AK38</f>
        <v>628760</v>
      </c>
      <c r="AM38" s="209">
        <v>596860</v>
      </c>
      <c r="AN38" s="211">
        <v>0</v>
      </c>
      <c r="AO38" s="212">
        <f>AM38+AN38</f>
        <v>596860</v>
      </c>
      <c r="AP38" s="209">
        <v>424880</v>
      </c>
      <c r="AQ38" s="211">
        <v>-127374</v>
      </c>
      <c r="AR38" s="212">
        <f>AP38+AQ38</f>
        <v>297506</v>
      </c>
      <c r="AS38" s="209">
        <v>0</v>
      </c>
      <c r="AT38" s="211">
        <v>0</v>
      </c>
      <c r="AU38" s="212">
        <v>0</v>
      </c>
      <c r="AV38" s="209">
        <v>0</v>
      </c>
      <c r="AW38" s="211">
        <v>0</v>
      </c>
      <c r="AX38" s="212">
        <v>0</v>
      </c>
      <c r="AY38" s="209">
        <v>0</v>
      </c>
      <c r="AZ38" s="211">
        <v>0</v>
      </c>
      <c r="BA38" s="212">
        <v>0</v>
      </c>
      <c r="BB38" s="209">
        <v>0</v>
      </c>
      <c r="BC38" s="211">
        <v>0</v>
      </c>
      <c r="BD38" s="212">
        <v>0</v>
      </c>
      <c r="BE38" s="209">
        <v>0</v>
      </c>
      <c r="BF38" s="211">
        <v>0</v>
      </c>
      <c r="BG38" s="212">
        <v>0</v>
      </c>
      <c r="BH38" s="138">
        <f>I38+L38+O38+R38+U38+X38+AA38+AD38+AG38+AJ38+AM38+AP38</f>
        <v>3365120</v>
      </c>
      <c r="BI38" s="147">
        <f t="shared" si="27"/>
        <v>-127374</v>
      </c>
      <c r="BJ38" s="140">
        <f t="shared" si="27"/>
        <v>3237746</v>
      </c>
      <c r="BK38" s="138">
        <v>0</v>
      </c>
      <c r="BL38" s="200">
        <v>0</v>
      </c>
      <c r="BM38" s="140">
        <f>BL38+BK38</f>
        <v>0</v>
      </c>
      <c r="BN38" s="179">
        <f>BM38+BJ38</f>
        <v>3237746</v>
      </c>
      <c r="BO38" s="56">
        <f t="shared" si="1"/>
        <v>0</v>
      </c>
    </row>
    <row r="39" spans="1:67" s="137" customFormat="1" ht="47.1" customHeight="1" thickBot="1">
      <c r="A39" s="454"/>
      <c r="B39" s="473"/>
      <c r="C39" s="468"/>
      <c r="D39" s="427" t="s">
        <v>21</v>
      </c>
      <c r="E39" s="428"/>
      <c r="F39" s="88">
        <f t="shared" ref="F39:BN39" si="28">F36+F37+F38</f>
        <v>33651200</v>
      </c>
      <c r="G39" s="89">
        <f t="shared" si="28"/>
        <v>-1273745</v>
      </c>
      <c r="H39" s="90">
        <f t="shared" si="28"/>
        <v>32377455</v>
      </c>
      <c r="I39" s="88">
        <f t="shared" si="28"/>
        <v>0</v>
      </c>
      <c r="J39" s="89">
        <f t="shared" si="28"/>
        <v>0</v>
      </c>
      <c r="K39" s="90">
        <f t="shared" si="28"/>
        <v>0</v>
      </c>
      <c r="L39" s="88">
        <f t="shared" si="28"/>
        <v>0</v>
      </c>
      <c r="M39" s="89">
        <f t="shared" si="28"/>
        <v>0</v>
      </c>
      <c r="N39" s="90">
        <f t="shared" si="28"/>
        <v>0</v>
      </c>
      <c r="O39" s="88">
        <f t="shared" si="28"/>
        <v>0</v>
      </c>
      <c r="P39" s="89">
        <f t="shared" si="28"/>
        <v>0</v>
      </c>
      <c r="Q39" s="90">
        <f t="shared" si="28"/>
        <v>0</v>
      </c>
      <c r="R39" s="88">
        <f t="shared" si="28"/>
        <v>0</v>
      </c>
      <c r="S39" s="89">
        <f t="shared" si="28"/>
        <v>0</v>
      </c>
      <c r="T39" s="90">
        <f t="shared" si="28"/>
        <v>0</v>
      </c>
      <c r="U39" s="88">
        <f t="shared" si="28"/>
        <v>0</v>
      </c>
      <c r="V39" s="89">
        <f t="shared" si="28"/>
        <v>0</v>
      </c>
      <c r="W39" s="90">
        <f t="shared" si="28"/>
        <v>0</v>
      </c>
      <c r="X39" s="88">
        <f t="shared" si="28"/>
        <v>0</v>
      </c>
      <c r="Y39" s="89">
        <f t="shared" si="28"/>
        <v>0</v>
      </c>
      <c r="Z39" s="90">
        <f t="shared" si="28"/>
        <v>0</v>
      </c>
      <c r="AA39" s="88">
        <f t="shared" si="28"/>
        <v>5000000</v>
      </c>
      <c r="AB39" s="89">
        <f t="shared" si="28"/>
        <v>0</v>
      </c>
      <c r="AC39" s="90">
        <f t="shared" si="28"/>
        <v>5000000</v>
      </c>
      <c r="AD39" s="88">
        <f t="shared" si="28"/>
        <v>6067600</v>
      </c>
      <c r="AE39" s="89">
        <f t="shared" si="28"/>
        <v>0</v>
      </c>
      <c r="AF39" s="90">
        <f t="shared" si="28"/>
        <v>6067600</v>
      </c>
      <c r="AG39" s="88">
        <f t="shared" si="28"/>
        <v>6078600</v>
      </c>
      <c r="AH39" s="89">
        <f t="shared" si="28"/>
        <v>0</v>
      </c>
      <c r="AI39" s="90">
        <f t="shared" si="28"/>
        <v>6078600</v>
      </c>
      <c r="AJ39" s="88">
        <f t="shared" si="28"/>
        <v>6287600</v>
      </c>
      <c r="AK39" s="89">
        <f t="shared" si="28"/>
        <v>0</v>
      </c>
      <c r="AL39" s="90">
        <f t="shared" si="28"/>
        <v>6287600</v>
      </c>
      <c r="AM39" s="88">
        <f t="shared" si="28"/>
        <v>5968600</v>
      </c>
      <c r="AN39" s="89">
        <f t="shared" si="28"/>
        <v>0</v>
      </c>
      <c r="AO39" s="90">
        <f t="shared" si="28"/>
        <v>5968600</v>
      </c>
      <c r="AP39" s="88">
        <f t="shared" si="28"/>
        <v>4248800</v>
      </c>
      <c r="AQ39" s="89">
        <f t="shared" si="28"/>
        <v>-1273745</v>
      </c>
      <c r="AR39" s="90">
        <f t="shared" si="28"/>
        <v>2975055</v>
      </c>
      <c r="AS39" s="88">
        <f t="shared" si="28"/>
        <v>0</v>
      </c>
      <c r="AT39" s="89">
        <f t="shared" si="28"/>
        <v>0</v>
      </c>
      <c r="AU39" s="90">
        <f t="shared" si="28"/>
        <v>0</v>
      </c>
      <c r="AV39" s="88">
        <f t="shared" si="28"/>
        <v>0</v>
      </c>
      <c r="AW39" s="89">
        <f t="shared" si="28"/>
        <v>0</v>
      </c>
      <c r="AX39" s="90">
        <f t="shared" si="28"/>
        <v>0</v>
      </c>
      <c r="AY39" s="88">
        <f t="shared" si="28"/>
        <v>0</v>
      </c>
      <c r="AZ39" s="89">
        <f t="shared" si="28"/>
        <v>0</v>
      </c>
      <c r="BA39" s="90">
        <f t="shared" si="28"/>
        <v>0</v>
      </c>
      <c r="BB39" s="88">
        <f t="shared" si="28"/>
        <v>0</v>
      </c>
      <c r="BC39" s="89">
        <f t="shared" si="28"/>
        <v>0</v>
      </c>
      <c r="BD39" s="90">
        <f t="shared" si="28"/>
        <v>0</v>
      </c>
      <c r="BE39" s="88">
        <f t="shared" si="28"/>
        <v>0</v>
      </c>
      <c r="BF39" s="89">
        <f t="shared" si="28"/>
        <v>0</v>
      </c>
      <c r="BG39" s="90">
        <f t="shared" si="28"/>
        <v>0</v>
      </c>
      <c r="BH39" s="213">
        <f t="shared" si="28"/>
        <v>33651200</v>
      </c>
      <c r="BI39" s="214">
        <f t="shared" si="28"/>
        <v>-1273745</v>
      </c>
      <c r="BJ39" s="215">
        <f t="shared" si="28"/>
        <v>32377455</v>
      </c>
      <c r="BK39" s="213">
        <f t="shared" si="28"/>
        <v>0</v>
      </c>
      <c r="BL39" s="214">
        <f t="shared" si="28"/>
        <v>0</v>
      </c>
      <c r="BM39" s="215">
        <f t="shared" si="28"/>
        <v>0</v>
      </c>
      <c r="BN39" s="216">
        <f t="shared" si="28"/>
        <v>32377455</v>
      </c>
      <c r="BO39" s="56">
        <f t="shared" si="1"/>
        <v>0</v>
      </c>
    </row>
    <row r="40" spans="1:67" s="137" customFormat="1" ht="42" customHeight="1" thickTop="1">
      <c r="A40" s="466">
        <v>12</v>
      </c>
      <c r="B40" s="441" t="s">
        <v>70</v>
      </c>
      <c r="C40" s="460" t="s">
        <v>14</v>
      </c>
      <c r="D40" s="469" t="s">
        <v>41</v>
      </c>
      <c r="E40" s="342" t="s">
        <v>38</v>
      </c>
      <c r="F40" s="59">
        <v>165526767</v>
      </c>
      <c r="G40" s="63">
        <v>127374</v>
      </c>
      <c r="H40" s="143">
        <f>G40+F40</f>
        <v>165654141</v>
      </c>
      <c r="I40" s="59"/>
      <c r="J40" s="63"/>
      <c r="K40" s="143">
        <f>J40+I40</f>
        <v>0</v>
      </c>
      <c r="L40" s="59">
        <v>0</v>
      </c>
      <c r="M40" s="65">
        <v>0</v>
      </c>
      <c r="N40" s="143">
        <f>M40+L40</f>
        <v>0</v>
      </c>
      <c r="O40" s="65"/>
      <c r="P40" s="65"/>
      <c r="Q40" s="143"/>
      <c r="R40" s="59"/>
      <c r="S40" s="63"/>
      <c r="T40" s="143">
        <f>R40+S40</f>
        <v>0</v>
      </c>
      <c r="U40" s="59"/>
      <c r="V40" s="63"/>
      <c r="W40" s="143">
        <f>U40+V40</f>
        <v>0</v>
      </c>
      <c r="X40" s="59"/>
      <c r="Y40" s="63"/>
      <c r="Z40" s="143">
        <f>X40+Y40</f>
        <v>0</v>
      </c>
      <c r="AA40" s="59">
        <v>18701892</v>
      </c>
      <c r="AB40" s="63">
        <v>0</v>
      </c>
      <c r="AC40" s="143">
        <f>AA40+AB40</f>
        <v>18701892</v>
      </c>
      <c r="AD40" s="59">
        <v>41755710</v>
      </c>
      <c r="AE40" s="63">
        <v>0</v>
      </c>
      <c r="AF40" s="143">
        <f>AD40+AE40</f>
        <v>41755710</v>
      </c>
      <c r="AG40" s="59">
        <v>40513646</v>
      </c>
      <c r="AH40" s="63">
        <v>0</v>
      </c>
      <c r="AI40" s="143">
        <f>AG40+AH40</f>
        <v>40513646</v>
      </c>
      <c r="AJ40" s="59">
        <v>32943781</v>
      </c>
      <c r="AK40" s="63">
        <v>0</v>
      </c>
      <c r="AL40" s="143">
        <f>AJ40+AK40</f>
        <v>32943781</v>
      </c>
      <c r="AM40" s="59">
        <v>31611738</v>
      </c>
      <c r="AN40" s="63">
        <v>127374</v>
      </c>
      <c r="AO40" s="143">
        <f>AM40+AN40</f>
        <v>31739112</v>
      </c>
      <c r="AP40" s="59">
        <v>0</v>
      </c>
      <c r="AQ40" s="63">
        <v>0</v>
      </c>
      <c r="AR40" s="143">
        <f>AP40+AQ40</f>
        <v>0</v>
      </c>
      <c r="AS40" s="59">
        <v>0</v>
      </c>
      <c r="AT40" s="63">
        <v>0</v>
      </c>
      <c r="AU40" s="143">
        <f>AS40+AT40</f>
        <v>0</v>
      </c>
      <c r="AV40" s="59">
        <v>0</v>
      </c>
      <c r="AW40" s="63">
        <v>0</v>
      </c>
      <c r="AX40" s="143">
        <f>AV40+AW40</f>
        <v>0</v>
      </c>
      <c r="AY40" s="59">
        <v>0</v>
      </c>
      <c r="AZ40" s="63">
        <v>0</v>
      </c>
      <c r="BA40" s="143">
        <f>AY40+AZ40</f>
        <v>0</v>
      </c>
      <c r="BB40" s="59">
        <v>0</v>
      </c>
      <c r="BC40" s="63">
        <v>0</v>
      </c>
      <c r="BD40" s="143">
        <f>BB40+BC40</f>
        <v>0</v>
      </c>
      <c r="BE40" s="59">
        <v>0</v>
      </c>
      <c r="BF40" s="63">
        <v>0</v>
      </c>
      <c r="BG40" s="143">
        <f>BE40+BF40</f>
        <v>0</v>
      </c>
      <c r="BH40" s="141">
        <f t="shared" ref="BH40:BJ41" si="29">I40+L40+O40+R40+U40+X40+AA40+AD40+AG40+AJ40+AM40</f>
        <v>165526767</v>
      </c>
      <c r="BI40" s="144">
        <f t="shared" si="29"/>
        <v>127374</v>
      </c>
      <c r="BJ40" s="143">
        <f t="shared" si="29"/>
        <v>165654141</v>
      </c>
      <c r="BK40" s="59">
        <v>0</v>
      </c>
      <c r="BL40" s="63">
        <v>0</v>
      </c>
      <c r="BM40" s="143">
        <f>BL40+BK40</f>
        <v>0</v>
      </c>
      <c r="BN40" s="217">
        <f>BM40+BJ40</f>
        <v>165654141</v>
      </c>
      <c r="BO40" s="56">
        <f t="shared" si="1"/>
        <v>0</v>
      </c>
    </row>
    <row r="41" spans="1:67" s="151" customFormat="1" ht="42" customHeight="1">
      <c r="A41" s="466"/>
      <c r="B41" s="441"/>
      <c r="C41" s="460"/>
      <c r="D41" s="470"/>
      <c r="E41" s="218" t="s">
        <v>37</v>
      </c>
      <c r="F41" s="141">
        <v>15841727</v>
      </c>
      <c r="G41" s="144">
        <v>0</v>
      </c>
      <c r="H41" s="143">
        <f>G41+F41</f>
        <v>15841727</v>
      </c>
      <c r="I41" s="141"/>
      <c r="J41" s="142"/>
      <c r="K41" s="143">
        <f>J41+I41</f>
        <v>0</v>
      </c>
      <c r="L41" s="141">
        <v>0</v>
      </c>
      <c r="M41" s="144">
        <v>0</v>
      </c>
      <c r="N41" s="143">
        <f>M41+L41</f>
        <v>0</v>
      </c>
      <c r="O41" s="219"/>
      <c r="P41" s="219"/>
      <c r="Q41" s="143"/>
      <c r="R41" s="146">
        <v>0</v>
      </c>
      <c r="S41" s="219">
        <v>0</v>
      </c>
      <c r="T41" s="143">
        <f>R41+S41</f>
        <v>0</v>
      </c>
      <c r="U41" s="146">
        <v>0</v>
      </c>
      <c r="V41" s="220">
        <v>0</v>
      </c>
      <c r="W41" s="143">
        <f>U41+V41</f>
        <v>0</v>
      </c>
      <c r="X41" s="146"/>
      <c r="Y41" s="220"/>
      <c r="Z41" s="143">
        <f>X41+Y41</f>
        <v>0</v>
      </c>
      <c r="AA41" s="146">
        <v>2574727</v>
      </c>
      <c r="AB41" s="220">
        <v>0</v>
      </c>
      <c r="AC41" s="143">
        <f>AA41+AB41</f>
        <v>2574727</v>
      </c>
      <c r="AD41" s="146">
        <v>5680000</v>
      </c>
      <c r="AE41" s="220">
        <v>0</v>
      </c>
      <c r="AF41" s="143">
        <f>AD41+AE41</f>
        <v>5680000</v>
      </c>
      <c r="AG41" s="146">
        <v>3571000</v>
      </c>
      <c r="AH41" s="220">
        <v>0</v>
      </c>
      <c r="AI41" s="143">
        <f>AG41+AH41</f>
        <v>3571000</v>
      </c>
      <c r="AJ41" s="146">
        <v>2008000</v>
      </c>
      <c r="AK41" s="220">
        <v>0</v>
      </c>
      <c r="AL41" s="143">
        <f>AJ41+AK41</f>
        <v>2008000</v>
      </c>
      <c r="AM41" s="146">
        <v>2008000</v>
      </c>
      <c r="AN41" s="220">
        <v>0</v>
      </c>
      <c r="AO41" s="143">
        <f>AM41+AN41</f>
        <v>2008000</v>
      </c>
      <c r="AP41" s="146">
        <v>0</v>
      </c>
      <c r="AQ41" s="220">
        <v>0</v>
      </c>
      <c r="AR41" s="143">
        <f>AP41+AQ41</f>
        <v>0</v>
      </c>
      <c r="AS41" s="146">
        <v>0</v>
      </c>
      <c r="AT41" s="220">
        <v>0</v>
      </c>
      <c r="AU41" s="143">
        <f>AS41+AT41</f>
        <v>0</v>
      </c>
      <c r="AV41" s="146">
        <v>0</v>
      </c>
      <c r="AW41" s="220">
        <v>0</v>
      </c>
      <c r="AX41" s="143">
        <f>AV41+AW41</f>
        <v>0</v>
      </c>
      <c r="AY41" s="146">
        <v>0</v>
      </c>
      <c r="AZ41" s="220">
        <v>0</v>
      </c>
      <c r="BA41" s="143">
        <f>AY41+AZ41</f>
        <v>0</v>
      </c>
      <c r="BB41" s="146">
        <v>0</v>
      </c>
      <c r="BC41" s="220">
        <v>0</v>
      </c>
      <c r="BD41" s="143">
        <f>BB41+BC41</f>
        <v>0</v>
      </c>
      <c r="BE41" s="146">
        <v>0</v>
      </c>
      <c r="BF41" s="220">
        <v>0</v>
      </c>
      <c r="BG41" s="143">
        <f>BE41+BF41</f>
        <v>0</v>
      </c>
      <c r="BH41" s="141">
        <f t="shared" si="29"/>
        <v>15841727</v>
      </c>
      <c r="BI41" s="144">
        <f t="shared" si="29"/>
        <v>0</v>
      </c>
      <c r="BJ41" s="143">
        <f t="shared" si="29"/>
        <v>15841727</v>
      </c>
      <c r="BK41" s="141">
        <v>0</v>
      </c>
      <c r="BL41" s="142">
        <v>0</v>
      </c>
      <c r="BM41" s="143">
        <f>BL41+BK41</f>
        <v>0</v>
      </c>
      <c r="BN41" s="217">
        <f>BM41+BJ41</f>
        <v>15841727</v>
      </c>
      <c r="BO41" s="56">
        <f t="shared" si="1"/>
        <v>0</v>
      </c>
    </row>
    <row r="42" spans="1:67" s="137" customFormat="1" ht="42" customHeight="1" thickBot="1">
      <c r="A42" s="467"/>
      <c r="B42" s="442"/>
      <c r="C42" s="468"/>
      <c r="D42" s="427" t="s">
        <v>21</v>
      </c>
      <c r="E42" s="428"/>
      <c r="F42" s="88">
        <f t="shared" ref="F42:N42" si="30">F41+F40</f>
        <v>181368494</v>
      </c>
      <c r="G42" s="89">
        <f t="shared" si="30"/>
        <v>127374</v>
      </c>
      <c r="H42" s="90">
        <f t="shared" si="30"/>
        <v>181495868</v>
      </c>
      <c r="I42" s="88">
        <f t="shared" si="30"/>
        <v>0</v>
      </c>
      <c r="J42" s="89">
        <f t="shared" si="30"/>
        <v>0</v>
      </c>
      <c r="K42" s="90">
        <f t="shared" si="30"/>
        <v>0</v>
      </c>
      <c r="L42" s="88">
        <f t="shared" si="30"/>
        <v>0</v>
      </c>
      <c r="M42" s="89">
        <f t="shared" si="30"/>
        <v>0</v>
      </c>
      <c r="N42" s="90">
        <f t="shared" si="30"/>
        <v>0</v>
      </c>
      <c r="O42" s="88"/>
      <c r="P42" s="89"/>
      <c r="Q42" s="90"/>
      <c r="R42" s="88">
        <f t="shared" ref="R42:BN42" si="31">R41+R40</f>
        <v>0</v>
      </c>
      <c r="S42" s="89">
        <f t="shared" si="31"/>
        <v>0</v>
      </c>
      <c r="T42" s="90">
        <f t="shared" si="31"/>
        <v>0</v>
      </c>
      <c r="U42" s="88">
        <f t="shared" si="31"/>
        <v>0</v>
      </c>
      <c r="V42" s="89">
        <f t="shared" si="31"/>
        <v>0</v>
      </c>
      <c r="W42" s="90">
        <f t="shared" si="31"/>
        <v>0</v>
      </c>
      <c r="X42" s="88">
        <f t="shared" si="31"/>
        <v>0</v>
      </c>
      <c r="Y42" s="89">
        <f t="shared" si="31"/>
        <v>0</v>
      </c>
      <c r="Z42" s="90">
        <f t="shared" si="31"/>
        <v>0</v>
      </c>
      <c r="AA42" s="88">
        <f t="shared" si="31"/>
        <v>21276619</v>
      </c>
      <c r="AB42" s="89">
        <f t="shared" si="31"/>
        <v>0</v>
      </c>
      <c r="AC42" s="90">
        <f t="shared" si="31"/>
        <v>21276619</v>
      </c>
      <c r="AD42" s="88">
        <f t="shared" si="31"/>
        <v>47435710</v>
      </c>
      <c r="AE42" s="89">
        <f t="shared" si="31"/>
        <v>0</v>
      </c>
      <c r="AF42" s="90">
        <f t="shared" si="31"/>
        <v>47435710</v>
      </c>
      <c r="AG42" s="88">
        <f t="shared" si="31"/>
        <v>44084646</v>
      </c>
      <c r="AH42" s="89">
        <f t="shared" si="31"/>
        <v>0</v>
      </c>
      <c r="AI42" s="90">
        <f t="shared" si="31"/>
        <v>44084646</v>
      </c>
      <c r="AJ42" s="88">
        <f t="shared" si="31"/>
        <v>34951781</v>
      </c>
      <c r="AK42" s="89">
        <f t="shared" si="31"/>
        <v>0</v>
      </c>
      <c r="AL42" s="90">
        <f t="shared" si="31"/>
        <v>34951781</v>
      </c>
      <c r="AM42" s="88">
        <f t="shared" si="31"/>
        <v>33619738</v>
      </c>
      <c r="AN42" s="89">
        <f t="shared" si="31"/>
        <v>127374</v>
      </c>
      <c r="AO42" s="90">
        <f t="shared" si="31"/>
        <v>33747112</v>
      </c>
      <c r="AP42" s="88">
        <f t="shared" si="31"/>
        <v>0</v>
      </c>
      <c r="AQ42" s="89">
        <f t="shared" si="31"/>
        <v>0</v>
      </c>
      <c r="AR42" s="90">
        <f t="shared" si="31"/>
        <v>0</v>
      </c>
      <c r="AS42" s="88">
        <f t="shared" si="31"/>
        <v>0</v>
      </c>
      <c r="AT42" s="89">
        <f t="shared" si="31"/>
        <v>0</v>
      </c>
      <c r="AU42" s="90">
        <f t="shared" si="31"/>
        <v>0</v>
      </c>
      <c r="AV42" s="88">
        <f t="shared" si="31"/>
        <v>0</v>
      </c>
      <c r="AW42" s="89">
        <f t="shared" si="31"/>
        <v>0</v>
      </c>
      <c r="AX42" s="90">
        <f t="shared" si="31"/>
        <v>0</v>
      </c>
      <c r="AY42" s="88">
        <f t="shared" si="31"/>
        <v>0</v>
      </c>
      <c r="AZ42" s="89">
        <f t="shared" si="31"/>
        <v>0</v>
      </c>
      <c r="BA42" s="90">
        <f t="shared" si="31"/>
        <v>0</v>
      </c>
      <c r="BB42" s="88">
        <f t="shared" si="31"/>
        <v>0</v>
      </c>
      <c r="BC42" s="89">
        <f t="shared" si="31"/>
        <v>0</v>
      </c>
      <c r="BD42" s="90">
        <f t="shared" si="31"/>
        <v>0</v>
      </c>
      <c r="BE42" s="88">
        <f t="shared" si="31"/>
        <v>0</v>
      </c>
      <c r="BF42" s="89">
        <f t="shared" si="31"/>
        <v>0</v>
      </c>
      <c r="BG42" s="90">
        <f t="shared" si="31"/>
        <v>0</v>
      </c>
      <c r="BH42" s="88">
        <f t="shared" si="31"/>
        <v>181368494</v>
      </c>
      <c r="BI42" s="89">
        <f t="shared" si="31"/>
        <v>127374</v>
      </c>
      <c r="BJ42" s="90">
        <f t="shared" si="31"/>
        <v>181495868</v>
      </c>
      <c r="BK42" s="88">
        <f t="shared" si="31"/>
        <v>0</v>
      </c>
      <c r="BL42" s="89">
        <f t="shared" si="31"/>
        <v>0</v>
      </c>
      <c r="BM42" s="90">
        <f t="shared" si="31"/>
        <v>0</v>
      </c>
      <c r="BN42" s="93">
        <f t="shared" si="31"/>
        <v>181495868</v>
      </c>
      <c r="BO42" s="56">
        <f>H42-BN42</f>
        <v>0</v>
      </c>
    </row>
    <row r="43" spans="1:67" s="137" customFormat="1" ht="36.75" customHeight="1" thickTop="1">
      <c r="A43" s="481">
        <v>13</v>
      </c>
      <c r="B43" s="440" t="s">
        <v>71</v>
      </c>
      <c r="C43" s="443" t="s">
        <v>72</v>
      </c>
      <c r="D43" s="483" t="s">
        <v>73</v>
      </c>
      <c r="E43" s="221" t="s">
        <v>38</v>
      </c>
      <c r="F43" s="128">
        <v>12963352</v>
      </c>
      <c r="G43" s="129">
        <v>-221081</v>
      </c>
      <c r="H43" s="130">
        <f>G43+F43</f>
        <v>12742271</v>
      </c>
      <c r="I43" s="128"/>
      <c r="J43" s="131"/>
      <c r="K43" s="130">
        <f>J43+I43</f>
        <v>0</v>
      </c>
      <c r="L43" s="128"/>
      <c r="M43" s="131"/>
      <c r="N43" s="130">
        <f>M43+L43</f>
        <v>0</v>
      </c>
      <c r="O43" s="128">
        <v>0</v>
      </c>
      <c r="P43" s="131">
        <v>0</v>
      </c>
      <c r="Q43" s="130">
        <f>P43+O43</f>
        <v>0</v>
      </c>
      <c r="R43" s="128"/>
      <c r="S43" s="131">
        <v>0</v>
      </c>
      <c r="T43" s="135">
        <f>S43+R43</f>
        <v>0</v>
      </c>
      <c r="U43" s="128"/>
      <c r="V43" s="131"/>
      <c r="W43" s="130"/>
      <c r="X43" s="222">
        <v>0</v>
      </c>
      <c r="Y43" s="129">
        <v>0</v>
      </c>
      <c r="Z43" s="135">
        <f>Y43+X43</f>
        <v>0</v>
      </c>
      <c r="AA43" s="128">
        <v>7675140</v>
      </c>
      <c r="AB43" s="131">
        <v>-234529</v>
      </c>
      <c r="AC43" s="130">
        <f>AA43+AB43</f>
        <v>7440611</v>
      </c>
      <c r="AD43" s="222">
        <v>4755270</v>
      </c>
      <c r="AE43" s="131">
        <v>14373</v>
      </c>
      <c r="AF43" s="135">
        <f>AD43+AE43</f>
        <v>4769643</v>
      </c>
      <c r="AG43" s="128">
        <v>532942</v>
      </c>
      <c r="AH43" s="131">
        <v>-925</v>
      </c>
      <c r="AI43" s="130">
        <f>AG43+AH43</f>
        <v>532017</v>
      </c>
      <c r="AJ43" s="222">
        <v>0</v>
      </c>
      <c r="AK43" s="131">
        <v>0</v>
      </c>
      <c r="AL43" s="135">
        <f>AJ43+AK43</f>
        <v>0</v>
      </c>
      <c r="AM43" s="193">
        <v>0</v>
      </c>
      <c r="AN43" s="194">
        <v>0</v>
      </c>
      <c r="AO43" s="159">
        <f>AM43+AN43</f>
        <v>0</v>
      </c>
      <c r="AP43" s="128">
        <v>0</v>
      </c>
      <c r="AQ43" s="131">
        <v>0</v>
      </c>
      <c r="AR43" s="130">
        <f>AP43+AQ43</f>
        <v>0</v>
      </c>
      <c r="AS43" s="222">
        <v>0</v>
      </c>
      <c r="AT43" s="131">
        <v>0</v>
      </c>
      <c r="AU43" s="135">
        <f>AS43+AT43</f>
        <v>0</v>
      </c>
      <c r="AV43" s="128">
        <v>0</v>
      </c>
      <c r="AW43" s="131">
        <v>0</v>
      </c>
      <c r="AX43" s="130">
        <f>AV43+AW43</f>
        <v>0</v>
      </c>
      <c r="AY43" s="222">
        <v>0</v>
      </c>
      <c r="AZ43" s="131">
        <v>0</v>
      </c>
      <c r="BA43" s="135">
        <f>AY43+AZ43</f>
        <v>0</v>
      </c>
      <c r="BB43" s="128">
        <v>0</v>
      </c>
      <c r="BC43" s="131">
        <v>0</v>
      </c>
      <c r="BD43" s="135">
        <f>BB43+BC43</f>
        <v>0</v>
      </c>
      <c r="BE43" s="128">
        <v>0</v>
      </c>
      <c r="BF43" s="131">
        <v>0</v>
      </c>
      <c r="BG43" s="135">
        <f>BE43+BF43</f>
        <v>0</v>
      </c>
      <c r="BH43" s="133">
        <f t="shared" ref="BH43:BJ44" si="32">I43+L43+O43+R43+U43+X43+AA43+AD43+AG43+AJ43+AM43</f>
        <v>12963352</v>
      </c>
      <c r="BI43" s="223">
        <f t="shared" si="32"/>
        <v>-221081</v>
      </c>
      <c r="BJ43" s="130">
        <f t="shared" si="32"/>
        <v>12742271</v>
      </c>
      <c r="BK43" s="128">
        <v>0</v>
      </c>
      <c r="BL43" s="131">
        <v>0</v>
      </c>
      <c r="BM43" s="130">
        <f>BK43+BL43</f>
        <v>0</v>
      </c>
      <c r="BN43" s="224">
        <f>BM43+BJ43</f>
        <v>12742271</v>
      </c>
      <c r="BO43" s="56">
        <f t="shared" si="1"/>
        <v>0</v>
      </c>
    </row>
    <row r="44" spans="1:67" s="352" customFormat="1" ht="36.75" customHeight="1">
      <c r="A44" s="457"/>
      <c r="B44" s="441"/>
      <c r="C44" s="414"/>
      <c r="D44" s="470"/>
      <c r="E44" s="218" t="s">
        <v>37</v>
      </c>
      <c r="F44" s="138">
        <v>838929</v>
      </c>
      <c r="G44" s="145">
        <v>221081</v>
      </c>
      <c r="H44" s="140">
        <f>G44+F44</f>
        <v>1060010</v>
      </c>
      <c r="I44" s="141"/>
      <c r="J44" s="142"/>
      <c r="K44" s="143">
        <f>J44+I44</f>
        <v>0</v>
      </c>
      <c r="L44" s="141"/>
      <c r="M44" s="225"/>
      <c r="N44" s="143">
        <f>M44+L44</f>
        <v>0</v>
      </c>
      <c r="O44" s="138">
        <v>0</v>
      </c>
      <c r="P44" s="145">
        <v>0</v>
      </c>
      <c r="Q44" s="140">
        <f>P44+O44</f>
        <v>0</v>
      </c>
      <c r="R44" s="138"/>
      <c r="S44" s="145">
        <v>0</v>
      </c>
      <c r="T44" s="148">
        <f>S44+R44</f>
        <v>0</v>
      </c>
      <c r="U44" s="138"/>
      <c r="V44" s="145"/>
      <c r="W44" s="140"/>
      <c r="X44" s="226">
        <v>0</v>
      </c>
      <c r="Y44" s="145">
        <v>0</v>
      </c>
      <c r="Z44" s="148">
        <f>Y44+X44</f>
        <v>0</v>
      </c>
      <c r="AA44" s="138">
        <v>838929</v>
      </c>
      <c r="AB44" s="145">
        <v>221081</v>
      </c>
      <c r="AC44" s="140">
        <f>AA44+AB44</f>
        <v>1060010</v>
      </c>
      <c r="AD44" s="226">
        <v>0</v>
      </c>
      <c r="AE44" s="145">
        <v>0</v>
      </c>
      <c r="AF44" s="148">
        <f>AD44+AE44</f>
        <v>0</v>
      </c>
      <c r="AG44" s="138">
        <v>0</v>
      </c>
      <c r="AH44" s="145">
        <v>0</v>
      </c>
      <c r="AI44" s="140">
        <f>AG44+AH44</f>
        <v>0</v>
      </c>
      <c r="AJ44" s="226">
        <v>0</v>
      </c>
      <c r="AK44" s="145">
        <v>0</v>
      </c>
      <c r="AL44" s="148">
        <f>AJ44+AK44</f>
        <v>0</v>
      </c>
      <c r="AM44" s="138">
        <v>0</v>
      </c>
      <c r="AN44" s="145">
        <v>0</v>
      </c>
      <c r="AO44" s="140">
        <f>AM44+AN44</f>
        <v>0</v>
      </c>
      <c r="AP44" s="138">
        <v>0</v>
      </c>
      <c r="AQ44" s="145">
        <v>0</v>
      </c>
      <c r="AR44" s="140">
        <f>AP44+AQ44</f>
        <v>0</v>
      </c>
      <c r="AS44" s="226">
        <v>0</v>
      </c>
      <c r="AT44" s="145">
        <v>0</v>
      </c>
      <c r="AU44" s="148">
        <f>AS44+AT44</f>
        <v>0</v>
      </c>
      <c r="AV44" s="138">
        <v>0</v>
      </c>
      <c r="AW44" s="145">
        <v>0</v>
      </c>
      <c r="AX44" s="140">
        <f>AV44+AW44</f>
        <v>0</v>
      </c>
      <c r="AY44" s="226">
        <v>0</v>
      </c>
      <c r="AZ44" s="145">
        <v>0</v>
      </c>
      <c r="BA44" s="148">
        <f>AY44+AZ44</f>
        <v>0</v>
      </c>
      <c r="BB44" s="138">
        <v>0</v>
      </c>
      <c r="BC44" s="145">
        <v>0</v>
      </c>
      <c r="BD44" s="148">
        <f>BB44+BC44</f>
        <v>0</v>
      </c>
      <c r="BE44" s="138">
        <v>0</v>
      </c>
      <c r="BF44" s="145">
        <v>0</v>
      </c>
      <c r="BG44" s="148">
        <f>BE44+BF44</f>
        <v>0</v>
      </c>
      <c r="BH44" s="138">
        <f t="shared" si="32"/>
        <v>838929</v>
      </c>
      <c r="BI44" s="145">
        <f t="shared" si="32"/>
        <v>221081</v>
      </c>
      <c r="BJ44" s="140">
        <f t="shared" si="32"/>
        <v>1060010</v>
      </c>
      <c r="BK44" s="138">
        <v>0</v>
      </c>
      <c r="BL44" s="147">
        <v>0</v>
      </c>
      <c r="BM44" s="140">
        <f>BL44+BK44</f>
        <v>0</v>
      </c>
      <c r="BN44" s="227">
        <f>BM44+BJ44</f>
        <v>1060010</v>
      </c>
      <c r="BO44" s="56">
        <f t="shared" si="1"/>
        <v>0</v>
      </c>
    </row>
    <row r="45" spans="1:67" s="352" customFormat="1" ht="36.75" customHeight="1">
      <c r="A45" s="457"/>
      <c r="B45" s="441"/>
      <c r="C45" s="414"/>
      <c r="D45" s="484" t="s">
        <v>21</v>
      </c>
      <c r="E45" s="485"/>
      <c r="F45" s="228">
        <f t="shared" ref="F45:T45" si="33">F44+F43</f>
        <v>13802281</v>
      </c>
      <c r="G45" s="229">
        <f t="shared" si="33"/>
        <v>0</v>
      </c>
      <c r="H45" s="230">
        <f t="shared" si="33"/>
        <v>13802281</v>
      </c>
      <c r="I45" s="231">
        <f t="shared" si="33"/>
        <v>0</v>
      </c>
      <c r="J45" s="232">
        <f t="shared" si="33"/>
        <v>0</v>
      </c>
      <c r="K45" s="233">
        <f t="shared" si="33"/>
        <v>0</v>
      </c>
      <c r="L45" s="231">
        <f t="shared" si="33"/>
        <v>0</v>
      </c>
      <c r="M45" s="232">
        <f t="shared" si="33"/>
        <v>0</v>
      </c>
      <c r="N45" s="233">
        <f t="shared" si="33"/>
        <v>0</v>
      </c>
      <c r="O45" s="228">
        <f t="shared" si="33"/>
        <v>0</v>
      </c>
      <c r="P45" s="229">
        <f t="shared" si="33"/>
        <v>0</v>
      </c>
      <c r="Q45" s="230">
        <f t="shared" si="33"/>
        <v>0</v>
      </c>
      <c r="R45" s="228">
        <f t="shared" si="33"/>
        <v>0</v>
      </c>
      <c r="S45" s="229">
        <f t="shared" si="33"/>
        <v>0</v>
      </c>
      <c r="T45" s="234">
        <f t="shared" si="33"/>
        <v>0</v>
      </c>
      <c r="U45" s="228"/>
      <c r="V45" s="229"/>
      <c r="W45" s="230"/>
      <c r="X45" s="235">
        <f t="shared" ref="X45:BN45" si="34">X44+X43</f>
        <v>0</v>
      </c>
      <c r="Y45" s="229">
        <f t="shared" si="34"/>
        <v>0</v>
      </c>
      <c r="Z45" s="234">
        <f t="shared" si="34"/>
        <v>0</v>
      </c>
      <c r="AA45" s="228">
        <f t="shared" si="34"/>
        <v>8514069</v>
      </c>
      <c r="AB45" s="229">
        <f t="shared" si="34"/>
        <v>-13448</v>
      </c>
      <c r="AC45" s="230">
        <f t="shared" si="34"/>
        <v>8500621</v>
      </c>
      <c r="AD45" s="235">
        <f t="shared" si="34"/>
        <v>4755270</v>
      </c>
      <c r="AE45" s="229">
        <f t="shared" si="34"/>
        <v>14373</v>
      </c>
      <c r="AF45" s="234">
        <f t="shared" si="34"/>
        <v>4769643</v>
      </c>
      <c r="AG45" s="228">
        <f t="shared" si="34"/>
        <v>532942</v>
      </c>
      <c r="AH45" s="229">
        <f t="shared" si="34"/>
        <v>-925</v>
      </c>
      <c r="AI45" s="230">
        <f t="shared" si="34"/>
        <v>532017</v>
      </c>
      <c r="AJ45" s="235">
        <f t="shared" si="34"/>
        <v>0</v>
      </c>
      <c r="AK45" s="229">
        <f t="shared" si="34"/>
        <v>0</v>
      </c>
      <c r="AL45" s="234">
        <f t="shared" si="34"/>
        <v>0</v>
      </c>
      <c r="AM45" s="228">
        <f t="shared" si="34"/>
        <v>0</v>
      </c>
      <c r="AN45" s="229">
        <f t="shared" si="34"/>
        <v>0</v>
      </c>
      <c r="AO45" s="230">
        <f t="shared" si="34"/>
        <v>0</v>
      </c>
      <c r="AP45" s="228">
        <f t="shared" si="34"/>
        <v>0</v>
      </c>
      <c r="AQ45" s="229">
        <f t="shared" si="34"/>
        <v>0</v>
      </c>
      <c r="AR45" s="230">
        <f t="shared" si="34"/>
        <v>0</v>
      </c>
      <c r="AS45" s="235">
        <f t="shared" si="34"/>
        <v>0</v>
      </c>
      <c r="AT45" s="229">
        <f t="shared" si="34"/>
        <v>0</v>
      </c>
      <c r="AU45" s="234">
        <f t="shared" si="34"/>
        <v>0</v>
      </c>
      <c r="AV45" s="228">
        <f t="shared" si="34"/>
        <v>0</v>
      </c>
      <c r="AW45" s="229">
        <f t="shared" si="34"/>
        <v>0</v>
      </c>
      <c r="AX45" s="230">
        <f t="shared" si="34"/>
        <v>0</v>
      </c>
      <c r="AY45" s="235">
        <f t="shared" si="34"/>
        <v>0</v>
      </c>
      <c r="AZ45" s="229">
        <f t="shared" si="34"/>
        <v>0</v>
      </c>
      <c r="BA45" s="234">
        <f t="shared" si="34"/>
        <v>0</v>
      </c>
      <c r="BB45" s="228">
        <f t="shared" si="34"/>
        <v>0</v>
      </c>
      <c r="BC45" s="229">
        <f t="shared" si="34"/>
        <v>0</v>
      </c>
      <c r="BD45" s="234">
        <f t="shared" si="34"/>
        <v>0</v>
      </c>
      <c r="BE45" s="228">
        <f t="shared" si="34"/>
        <v>0</v>
      </c>
      <c r="BF45" s="229">
        <f t="shared" si="34"/>
        <v>0</v>
      </c>
      <c r="BG45" s="234">
        <f t="shared" si="34"/>
        <v>0</v>
      </c>
      <c r="BH45" s="236">
        <f t="shared" si="34"/>
        <v>13802281</v>
      </c>
      <c r="BI45" s="237">
        <f t="shared" si="34"/>
        <v>0</v>
      </c>
      <c r="BJ45" s="238">
        <f t="shared" si="34"/>
        <v>13802281</v>
      </c>
      <c r="BK45" s="236">
        <f t="shared" si="34"/>
        <v>0</v>
      </c>
      <c r="BL45" s="237">
        <f t="shared" si="34"/>
        <v>0</v>
      </c>
      <c r="BM45" s="238">
        <f t="shared" si="34"/>
        <v>0</v>
      </c>
      <c r="BN45" s="239">
        <f t="shared" si="34"/>
        <v>13802281</v>
      </c>
      <c r="BO45" s="56">
        <f t="shared" si="1"/>
        <v>0</v>
      </c>
    </row>
    <row r="46" spans="1:67" s="352" customFormat="1" ht="36.75" customHeight="1">
      <c r="A46" s="457"/>
      <c r="B46" s="441"/>
      <c r="C46" s="414"/>
      <c r="D46" s="469" t="s">
        <v>41</v>
      </c>
      <c r="E46" s="218" t="s">
        <v>38</v>
      </c>
      <c r="F46" s="138">
        <v>1512796</v>
      </c>
      <c r="G46" s="80">
        <v>-25800</v>
      </c>
      <c r="H46" s="240">
        <f>G46+F46</f>
        <v>1486996</v>
      </c>
      <c r="I46" s="241"/>
      <c r="J46" s="142"/>
      <c r="K46" s="242">
        <f>J46+I46</f>
        <v>0</v>
      </c>
      <c r="L46" s="241"/>
      <c r="M46" s="142"/>
      <c r="N46" s="242">
        <f>M46+L46</f>
        <v>0</v>
      </c>
      <c r="O46" s="243">
        <v>0</v>
      </c>
      <c r="P46" s="147">
        <v>0</v>
      </c>
      <c r="Q46" s="240">
        <f>P46+O46</f>
        <v>0</v>
      </c>
      <c r="R46" s="243"/>
      <c r="S46" s="147">
        <v>0</v>
      </c>
      <c r="T46" s="244">
        <f>S46+R46</f>
        <v>0</v>
      </c>
      <c r="U46" s="243"/>
      <c r="V46" s="80"/>
      <c r="W46" s="240"/>
      <c r="X46" s="245">
        <v>0</v>
      </c>
      <c r="Y46" s="80">
        <v>0</v>
      </c>
      <c r="Z46" s="244">
        <f>Y46+X46</f>
        <v>0</v>
      </c>
      <c r="AA46" s="243">
        <v>895673</v>
      </c>
      <c r="AB46" s="147">
        <v>-27369</v>
      </c>
      <c r="AC46" s="240">
        <f>AA46+AB46</f>
        <v>868304</v>
      </c>
      <c r="AD46" s="245">
        <v>554930</v>
      </c>
      <c r="AE46" s="147">
        <v>1678</v>
      </c>
      <c r="AF46" s="244">
        <f>AD46+AE46</f>
        <v>556608</v>
      </c>
      <c r="AG46" s="243">
        <v>62193</v>
      </c>
      <c r="AH46" s="147">
        <v>-109</v>
      </c>
      <c r="AI46" s="240">
        <f>AG46+AH46</f>
        <v>62084</v>
      </c>
      <c r="AJ46" s="226">
        <v>0</v>
      </c>
      <c r="AK46" s="145">
        <v>0</v>
      </c>
      <c r="AL46" s="148">
        <f>AJ46+AK46</f>
        <v>0</v>
      </c>
      <c r="AM46" s="138">
        <v>0</v>
      </c>
      <c r="AN46" s="145">
        <v>0</v>
      </c>
      <c r="AO46" s="140">
        <f>AM46+AN46</f>
        <v>0</v>
      </c>
      <c r="AP46" s="138">
        <v>0</v>
      </c>
      <c r="AQ46" s="145">
        <v>0</v>
      </c>
      <c r="AR46" s="140">
        <f>AP46+AQ46</f>
        <v>0</v>
      </c>
      <c r="AS46" s="226">
        <v>0</v>
      </c>
      <c r="AT46" s="145">
        <v>0</v>
      </c>
      <c r="AU46" s="148">
        <f>AS46+AT46</f>
        <v>0</v>
      </c>
      <c r="AV46" s="138">
        <v>0</v>
      </c>
      <c r="AW46" s="145">
        <v>0</v>
      </c>
      <c r="AX46" s="140">
        <f>AV46+AW46</f>
        <v>0</v>
      </c>
      <c r="AY46" s="226">
        <v>0</v>
      </c>
      <c r="AZ46" s="145">
        <v>0</v>
      </c>
      <c r="BA46" s="148">
        <f>AY46+AZ46</f>
        <v>0</v>
      </c>
      <c r="BB46" s="138">
        <v>0</v>
      </c>
      <c r="BC46" s="145">
        <v>0</v>
      </c>
      <c r="BD46" s="148">
        <f>BB46+BC46</f>
        <v>0</v>
      </c>
      <c r="BE46" s="138">
        <v>0</v>
      </c>
      <c r="BF46" s="145">
        <v>0</v>
      </c>
      <c r="BG46" s="148">
        <f>BE46+BF46</f>
        <v>0</v>
      </c>
      <c r="BH46" s="138">
        <f t="shared" ref="BH46:BI47" si="35">I46+L46+O46+R46+U46+X46+AA46+AD46+AG46+AJ46+AM46</f>
        <v>1512796</v>
      </c>
      <c r="BI46" s="147">
        <f t="shared" si="35"/>
        <v>-25800</v>
      </c>
      <c r="BJ46" s="140">
        <f>K46+N46+Q46+T46+W46+Z46+AC46+AF46+AI46+AL46+AO46</f>
        <v>1486996</v>
      </c>
      <c r="BK46" s="138">
        <v>0</v>
      </c>
      <c r="BL46" s="201">
        <v>0</v>
      </c>
      <c r="BM46" s="140">
        <f>BL46+BK46</f>
        <v>0</v>
      </c>
      <c r="BN46" s="227">
        <f>BM46+BJ46</f>
        <v>1486996</v>
      </c>
      <c r="BO46" s="56">
        <f t="shared" si="1"/>
        <v>0</v>
      </c>
    </row>
    <row r="47" spans="1:67" s="352" customFormat="1" ht="36.75" customHeight="1">
      <c r="A47" s="457"/>
      <c r="B47" s="441"/>
      <c r="C47" s="414"/>
      <c r="D47" s="470"/>
      <c r="E47" s="218" t="s">
        <v>37</v>
      </c>
      <c r="F47" s="138">
        <v>97901</v>
      </c>
      <c r="G47" s="147">
        <v>25800</v>
      </c>
      <c r="H47" s="240">
        <f>G47+F47</f>
        <v>123701</v>
      </c>
      <c r="I47" s="246"/>
      <c r="J47" s="220"/>
      <c r="K47" s="247"/>
      <c r="L47" s="246"/>
      <c r="M47" s="220"/>
      <c r="N47" s="247"/>
      <c r="O47" s="243">
        <v>0</v>
      </c>
      <c r="P47" s="147">
        <v>0</v>
      </c>
      <c r="Q47" s="240">
        <f>P47+O47</f>
        <v>0</v>
      </c>
      <c r="R47" s="243"/>
      <c r="S47" s="147">
        <v>0</v>
      </c>
      <c r="T47" s="244">
        <f>S47+R47</f>
        <v>0</v>
      </c>
      <c r="U47" s="243"/>
      <c r="V47" s="147"/>
      <c r="W47" s="240"/>
      <c r="X47" s="245">
        <v>0</v>
      </c>
      <c r="Y47" s="147">
        <v>0</v>
      </c>
      <c r="Z47" s="244">
        <f>Y47+X47</f>
        <v>0</v>
      </c>
      <c r="AA47" s="243">
        <v>97901</v>
      </c>
      <c r="AB47" s="147">
        <v>25800</v>
      </c>
      <c r="AC47" s="240">
        <f>AA47+AB47</f>
        <v>123701</v>
      </c>
      <c r="AD47" s="245">
        <v>0</v>
      </c>
      <c r="AE47" s="147">
        <v>0</v>
      </c>
      <c r="AF47" s="244">
        <f>AD47+AE47</f>
        <v>0</v>
      </c>
      <c r="AG47" s="243">
        <v>0</v>
      </c>
      <c r="AH47" s="147">
        <v>0</v>
      </c>
      <c r="AI47" s="240">
        <f>AG47+AH47</f>
        <v>0</v>
      </c>
      <c r="AJ47" s="226">
        <v>0</v>
      </c>
      <c r="AK47" s="147">
        <v>0</v>
      </c>
      <c r="AL47" s="148">
        <f>AJ47+AK47</f>
        <v>0</v>
      </c>
      <c r="AM47" s="138">
        <v>0</v>
      </c>
      <c r="AN47" s="147">
        <v>0</v>
      </c>
      <c r="AO47" s="140">
        <v>0</v>
      </c>
      <c r="AP47" s="138">
        <v>0</v>
      </c>
      <c r="AQ47" s="147">
        <v>0</v>
      </c>
      <c r="AR47" s="140">
        <v>0</v>
      </c>
      <c r="AS47" s="226">
        <v>0</v>
      </c>
      <c r="AT47" s="147">
        <v>0</v>
      </c>
      <c r="AU47" s="148">
        <v>0</v>
      </c>
      <c r="AV47" s="138">
        <v>0</v>
      </c>
      <c r="AW47" s="147">
        <v>0</v>
      </c>
      <c r="AX47" s="140">
        <v>0</v>
      </c>
      <c r="AY47" s="226">
        <v>0</v>
      </c>
      <c r="AZ47" s="147">
        <v>0</v>
      </c>
      <c r="BA47" s="148">
        <v>0</v>
      </c>
      <c r="BB47" s="138">
        <v>0</v>
      </c>
      <c r="BC47" s="147">
        <v>0</v>
      </c>
      <c r="BD47" s="148">
        <v>0</v>
      </c>
      <c r="BE47" s="138">
        <v>0</v>
      </c>
      <c r="BF47" s="147">
        <v>0</v>
      </c>
      <c r="BG47" s="148">
        <v>0</v>
      </c>
      <c r="BH47" s="138">
        <f t="shared" si="35"/>
        <v>97901</v>
      </c>
      <c r="BI47" s="147">
        <f t="shared" si="35"/>
        <v>25800</v>
      </c>
      <c r="BJ47" s="140">
        <f>K47+N47+Q47+T47+W47+Z47+AC47+AF47+AI47+AL47+AO47</f>
        <v>123701</v>
      </c>
      <c r="BK47" s="138">
        <v>0</v>
      </c>
      <c r="BL47" s="147">
        <v>0</v>
      </c>
      <c r="BM47" s="140">
        <f>BL47+BK47</f>
        <v>0</v>
      </c>
      <c r="BN47" s="227">
        <f>BM47+BJ47</f>
        <v>123701</v>
      </c>
      <c r="BO47" s="56">
        <f t="shared" si="1"/>
        <v>0</v>
      </c>
    </row>
    <row r="48" spans="1:67" s="352" customFormat="1" ht="36.75" customHeight="1">
      <c r="A48" s="457"/>
      <c r="B48" s="441"/>
      <c r="C48" s="414"/>
      <c r="D48" s="484" t="s">
        <v>21</v>
      </c>
      <c r="E48" s="485"/>
      <c r="F48" s="228">
        <f t="shared" ref="F48:T48" si="36">F47+F46</f>
        <v>1610697</v>
      </c>
      <c r="G48" s="229">
        <f t="shared" si="36"/>
        <v>0</v>
      </c>
      <c r="H48" s="230">
        <f t="shared" si="36"/>
        <v>1610697</v>
      </c>
      <c r="I48" s="231">
        <f t="shared" si="36"/>
        <v>0</v>
      </c>
      <c r="J48" s="232">
        <f t="shared" si="36"/>
        <v>0</v>
      </c>
      <c r="K48" s="233">
        <f t="shared" si="36"/>
        <v>0</v>
      </c>
      <c r="L48" s="231">
        <f t="shared" si="36"/>
        <v>0</v>
      </c>
      <c r="M48" s="232">
        <f t="shared" si="36"/>
        <v>0</v>
      </c>
      <c r="N48" s="233">
        <f t="shared" si="36"/>
        <v>0</v>
      </c>
      <c r="O48" s="228">
        <f t="shared" si="36"/>
        <v>0</v>
      </c>
      <c r="P48" s="229">
        <f t="shared" si="36"/>
        <v>0</v>
      </c>
      <c r="Q48" s="230">
        <f t="shared" si="36"/>
        <v>0</v>
      </c>
      <c r="R48" s="228">
        <f t="shared" si="36"/>
        <v>0</v>
      </c>
      <c r="S48" s="229">
        <f t="shared" si="36"/>
        <v>0</v>
      </c>
      <c r="T48" s="234">
        <f t="shared" si="36"/>
        <v>0</v>
      </c>
      <c r="U48" s="248"/>
      <c r="V48" s="249"/>
      <c r="W48" s="250"/>
      <c r="X48" s="251">
        <f t="shared" ref="X48:BN48" si="37">X47+X46</f>
        <v>0</v>
      </c>
      <c r="Y48" s="249">
        <f t="shared" si="37"/>
        <v>0</v>
      </c>
      <c r="Z48" s="252">
        <f t="shared" si="37"/>
        <v>0</v>
      </c>
      <c r="AA48" s="248">
        <f t="shared" si="37"/>
        <v>993574</v>
      </c>
      <c r="AB48" s="249">
        <f t="shared" si="37"/>
        <v>-1569</v>
      </c>
      <c r="AC48" s="250">
        <f t="shared" si="37"/>
        <v>992005</v>
      </c>
      <c r="AD48" s="251">
        <f t="shared" si="37"/>
        <v>554930</v>
      </c>
      <c r="AE48" s="249">
        <f t="shared" si="37"/>
        <v>1678</v>
      </c>
      <c r="AF48" s="252">
        <f t="shared" si="37"/>
        <v>556608</v>
      </c>
      <c r="AG48" s="248">
        <f t="shared" si="37"/>
        <v>62193</v>
      </c>
      <c r="AH48" s="249">
        <f t="shared" si="37"/>
        <v>-109</v>
      </c>
      <c r="AI48" s="250">
        <f t="shared" si="37"/>
        <v>62084</v>
      </c>
      <c r="AJ48" s="251">
        <f t="shared" si="37"/>
        <v>0</v>
      </c>
      <c r="AK48" s="249">
        <f t="shared" si="37"/>
        <v>0</v>
      </c>
      <c r="AL48" s="252">
        <f t="shared" si="37"/>
        <v>0</v>
      </c>
      <c r="AM48" s="248">
        <f t="shared" si="37"/>
        <v>0</v>
      </c>
      <c r="AN48" s="249">
        <f t="shared" si="37"/>
        <v>0</v>
      </c>
      <c r="AO48" s="250">
        <f t="shared" si="37"/>
        <v>0</v>
      </c>
      <c r="AP48" s="248">
        <f t="shared" si="37"/>
        <v>0</v>
      </c>
      <c r="AQ48" s="249">
        <f t="shared" si="37"/>
        <v>0</v>
      </c>
      <c r="AR48" s="250">
        <f t="shared" si="37"/>
        <v>0</v>
      </c>
      <c r="AS48" s="251">
        <f t="shared" si="37"/>
        <v>0</v>
      </c>
      <c r="AT48" s="249">
        <f t="shared" si="37"/>
        <v>0</v>
      </c>
      <c r="AU48" s="252">
        <f t="shared" si="37"/>
        <v>0</v>
      </c>
      <c r="AV48" s="248">
        <f t="shared" si="37"/>
        <v>0</v>
      </c>
      <c r="AW48" s="249">
        <f t="shared" si="37"/>
        <v>0</v>
      </c>
      <c r="AX48" s="250">
        <f t="shared" si="37"/>
        <v>0</v>
      </c>
      <c r="AY48" s="251">
        <f t="shared" si="37"/>
        <v>0</v>
      </c>
      <c r="AZ48" s="249">
        <f t="shared" si="37"/>
        <v>0</v>
      </c>
      <c r="BA48" s="252">
        <f t="shared" si="37"/>
        <v>0</v>
      </c>
      <c r="BB48" s="248">
        <f t="shared" si="37"/>
        <v>0</v>
      </c>
      <c r="BC48" s="249">
        <f t="shared" si="37"/>
        <v>0</v>
      </c>
      <c r="BD48" s="252">
        <f t="shared" si="37"/>
        <v>0</v>
      </c>
      <c r="BE48" s="248">
        <f t="shared" si="37"/>
        <v>0</v>
      </c>
      <c r="BF48" s="249">
        <f t="shared" si="37"/>
        <v>0</v>
      </c>
      <c r="BG48" s="252">
        <f t="shared" si="37"/>
        <v>0</v>
      </c>
      <c r="BH48" s="236">
        <f t="shared" si="37"/>
        <v>1610697</v>
      </c>
      <c r="BI48" s="237">
        <f t="shared" si="37"/>
        <v>0</v>
      </c>
      <c r="BJ48" s="238">
        <f t="shared" si="37"/>
        <v>1610697</v>
      </c>
      <c r="BK48" s="236">
        <f t="shared" si="37"/>
        <v>0</v>
      </c>
      <c r="BL48" s="237">
        <f t="shared" si="37"/>
        <v>0</v>
      </c>
      <c r="BM48" s="238">
        <f t="shared" si="37"/>
        <v>0</v>
      </c>
      <c r="BN48" s="239">
        <f t="shared" si="37"/>
        <v>1610697</v>
      </c>
      <c r="BO48" s="56">
        <f t="shared" si="1"/>
        <v>0</v>
      </c>
    </row>
    <row r="49" spans="1:68" s="352" customFormat="1" ht="36.75" customHeight="1">
      <c r="A49" s="457"/>
      <c r="B49" s="441"/>
      <c r="C49" s="414"/>
      <c r="D49" s="486" t="s">
        <v>38</v>
      </c>
      <c r="E49" s="487"/>
      <c r="F49" s="138">
        <f t="shared" ref="F49:T50" si="38">F43+F46</f>
        <v>14476148</v>
      </c>
      <c r="G49" s="145">
        <f t="shared" si="38"/>
        <v>-246881</v>
      </c>
      <c r="H49" s="140">
        <f t="shared" si="38"/>
        <v>14229267</v>
      </c>
      <c r="I49" s="140">
        <f t="shared" si="38"/>
        <v>0</v>
      </c>
      <c r="J49" s="140">
        <f t="shared" si="38"/>
        <v>0</v>
      </c>
      <c r="K49" s="140">
        <f t="shared" si="38"/>
        <v>0</v>
      </c>
      <c r="L49" s="140">
        <f t="shared" si="38"/>
        <v>0</v>
      </c>
      <c r="M49" s="140">
        <f t="shared" si="38"/>
        <v>0</v>
      </c>
      <c r="N49" s="140">
        <f t="shared" si="38"/>
        <v>0</v>
      </c>
      <c r="O49" s="140">
        <f t="shared" si="38"/>
        <v>0</v>
      </c>
      <c r="P49" s="140">
        <f t="shared" si="38"/>
        <v>0</v>
      </c>
      <c r="Q49" s="140">
        <f t="shared" si="38"/>
        <v>0</v>
      </c>
      <c r="R49" s="140">
        <f t="shared" si="38"/>
        <v>0</v>
      </c>
      <c r="S49" s="140">
        <f t="shared" si="38"/>
        <v>0</v>
      </c>
      <c r="T49" s="148">
        <f t="shared" si="38"/>
        <v>0</v>
      </c>
      <c r="U49" s="138"/>
      <c r="V49" s="145"/>
      <c r="W49" s="140"/>
      <c r="X49" s="226">
        <f t="shared" ref="X49:BG50" si="39">X43+X46</f>
        <v>0</v>
      </c>
      <c r="Y49" s="145">
        <f t="shared" si="39"/>
        <v>0</v>
      </c>
      <c r="Z49" s="148">
        <f t="shared" si="39"/>
        <v>0</v>
      </c>
      <c r="AA49" s="138">
        <f t="shared" si="39"/>
        <v>8570813</v>
      </c>
      <c r="AB49" s="145">
        <f t="shared" si="39"/>
        <v>-261898</v>
      </c>
      <c r="AC49" s="140">
        <f t="shared" si="39"/>
        <v>8308915</v>
      </c>
      <c r="AD49" s="226">
        <f t="shared" si="39"/>
        <v>5310200</v>
      </c>
      <c r="AE49" s="145">
        <f t="shared" si="39"/>
        <v>16051</v>
      </c>
      <c r="AF49" s="148">
        <f t="shared" si="39"/>
        <v>5326251</v>
      </c>
      <c r="AG49" s="138">
        <f t="shared" si="39"/>
        <v>595135</v>
      </c>
      <c r="AH49" s="145">
        <f t="shared" si="39"/>
        <v>-1034</v>
      </c>
      <c r="AI49" s="140">
        <f t="shared" si="39"/>
        <v>594101</v>
      </c>
      <c r="AJ49" s="226">
        <f t="shared" si="39"/>
        <v>0</v>
      </c>
      <c r="AK49" s="145">
        <f t="shared" si="39"/>
        <v>0</v>
      </c>
      <c r="AL49" s="148">
        <f t="shared" si="39"/>
        <v>0</v>
      </c>
      <c r="AM49" s="138">
        <f t="shared" si="39"/>
        <v>0</v>
      </c>
      <c r="AN49" s="145">
        <f t="shared" si="39"/>
        <v>0</v>
      </c>
      <c r="AO49" s="140">
        <f t="shared" si="39"/>
        <v>0</v>
      </c>
      <c r="AP49" s="138">
        <f t="shared" si="39"/>
        <v>0</v>
      </c>
      <c r="AQ49" s="145">
        <f t="shared" si="39"/>
        <v>0</v>
      </c>
      <c r="AR49" s="140">
        <f t="shared" si="39"/>
        <v>0</v>
      </c>
      <c r="AS49" s="226">
        <f t="shared" si="39"/>
        <v>0</v>
      </c>
      <c r="AT49" s="145">
        <f t="shared" si="39"/>
        <v>0</v>
      </c>
      <c r="AU49" s="148">
        <f t="shared" si="39"/>
        <v>0</v>
      </c>
      <c r="AV49" s="138">
        <f t="shared" si="39"/>
        <v>0</v>
      </c>
      <c r="AW49" s="145">
        <f t="shared" si="39"/>
        <v>0</v>
      </c>
      <c r="AX49" s="140">
        <f t="shared" si="39"/>
        <v>0</v>
      </c>
      <c r="AY49" s="226">
        <f t="shared" si="39"/>
        <v>0</v>
      </c>
      <c r="AZ49" s="145">
        <f t="shared" si="39"/>
        <v>0</v>
      </c>
      <c r="BA49" s="148">
        <f t="shared" si="39"/>
        <v>0</v>
      </c>
      <c r="BB49" s="138">
        <f t="shared" si="39"/>
        <v>0</v>
      </c>
      <c r="BC49" s="145">
        <f t="shared" si="39"/>
        <v>0</v>
      </c>
      <c r="BD49" s="148">
        <f t="shared" si="39"/>
        <v>0</v>
      </c>
      <c r="BE49" s="138">
        <f t="shared" si="39"/>
        <v>0</v>
      </c>
      <c r="BF49" s="145">
        <f t="shared" si="39"/>
        <v>0</v>
      </c>
      <c r="BG49" s="148">
        <f t="shared" si="39"/>
        <v>0</v>
      </c>
      <c r="BH49" s="138">
        <f t="shared" ref="BH49:BJ50" si="40">I49+L49+O49+R49+U49+X49+AA49+AD49+AG49+AJ49+AM49</f>
        <v>14476148</v>
      </c>
      <c r="BI49" s="145">
        <f t="shared" si="40"/>
        <v>-246881</v>
      </c>
      <c r="BJ49" s="140">
        <f t="shared" si="40"/>
        <v>14229267</v>
      </c>
      <c r="BK49" s="138">
        <f t="shared" ref="BK49:BM50" si="41">BK43+BK46</f>
        <v>0</v>
      </c>
      <c r="BL49" s="145">
        <f t="shared" si="41"/>
        <v>0</v>
      </c>
      <c r="BM49" s="140">
        <f t="shared" si="41"/>
        <v>0</v>
      </c>
      <c r="BN49" s="227">
        <f>BM49+BJ49</f>
        <v>14229267</v>
      </c>
      <c r="BO49" s="56">
        <f t="shared" si="1"/>
        <v>0</v>
      </c>
    </row>
    <row r="50" spans="1:68" s="352" customFormat="1" ht="36.75" customHeight="1">
      <c r="A50" s="457"/>
      <c r="B50" s="441"/>
      <c r="C50" s="414"/>
      <c r="D50" s="486" t="s">
        <v>37</v>
      </c>
      <c r="E50" s="487"/>
      <c r="F50" s="179">
        <f t="shared" si="38"/>
        <v>936830</v>
      </c>
      <c r="G50" s="145">
        <f t="shared" si="38"/>
        <v>246881</v>
      </c>
      <c r="H50" s="140">
        <f t="shared" si="38"/>
        <v>1183711</v>
      </c>
      <c r="I50" s="138">
        <f t="shared" si="38"/>
        <v>0</v>
      </c>
      <c r="J50" s="138">
        <f t="shared" si="38"/>
        <v>0</v>
      </c>
      <c r="K50" s="138">
        <f t="shared" si="38"/>
        <v>0</v>
      </c>
      <c r="L50" s="138">
        <f t="shared" si="38"/>
        <v>0</v>
      </c>
      <c r="M50" s="138">
        <f t="shared" si="38"/>
        <v>0</v>
      </c>
      <c r="N50" s="138">
        <f t="shared" si="38"/>
        <v>0</v>
      </c>
      <c r="O50" s="138">
        <f t="shared" si="38"/>
        <v>0</v>
      </c>
      <c r="P50" s="138">
        <f t="shared" si="38"/>
        <v>0</v>
      </c>
      <c r="Q50" s="138">
        <f t="shared" si="38"/>
        <v>0</v>
      </c>
      <c r="R50" s="138">
        <f t="shared" si="38"/>
        <v>0</v>
      </c>
      <c r="S50" s="138">
        <f t="shared" si="38"/>
        <v>0</v>
      </c>
      <c r="T50" s="179">
        <f t="shared" si="38"/>
        <v>0</v>
      </c>
      <c r="U50" s="138"/>
      <c r="V50" s="145"/>
      <c r="W50" s="140"/>
      <c r="X50" s="226">
        <f t="shared" si="39"/>
        <v>0</v>
      </c>
      <c r="Y50" s="145">
        <f t="shared" si="39"/>
        <v>0</v>
      </c>
      <c r="Z50" s="148">
        <f t="shared" si="39"/>
        <v>0</v>
      </c>
      <c r="AA50" s="138">
        <f t="shared" si="39"/>
        <v>936830</v>
      </c>
      <c r="AB50" s="145">
        <f t="shared" si="39"/>
        <v>246881</v>
      </c>
      <c r="AC50" s="140">
        <f t="shared" si="39"/>
        <v>1183711</v>
      </c>
      <c r="AD50" s="226">
        <f t="shared" si="39"/>
        <v>0</v>
      </c>
      <c r="AE50" s="145">
        <f t="shared" si="39"/>
        <v>0</v>
      </c>
      <c r="AF50" s="148">
        <f t="shared" si="39"/>
        <v>0</v>
      </c>
      <c r="AG50" s="138">
        <f t="shared" si="39"/>
        <v>0</v>
      </c>
      <c r="AH50" s="145">
        <f t="shared" si="39"/>
        <v>0</v>
      </c>
      <c r="AI50" s="140">
        <f t="shared" si="39"/>
        <v>0</v>
      </c>
      <c r="AJ50" s="226">
        <f t="shared" si="39"/>
        <v>0</v>
      </c>
      <c r="AK50" s="145">
        <f t="shared" si="39"/>
        <v>0</v>
      </c>
      <c r="AL50" s="148">
        <f t="shared" si="39"/>
        <v>0</v>
      </c>
      <c r="AM50" s="138">
        <f t="shared" si="39"/>
        <v>0</v>
      </c>
      <c r="AN50" s="145">
        <f t="shared" si="39"/>
        <v>0</v>
      </c>
      <c r="AO50" s="140">
        <f t="shared" si="39"/>
        <v>0</v>
      </c>
      <c r="AP50" s="138">
        <f t="shared" si="39"/>
        <v>0</v>
      </c>
      <c r="AQ50" s="145">
        <f t="shared" si="39"/>
        <v>0</v>
      </c>
      <c r="AR50" s="140">
        <f t="shared" si="39"/>
        <v>0</v>
      </c>
      <c r="AS50" s="226">
        <f t="shared" si="39"/>
        <v>0</v>
      </c>
      <c r="AT50" s="145">
        <f t="shared" si="39"/>
        <v>0</v>
      </c>
      <c r="AU50" s="148">
        <f t="shared" si="39"/>
        <v>0</v>
      </c>
      <c r="AV50" s="138">
        <f t="shared" si="39"/>
        <v>0</v>
      </c>
      <c r="AW50" s="145">
        <f t="shared" si="39"/>
        <v>0</v>
      </c>
      <c r="AX50" s="140">
        <f t="shared" si="39"/>
        <v>0</v>
      </c>
      <c r="AY50" s="226">
        <f t="shared" si="39"/>
        <v>0</v>
      </c>
      <c r="AZ50" s="145">
        <f t="shared" si="39"/>
        <v>0</v>
      </c>
      <c r="BA50" s="148">
        <f t="shared" si="39"/>
        <v>0</v>
      </c>
      <c r="BB50" s="138">
        <f t="shared" si="39"/>
        <v>0</v>
      </c>
      <c r="BC50" s="145">
        <f t="shared" si="39"/>
        <v>0</v>
      </c>
      <c r="BD50" s="148">
        <f t="shared" si="39"/>
        <v>0</v>
      </c>
      <c r="BE50" s="138">
        <f t="shared" si="39"/>
        <v>0</v>
      </c>
      <c r="BF50" s="145">
        <f t="shared" si="39"/>
        <v>0</v>
      </c>
      <c r="BG50" s="148">
        <f t="shared" si="39"/>
        <v>0</v>
      </c>
      <c r="BH50" s="138">
        <f t="shared" si="40"/>
        <v>936830</v>
      </c>
      <c r="BI50" s="145">
        <f t="shared" si="40"/>
        <v>246881</v>
      </c>
      <c r="BJ50" s="140">
        <f t="shared" si="40"/>
        <v>1183711</v>
      </c>
      <c r="BK50" s="138">
        <f t="shared" si="41"/>
        <v>0</v>
      </c>
      <c r="BL50" s="145">
        <f t="shared" si="41"/>
        <v>0</v>
      </c>
      <c r="BM50" s="140">
        <f t="shared" si="41"/>
        <v>0</v>
      </c>
      <c r="BN50" s="227">
        <f>BM50+BJ50</f>
        <v>1183711</v>
      </c>
      <c r="BO50" s="56">
        <f t="shared" si="1"/>
        <v>0</v>
      </c>
    </row>
    <row r="51" spans="1:68" s="137" customFormat="1" ht="36.75" customHeight="1" thickBot="1">
      <c r="A51" s="482"/>
      <c r="B51" s="442"/>
      <c r="C51" s="455"/>
      <c r="D51" s="477" t="s">
        <v>21</v>
      </c>
      <c r="E51" s="478"/>
      <c r="F51" s="88">
        <f t="shared" ref="F51:T51" si="42">F50+F49</f>
        <v>15412978</v>
      </c>
      <c r="G51" s="89">
        <f t="shared" si="42"/>
        <v>0</v>
      </c>
      <c r="H51" s="90">
        <f t="shared" si="42"/>
        <v>15412978</v>
      </c>
      <c r="I51" s="90">
        <f t="shared" si="42"/>
        <v>0</v>
      </c>
      <c r="J51" s="90">
        <f t="shared" si="42"/>
        <v>0</v>
      </c>
      <c r="K51" s="90">
        <f t="shared" si="42"/>
        <v>0</v>
      </c>
      <c r="L51" s="90">
        <f t="shared" si="42"/>
        <v>0</v>
      </c>
      <c r="M51" s="90">
        <f t="shared" si="42"/>
        <v>0</v>
      </c>
      <c r="N51" s="90">
        <f t="shared" si="42"/>
        <v>0</v>
      </c>
      <c r="O51" s="90">
        <f t="shared" si="42"/>
        <v>0</v>
      </c>
      <c r="P51" s="90">
        <f t="shared" si="42"/>
        <v>0</v>
      </c>
      <c r="Q51" s="90">
        <f t="shared" si="42"/>
        <v>0</v>
      </c>
      <c r="R51" s="90">
        <f t="shared" si="42"/>
        <v>0</v>
      </c>
      <c r="S51" s="90">
        <f t="shared" si="42"/>
        <v>0</v>
      </c>
      <c r="T51" s="92">
        <f t="shared" si="42"/>
        <v>0</v>
      </c>
      <c r="U51" s="88"/>
      <c r="V51" s="89"/>
      <c r="W51" s="90"/>
      <c r="X51" s="91">
        <f t="shared" ref="X51:BN51" si="43">X50+X49</f>
        <v>0</v>
      </c>
      <c r="Y51" s="89">
        <f t="shared" si="43"/>
        <v>0</v>
      </c>
      <c r="Z51" s="92">
        <f t="shared" si="43"/>
        <v>0</v>
      </c>
      <c r="AA51" s="88">
        <f t="shared" si="43"/>
        <v>9507643</v>
      </c>
      <c r="AB51" s="89">
        <f t="shared" si="43"/>
        <v>-15017</v>
      </c>
      <c r="AC51" s="90">
        <f t="shared" si="43"/>
        <v>9492626</v>
      </c>
      <c r="AD51" s="91">
        <f t="shared" si="43"/>
        <v>5310200</v>
      </c>
      <c r="AE51" s="89">
        <f t="shared" si="43"/>
        <v>16051</v>
      </c>
      <c r="AF51" s="92">
        <f t="shared" si="43"/>
        <v>5326251</v>
      </c>
      <c r="AG51" s="88">
        <f t="shared" si="43"/>
        <v>595135</v>
      </c>
      <c r="AH51" s="89">
        <f t="shared" si="43"/>
        <v>-1034</v>
      </c>
      <c r="AI51" s="90">
        <f t="shared" si="43"/>
        <v>594101</v>
      </c>
      <c r="AJ51" s="91">
        <f t="shared" si="43"/>
        <v>0</v>
      </c>
      <c r="AK51" s="89">
        <f t="shared" si="43"/>
        <v>0</v>
      </c>
      <c r="AL51" s="92">
        <f t="shared" si="43"/>
        <v>0</v>
      </c>
      <c r="AM51" s="180">
        <f t="shared" si="43"/>
        <v>0</v>
      </c>
      <c r="AN51" s="181">
        <f t="shared" si="43"/>
        <v>0</v>
      </c>
      <c r="AO51" s="182">
        <f t="shared" si="43"/>
        <v>0</v>
      </c>
      <c r="AP51" s="88">
        <f t="shared" si="43"/>
        <v>0</v>
      </c>
      <c r="AQ51" s="89">
        <f t="shared" si="43"/>
        <v>0</v>
      </c>
      <c r="AR51" s="90">
        <f t="shared" si="43"/>
        <v>0</v>
      </c>
      <c r="AS51" s="91">
        <f t="shared" si="43"/>
        <v>0</v>
      </c>
      <c r="AT51" s="89">
        <f t="shared" si="43"/>
        <v>0</v>
      </c>
      <c r="AU51" s="92">
        <f t="shared" si="43"/>
        <v>0</v>
      </c>
      <c r="AV51" s="88">
        <f t="shared" si="43"/>
        <v>0</v>
      </c>
      <c r="AW51" s="89">
        <f t="shared" si="43"/>
        <v>0</v>
      </c>
      <c r="AX51" s="90">
        <f t="shared" si="43"/>
        <v>0</v>
      </c>
      <c r="AY51" s="91">
        <f t="shared" si="43"/>
        <v>0</v>
      </c>
      <c r="AZ51" s="89">
        <f t="shared" si="43"/>
        <v>0</v>
      </c>
      <c r="BA51" s="92">
        <f t="shared" si="43"/>
        <v>0</v>
      </c>
      <c r="BB51" s="88">
        <f t="shared" si="43"/>
        <v>0</v>
      </c>
      <c r="BC51" s="89">
        <f t="shared" si="43"/>
        <v>0</v>
      </c>
      <c r="BD51" s="92">
        <f t="shared" si="43"/>
        <v>0</v>
      </c>
      <c r="BE51" s="88">
        <f t="shared" si="43"/>
        <v>0</v>
      </c>
      <c r="BF51" s="89">
        <f t="shared" si="43"/>
        <v>0</v>
      </c>
      <c r="BG51" s="92">
        <f t="shared" si="43"/>
        <v>0</v>
      </c>
      <c r="BH51" s="88">
        <f t="shared" si="43"/>
        <v>15412978</v>
      </c>
      <c r="BI51" s="89">
        <f t="shared" si="43"/>
        <v>0</v>
      </c>
      <c r="BJ51" s="90">
        <f t="shared" si="43"/>
        <v>15412978</v>
      </c>
      <c r="BK51" s="88">
        <f t="shared" si="43"/>
        <v>0</v>
      </c>
      <c r="BL51" s="89">
        <f t="shared" si="43"/>
        <v>0</v>
      </c>
      <c r="BM51" s="90">
        <f t="shared" si="43"/>
        <v>0</v>
      </c>
      <c r="BN51" s="253">
        <f t="shared" si="43"/>
        <v>15412978</v>
      </c>
      <c r="BO51" s="56">
        <f t="shared" si="1"/>
        <v>0</v>
      </c>
    </row>
    <row r="52" spans="1:68" s="151" customFormat="1" ht="46.5" customHeight="1" thickTop="1">
      <c r="A52" s="438">
        <v>14</v>
      </c>
      <c r="B52" s="440" t="s">
        <v>56</v>
      </c>
      <c r="C52" s="474" t="s">
        <v>74</v>
      </c>
      <c r="D52" s="254" t="s">
        <v>36</v>
      </c>
      <c r="E52" s="479" t="s">
        <v>37</v>
      </c>
      <c r="F52" s="353">
        <v>57566644</v>
      </c>
      <c r="G52" s="255">
        <v>1000000</v>
      </c>
      <c r="H52" s="256">
        <f>F52+G52</f>
        <v>58566644</v>
      </c>
      <c r="I52" s="257"/>
      <c r="J52" s="258"/>
      <c r="K52" s="130"/>
      <c r="L52" s="133"/>
      <c r="M52" s="223"/>
      <c r="N52" s="130">
        <f>L52+M52</f>
        <v>0</v>
      </c>
      <c r="O52" s="133"/>
      <c r="P52" s="223"/>
      <c r="Q52" s="135"/>
      <c r="R52" s="354"/>
      <c r="S52" s="255"/>
      <c r="T52" s="256">
        <f>R52+S52</f>
        <v>0</v>
      </c>
      <c r="U52" s="354"/>
      <c r="V52" s="134"/>
      <c r="W52" s="256">
        <f>U52+V52</f>
        <v>0</v>
      </c>
      <c r="X52" s="354">
        <v>0</v>
      </c>
      <c r="Y52" s="255">
        <v>0</v>
      </c>
      <c r="Z52" s="256">
        <f>X52+Y52</f>
        <v>0</v>
      </c>
      <c r="AA52" s="133">
        <v>18147935</v>
      </c>
      <c r="AB52" s="259">
        <v>10677206</v>
      </c>
      <c r="AC52" s="260">
        <f>AA52+AB52</f>
        <v>28825141</v>
      </c>
      <c r="AD52" s="133">
        <v>0</v>
      </c>
      <c r="AE52" s="261">
        <v>0</v>
      </c>
      <c r="AF52" s="260">
        <f>AD52+AE52</f>
        <v>0</v>
      </c>
      <c r="AG52" s="133">
        <v>0</v>
      </c>
      <c r="AH52" s="134">
        <v>0</v>
      </c>
      <c r="AI52" s="130">
        <f>AG52+AH52</f>
        <v>0</v>
      </c>
      <c r="AJ52" s="257">
        <v>0</v>
      </c>
      <c r="AK52" s="223">
        <v>0</v>
      </c>
      <c r="AL52" s="130">
        <v>0</v>
      </c>
      <c r="AM52" s="133">
        <v>0</v>
      </c>
      <c r="AN52" s="223">
        <v>0</v>
      </c>
      <c r="AO52" s="130">
        <v>0</v>
      </c>
      <c r="AP52" s="133">
        <v>0</v>
      </c>
      <c r="AQ52" s="223">
        <v>0</v>
      </c>
      <c r="AR52" s="130">
        <v>0</v>
      </c>
      <c r="AS52" s="133">
        <v>0</v>
      </c>
      <c r="AT52" s="223">
        <v>0</v>
      </c>
      <c r="AU52" s="130">
        <v>0</v>
      </c>
      <c r="AV52" s="133">
        <v>0</v>
      </c>
      <c r="AW52" s="223">
        <v>0</v>
      </c>
      <c r="AX52" s="130">
        <v>0</v>
      </c>
      <c r="AY52" s="133">
        <v>0</v>
      </c>
      <c r="AZ52" s="223">
        <v>0</v>
      </c>
      <c r="BA52" s="130">
        <v>0</v>
      </c>
      <c r="BB52" s="133">
        <v>0</v>
      </c>
      <c r="BC52" s="223">
        <v>0</v>
      </c>
      <c r="BD52" s="130">
        <v>0</v>
      </c>
      <c r="BE52" s="133">
        <v>0</v>
      </c>
      <c r="BF52" s="223">
        <v>0</v>
      </c>
      <c r="BG52" s="135">
        <v>0</v>
      </c>
      <c r="BH52" s="128">
        <f>I52+L52+O52+R52+U52+X52+AA52+AD52+AG52+AJ52+AM52</f>
        <v>18147935</v>
      </c>
      <c r="BI52" s="132">
        <f t="shared" ref="BI52:BJ53" si="44">J52+M52+P52+S52+V52+Y52+AB52+AE52+AH52+AK52+AN52</f>
        <v>10677206</v>
      </c>
      <c r="BJ52" s="205">
        <f t="shared" si="44"/>
        <v>28825141</v>
      </c>
      <c r="BK52" s="354">
        <v>39418709</v>
      </c>
      <c r="BL52" s="255">
        <v>-9677206</v>
      </c>
      <c r="BM52" s="205">
        <f>BL52+BK52</f>
        <v>29741503</v>
      </c>
      <c r="BN52" s="262">
        <f>BM52+BJ52</f>
        <v>58566644</v>
      </c>
      <c r="BO52" s="56">
        <f t="shared" si="1"/>
        <v>0</v>
      </c>
      <c r="BP52" s="263"/>
    </row>
    <row r="53" spans="1:68" s="151" customFormat="1" ht="46.5" customHeight="1">
      <c r="A53" s="439"/>
      <c r="B53" s="441"/>
      <c r="C53" s="460"/>
      <c r="D53" s="264" t="s">
        <v>41</v>
      </c>
      <c r="E53" s="480"/>
      <c r="F53" s="355">
        <v>32550000</v>
      </c>
      <c r="G53" s="142">
        <v>0</v>
      </c>
      <c r="H53" s="140">
        <f>F53+G53</f>
        <v>32550000</v>
      </c>
      <c r="I53" s="265"/>
      <c r="J53" s="219"/>
      <c r="K53" s="143"/>
      <c r="L53" s="141"/>
      <c r="M53" s="144"/>
      <c r="N53" s="143"/>
      <c r="O53" s="141"/>
      <c r="P53" s="144"/>
      <c r="Q53" s="266"/>
      <c r="R53" s="356"/>
      <c r="S53" s="144"/>
      <c r="T53" s="140">
        <f>R53+S53</f>
        <v>0</v>
      </c>
      <c r="U53" s="356"/>
      <c r="V53" s="144"/>
      <c r="W53" s="140">
        <f>U53+V53</f>
        <v>0</v>
      </c>
      <c r="X53" s="356">
        <v>0</v>
      </c>
      <c r="Y53" s="142">
        <v>0</v>
      </c>
      <c r="Z53" s="140">
        <f>X53+Y53</f>
        <v>0</v>
      </c>
      <c r="AA53" s="141">
        <v>12731415</v>
      </c>
      <c r="AB53" s="64">
        <v>2250</v>
      </c>
      <c r="AC53" s="87">
        <f>AA53+AB53</f>
        <v>12733665</v>
      </c>
      <c r="AD53" s="141">
        <v>0</v>
      </c>
      <c r="AE53" s="144">
        <v>0</v>
      </c>
      <c r="AF53" s="140">
        <f>AD53+AE53</f>
        <v>0</v>
      </c>
      <c r="AG53" s="141">
        <v>0</v>
      </c>
      <c r="AH53" s="144">
        <v>0</v>
      </c>
      <c r="AI53" s="140">
        <f>AG53+AH53</f>
        <v>0</v>
      </c>
      <c r="AJ53" s="265">
        <v>0</v>
      </c>
      <c r="AK53" s="144">
        <v>0</v>
      </c>
      <c r="AL53" s="143">
        <v>0</v>
      </c>
      <c r="AM53" s="141">
        <v>0</v>
      </c>
      <c r="AN53" s="144">
        <v>0</v>
      </c>
      <c r="AO53" s="143">
        <v>0</v>
      </c>
      <c r="AP53" s="141">
        <v>0</v>
      </c>
      <c r="AQ53" s="144">
        <v>0</v>
      </c>
      <c r="AR53" s="143">
        <v>0</v>
      </c>
      <c r="AS53" s="141">
        <v>0</v>
      </c>
      <c r="AT53" s="144">
        <v>0</v>
      </c>
      <c r="AU53" s="143">
        <v>0</v>
      </c>
      <c r="AV53" s="141">
        <v>0</v>
      </c>
      <c r="AW53" s="144">
        <v>0</v>
      </c>
      <c r="AX53" s="143">
        <v>0</v>
      </c>
      <c r="AY53" s="141">
        <v>0</v>
      </c>
      <c r="AZ53" s="144">
        <v>0</v>
      </c>
      <c r="BA53" s="143">
        <v>0</v>
      </c>
      <c r="BB53" s="141">
        <v>0</v>
      </c>
      <c r="BC53" s="144">
        <v>0</v>
      </c>
      <c r="BD53" s="143">
        <v>0</v>
      </c>
      <c r="BE53" s="141">
        <v>0</v>
      </c>
      <c r="BF53" s="144">
        <v>0</v>
      </c>
      <c r="BG53" s="266">
        <v>0</v>
      </c>
      <c r="BH53" s="199">
        <f>I53+L53+O53+R53+U53+X53+AA53+AD53+AG53+AJ53+AM53</f>
        <v>12731415</v>
      </c>
      <c r="BI53" s="201">
        <f t="shared" si="44"/>
        <v>2250</v>
      </c>
      <c r="BJ53" s="87">
        <f t="shared" si="44"/>
        <v>12733665</v>
      </c>
      <c r="BK53" s="356">
        <v>19818585</v>
      </c>
      <c r="BL53" s="144">
        <v>-2250</v>
      </c>
      <c r="BM53" s="87">
        <f>BL53+BK53</f>
        <v>19816335</v>
      </c>
      <c r="BN53" s="267">
        <f>BM53+BJ53</f>
        <v>32550000</v>
      </c>
      <c r="BO53" s="56">
        <f t="shared" si="1"/>
        <v>0</v>
      </c>
      <c r="BP53" s="263"/>
    </row>
    <row r="54" spans="1:68" s="137" customFormat="1" ht="74.25" customHeight="1" thickBot="1">
      <c r="A54" s="454"/>
      <c r="B54" s="442"/>
      <c r="C54" s="468"/>
      <c r="D54" s="477" t="s">
        <v>21</v>
      </c>
      <c r="E54" s="478"/>
      <c r="F54" s="88">
        <f>F52+F53</f>
        <v>90116644</v>
      </c>
      <c r="G54" s="89">
        <f t="shared" ref="G54:BN54" si="45">G52+G53</f>
        <v>1000000</v>
      </c>
      <c r="H54" s="90">
        <f t="shared" si="45"/>
        <v>91116644</v>
      </c>
      <c r="I54" s="91">
        <f t="shared" si="45"/>
        <v>0</v>
      </c>
      <c r="J54" s="89">
        <f t="shared" si="45"/>
        <v>0</v>
      </c>
      <c r="K54" s="90">
        <f t="shared" si="45"/>
        <v>0</v>
      </c>
      <c r="L54" s="88">
        <f t="shared" si="45"/>
        <v>0</v>
      </c>
      <c r="M54" s="89">
        <f t="shared" si="45"/>
        <v>0</v>
      </c>
      <c r="N54" s="90">
        <f t="shared" si="45"/>
        <v>0</v>
      </c>
      <c r="O54" s="88">
        <f t="shared" si="45"/>
        <v>0</v>
      </c>
      <c r="P54" s="89">
        <f t="shared" si="45"/>
        <v>0</v>
      </c>
      <c r="Q54" s="92">
        <f t="shared" si="45"/>
        <v>0</v>
      </c>
      <c r="R54" s="91">
        <f t="shared" si="45"/>
        <v>0</v>
      </c>
      <c r="S54" s="89">
        <f t="shared" si="45"/>
        <v>0</v>
      </c>
      <c r="T54" s="90">
        <f t="shared" si="45"/>
        <v>0</v>
      </c>
      <c r="U54" s="91">
        <f t="shared" si="45"/>
        <v>0</v>
      </c>
      <c r="V54" s="89">
        <f t="shared" si="45"/>
        <v>0</v>
      </c>
      <c r="W54" s="90">
        <f t="shared" si="45"/>
        <v>0</v>
      </c>
      <c r="X54" s="91">
        <f t="shared" si="45"/>
        <v>0</v>
      </c>
      <c r="Y54" s="89">
        <f t="shared" si="45"/>
        <v>0</v>
      </c>
      <c r="Z54" s="90">
        <f t="shared" si="45"/>
        <v>0</v>
      </c>
      <c r="AA54" s="88">
        <f t="shared" si="45"/>
        <v>30879350</v>
      </c>
      <c r="AB54" s="89">
        <f t="shared" si="45"/>
        <v>10679456</v>
      </c>
      <c r="AC54" s="90">
        <f t="shared" si="45"/>
        <v>41558806</v>
      </c>
      <c r="AD54" s="268">
        <f t="shared" si="45"/>
        <v>0</v>
      </c>
      <c r="AE54" s="269">
        <f t="shared" si="45"/>
        <v>0</v>
      </c>
      <c r="AF54" s="270">
        <f t="shared" si="45"/>
        <v>0</v>
      </c>
      <c r="AG54" s="88">
        <f t="shared" si="45"/>
        <v>0</v>
      </c>
      <c r="AH54" s="89">
        <f t="shared" si="45"/>
        <v>0</v>
      </c>
      <c r="AI54" s="90">
        <f t="shared" si="45"/>
        <v>0</v>
      </c>
      <c r="AJ54" s="91">
        <f t="shared" si="45"/>
        <v>0</v>
      </c>
      <c r="AK54" s="89">
        <f t="shared" si="45"/>
        <v>0</v>
      </c>
      <c r="AL54" s="90">
        <f t="shared" si="45"/>
        <v>0</v>
      </c>
      <c r="AM54" s="88">
        <f t="shared" si="45"/>
        <v>0</v>
      </c>
      <c r="AN54" s="89">
        <f t="shared" si="45"/>
        <v>0</v>
      </c>
      <c r="AO54" s="90">
        <f t="shared" si="45"/>
        <v>0</v>
      </c>
      <c r="AP54" s="88">
        <f t="shared" si="45"/>
        <v>0</v>
      </c>
      <c r="AQ54" s="89">
        <f t="shared" si="45"/>
        <v>0</v>
      </c>
      <c r="AR54" s="90">
        <f t="shared" si="45"/>
        <v>0</v>
      </c>
      <c r="AS54" s="88">
        <f t="shared" si="45"/>
        <v>0</v>
      </c>
      <c r="AT54" s="89">
        <f t="shared" si="45"/>
        <v>0</v>
      </c>
      <c r="AU54" s="90">
        <f t="shared" si="45"/>
        <v>0</v>
      </c>
      <c r="AV54" s="88">
        <f t="shared" si="45"/>
        <v>0</v>
      </c>
      <c r="AW54" s="89">
        <f t="shared" si="45"/>
        <v>0</v>
      </c>
      <c r="AX54" s="90">
        <f t="shared" si="45"/>
        <v>0</v>
      </c>
      <c r="AY54" s="88">
        <f t="shared" si="45"/>
        <v>0</v>
      </c>
      <c r="AZ54" s="89">
        <f t="shared" si="45"/>
        <v>0</v>
      </c>
      <c r="BA54" s="90">
        <f t="shared" si="45"/>
        <v>0</v>
      </c>
      <c r="BB54" s="88">
        <f t="shared" si="45"/>
        <v>0</v>
      </c>
      <c r="BC54" s="89">
        <f t="shared" si="45"/>
        <v>0</v>
      </c>
      <c r="BD54" s="90">
        <f t="shared" si="45"/>
        <v>0</v>
      </c>
      <c r="BE54" s="88">
        <f t="shared" si="45"/>
        <v>0</v>
      </c>
      <c r="BF54" s="89">
        <f t="shared" si="45"/>
        <v>0</v>
      </c>
      <c r="BG54" s="92">
        <f t="shared" si="45"/>
        <v>0</v>
      </c>
      <c r="BH54" s="88">
        <f t="shared" si="45"/>
        <v>30879350</v>
      </c>
      <c r="BI54" s="89">
        <f t="shared" si="45"/>
        <v>10679456</v>
      </c>
      <c r="BJ54" s="90">
        <f t="shared" si="45"/>
        <v>41558806</v>
      </c>
      <c r="BK54" s="91">
        <f t="shared" si="45"/>
        <v>59237294</v>
      </c>
      <c r="BL54" s="89">
        <f t="shared" si="45"/>
        <v>-9679456</v>
      </c>
      <c r="BM54" s="90">
        <f t="shared" si="45"/>
        <v>49557838</v>
      </c>
      <c r="BN54" s="93">
        <f t="shared" si="45"/>
        <v>91116644</v>
      </c>
      <c r="BO54" s="56">
        <f t="shared" si="1"/>
        <v>0</v>
      </c>
      <c r="BP54" s="271"/>
    </row>
    <row r="55" spans="1:68" s="151" customFormat="1" ht="46.5" customHeight="1" thickTop="1">
      <c r="A55" s="438">
        <v>15</v>
      </c>
      <c r="B55" s="440" t="s">
        <v>56</v>
      </c>
      <c r="C55" s="474" t="s">
        <v>75</v>
      </c>
      <c r="D55" s="254" t="s">
        <v>36</v>
      </c>
      <c r="E55" s="479" t="s">
        <v>37</v>
      </c>
      <c r="F55" s="353">
        <v>82000000</v>
      </c>
      <c r="G55" s="255">
        <v>-100000</v>
      </c>
      <c r="H55" s="256">
        <f>F55+G55</f>
        <v>81900000</v>
      </c>
      <c r="I55" s="257"/>
      <c r="J55" s="258"/>
      <c r="K55" s="130"/>
      <c r="L55" s="133"/>
      <c r="M55" s="223"/>
      <c r="N55" s="130">
        <f>L55+M55</f>
        <v>0</v>
      </c>
      <c r="O55" s="133"/>
      <c r="P55" s="223"/>
      <c r="Q55" s="135"/>
      <c r="R55" s="354"/>
      <c r="S55" s="255"/>
      <c r="T55" s="256">
        <f>R55+S55</f>
        <v>0</v>
      </c>
      <c r="U55" s="354"/>
      <c r="V55" s="134"/>
      <c r="W55" s="256">
        <f>U55+V55</f>
        <v>0</v>
      </c>
      <c r="X55" s="354">
        <v>0</v>
      </c>
      <c r="Y55" s="255">
        <v>0</v>
      </c>
      <c r="Z55" s="256">
        <f>X55+Y55</f>
        <v>0</v>
      </c>
      <c r="AA55" s="133">
        <v>1294932</v>
      </c>
      <c r="AB55" s="259">
        <v>-100000</v>
      </c>
      <c r="AC55" s="260">
        <f>AA55+AB55</f>
        <v>1194932</v>
      </c>
      <c r="AD55" s="133">
        <v>24155998</v>
      </c>
      <c r="AE55" s="261">
        <v>0</v>
      </c>
      <c r="AF55" s="260">
        <f>AD55+AE55</f>
        <v>24155998</v>
      </c>
      <c r="AG55" s="133">
        <v>56044000</v>
      </c>
      <c r="AH55" s="134">
        <v>0</v>
      </c>
      <c r="AI55" s="130">
        <f>AG55+AH55</f>
        <v>56044000</v>
      </c>
      <c r="AJ55" s="257">
        <v>0</v>
      </c>
      <c r="AK55" s="223">
        <v>0</v>
      </c>
      <c r="AL55" s="130">
        <v>0</v>
      </c>
      <c r="AM55" s="133">
        <v>0</v>
      </c>
      <c r="AN55" s="223">
        <v>0</v>
      </c>
      <c r="AO55" s="130">
        <v>0</v>
      </c>
      <c r="AP55" s="133">
        <v>0</v>
      </c>
      <c r="AQ55" s="223">
        <v>0</v>
      </c>
      <c r="AR55" s="130">
        <v>0</v>
      </c>
      <c r="AS55" s="133">
        <v>0</v>
      </c>
      <c r="AT55" s="223">
        <v>0</v>
      </c>
      <c r="AU55" s="130">
        <v>0</v>
      </c>
      <c r="AV55" s="133">
        <v>0</v>
      </c>
      <c r="AW55" s="223">
        <v>0</v>
      </c>
      <c r="AX55" s="130">
        <v>0</v>
      </c>
      <c r="AY55" s="133">
        <v>0</v>
      </c>
      <c r="AZ55" s="223">
        <v>0</v>
      </c>
      <c r="BA55" s="130">
        <v>0</v>
      </c>
      <c r="BB55" s="133">
        <v>0</v>
      </c>
      <c r="BC55" s="223">
        <v>0</v>
      </c>
      <c r="BD55" s="130">
        <v>0</v>
      </c>
      <c r="BE55" s="133">
        <v>0</v>
      </c>
      <c r="BF55" s="223">
        <v>0</v>
      </c>
      <c r="BG55" s="135">
        <v>0</v>
      </c>
      <c r="BH55" s="128">
        <f>I55+L55+O55+R55+U55+X55+AA55+AD55+AG55+AJ55+AM55</f>
        <v>81494930</v>
      </c>
      <c r="BI55" s="132">
        <f t="shared" ref="BI55:BJ57" si="46">J55+M55+P55+S55+V55+Y55+AB55+AE55+AH55+AK55+AN55</f>
        <v>-100000</v>
      </c>
      <c r="BJ55" s="205">
        <f t="shared" si="46"/>
        <v>81394930</v>
      </c>
      <c r="BK55" s="354">
        <v>505070</v>
      </c>
      <c r="BL55" s="134">
        <v>0</v>
      </c>
      <c r="BM55" s="205">
        <f>BL55+BK55</f>
        <v>505070</v>
      </c>
      <c r="BN55" s="262">
        <f>BM55+BJ55</f>
        <v>81900000</v>
      </c>
      <c r="BO55" s="56">
        <f t="shared" si="1"/>
        <v>0</v>
      </c>
      <c r="BP55" s="263"/>
    </row>
    <row r="56" spans="1:68" s="151" customFormat="1" ht="46.5" customHeight="1">
      <c r="A56" s="439"/>
      <c r="B56" s="441"/>
      <c r="C56" s="460"/>
      <c r="D56" s="264" t="s">
        <v>41</v>
      </c>
      <c r="E56" s="480"/>
      <c r="F56" s="355">
        <v>100000000</v>
      </c>
      <c r="G56" s="142">
        <v>0</v>
      </c>
      <c r="H56" s="140">
        <f>F56+G56</f>
        <v>100000000</v>
      </c>
      <c r="I56" s="265"/>
      <c r="J56" s="219"/>
      <c r="K56" s="143"/>
      <c r="L56" s="141"/>
      <c r="M56" s="144"/>
      <c r="N56" s="143"/>
      <c r="O56" s="141"/>
      <c r="P56" s="144"/>
      <c r="Q56" s="266"/>
      <c r="R56" s="356"/>
      <c r="S56" s="144"/>
      <c r="T56" s="140">
        <f>R56+S56</f>
        <v>0</v>
      </c>
      <c r="U56" s="356"/>
      <c r="V56" s="144"/>
      <c r="W56" s="140">
        <f>U56+V56</f>
        <v>0</v>
      </c>
      <c r="X56" s="356">
        <v>0</v>
      </c>
      <c r="Y56" s="142">
        <v>0</v>
      </c>
      <c r="Z56" s="140">
        <f>X56+Y56</f>
        <v>0</v>
      </c>
      <c r="AA56" s="141">
        <v>1582694</v>
      </c>
      <c r="AB56" s="64">
        <v>0</v>
      </c>
      <c r="AC56" s="87">
        <f>AA56+AB56</f>
        <v>1582694</v>
      </c>
      <c r="AD56" s="141">
        <v>29523999</v>
      </c>
      <c r="AE56" s="144">
        <v>0</v>
      </c>
      <c r="AF56" s="140">
        <f>AD56+AE56</f>
        <v>29523999</v>
      </c>
      <c r="AG56" s="141">
        <v>68276000</v>
      </c>
      <c r="AH56" s="144">
        <v>0</v>
      </c>
      <c r="AI56" s="140">
        <f>AG56+AH56</f>
        <v>68276000</v>
      </c>
      <c r="AJ56" s="265">
        <v>0</v>
      </c>
      <c r="AK56" s="144">
        <v>0</v>
      </c>
      <c r="AL56" s="143">
        <v>0</v>
      </c>
      <c r="AM56" s="141">
        <v>0</v>
      </c>
      <c r="AN56" s="144">
        <v>0</v>
      </c>
      <c r="AO56" s="143">
        <v>0</v>
      </c>
      <c r="AP56" s="141">
        <v>0</v>
      </c>
      <c r="AQ56" s="144">
        <v>0</v>
      </c>
      <c r="AR56" s="143">
        <v>0</v>
      </c>
      <c r="AS56" s="141">
        <v>0</v>
      </c>
      <c r="AT56" s="144">
        <v>0</v>
      </c>
      <c r="AU56" s="143">
        <v>0</v>
      </c>
      <c r="AV56" s="141">
        <v>0</v>
      </c>
      <c r="AW56" s="144">
        <v>0</v>
      </c>
      <c r="AX56" s="143">
        <v>0</v>
      </c>
      <c r="AY56" s="141">
        <v>0</v>
      </c>
      <c r="AZ56" s="144">
        <v>0</v>
      </c>
      <c r="BA56" s="143">
        <v>0</v>
      </c>
      <c r="BB56" s="141">
        <v>0</v>
      </c>
      <c r="BC56" s="144">
        <v>0</v>
      </c>
      <c r="BD56" s="143">
        <v>0</v>
      </c>
      <c r="BE56" s="141">
        <v>0</v>
      </c>
      <c r="BF56" s="144">
        <v>0</v>
      </c>
      <c r="BG56" s="266">
        <v>0</v>
      </c>
      <c r="BH56" s="199">
        <f>I56+L56+O56+R56+U56+X56+AA56+AD56+AG56+AJ56+AM56</f>
        <v>99382693</v>
      </c>
      <c r="BI56" s="201">
        <f t="shared" si="46"/>
        <v>0</v>
      </c>
      <c r="BJ56" s="87">
        <f t="shared" si="46"/>
        <v>99382693</v>
      </c>
      <c r="BK56" s="356">
        <v>617307</v>
      </c>
      <c r="BL56" s="144">
        <v>0</v>
      </c>
      <c r="BM56" s="87">
        <f>BL56+BK56</f>
        <v>617307</v>
      </c>
      <c r="BN56" s="267">
        <f>BM56+BJ56</f>
        <v>100000000</v>
      </c>
      <c r="BO56" s="56">
        <f t="shared" si="1"/>
        <v>0</v>
      </c>
      <c r="BP56" s="263"/>
    </row>
    <row r="57" spans="1:68" s="151" customFormat="1" ht="46.5" customHeight="1">
      <c r="A57" s="439"/>
      <c r="B57" s="441"/>
      <c r="C57" s="460"/>
      <c r="D57" s="272" t="s">
        <v>42</v>
      </c>
      <c r="E57" s="490"/>
      <c r="F57" s="357">
        <v>0</v>
      </c>
      <c r="G57" s="220">
        <v>100000</v>
      </c>
      <c r="H57" s="140">
        <f>F57+G57</f>
        <v>100000</v>
      </c>
      <c r="I57" s="177"/>
      <c r="J57" s="219"/>
      <c r="K57" s="207"/>
      <c r="L57" s="146"/>
      <c r="M57" s="219"/>
      <c r="N57" s="207"/>
      <c r="O57" s="146"/>
      <c r="P57" s="219"/>
      <c r="Q57" s="273"/>
      <c r="R57" s="358"/>
      <c r="S57" s="219"/>
      <c r="T57" s="172"/>
      <c r="U57" s="358"/>
      <c r="V57" s="219"/>
      <c r="W57" s="172"/>
      <c r="X57" s="358"/>
      <c r="Y57" s="220"/>
      <c r="Z57" s="172"/>
      <c r="AA57" s="146">
        <v>0</v>
      </c>
      <c r="AB57" s="79">
        <v>100000</v>
      </c>
      <c r="AC57" s="87">
        <f>AA57+AB57</f>
        <v>100000</v>
      </c>
      <c r="AD57" s="146">
        <v>0</v>
      </c>
      <c r="AE57" s="219">
        <v>0</v>
      </c>
      <c r="AF57" s="140">
        <f>AD57+AE57</f>
        <v>0</v>
      </c>
      <c r="AG57" s="146">
        <v>0</v>
      </c>
      <c r="AH57" s="219">
        <v>0</v>
      </c>
      <c r="AI57" s="140">
        <f>AG57+AH57</f>
        <v>0</v>
      </c>
      <c r="AJ57" s="177">
        <v>0</v>
      </c>
      <c r="AK57" s="219">
        <v>0</v>
      </c>
      <c r="AL57" s="143">
        <v>0</v>
      </c>
      <c r="AM57" s="146">
        <v>0</v>
      </c>
      <c r="AN57" s="219">
        <v>0</v>
      </c>
      <c r="AO57" s="143">
        <v>0</v>
      </c>
      <c r="AP57" s="146">
        <v>0</v>
      </c>
      <c r="AQ57" s="219">
        <v>0</v>
      </c>
      <c r="AR57" s="143">
        <v>0</v>
      </c>
      <c r="AS57" s="146"/>
      <c r="AT57" s="219"/>
      <c r="AU57" s="207"/>
      <c r="AV57" s="146"/>
      <c r="AW57" s="219"/>
      <c r="AX57" s="207"/>
      <c r="AY57" s="146"/>
      <c r="AZ57" s="219"/>
      <c r="BA57" s="207"/>
      <c r="BB57" s="146"/>
      <c r="BC57" s="219"/>
      <c r="BD57" s="207"/>
      <c r="BE57" s="146"/>
      <c r="BF57" s="219"/>
      <c r="BG57" s="273"/>
      <c r="BH57" s="199">
        <f>I57+L57+O57+R57+U57+X57+AA57+AD57+AG57+AJ57+AM57</f>
        <v>0</v>
      </c>
      <c r="BI57" s="201">
        <f t="shared" si="46"/>
        <v>100000</v>
      </c>
      <c r="BJ57" s="87">
        <f t="shared" si="46"/>
        <v>100000</v>
      </c>
      <c r="BK57" s="358">
        <v>0</v>
      </c>
      <c r="BL57" s="219">
        <v>0</v>
      </c>
      <c r="BM57" s="87">
        <f>BL57+BK57</f>
        <v>0</v>
      </c>
      <c r="BN57" s="267">
        <f>BM57+BJ57</f>
        <v>100000</v>
      </c>
      <c r="BO57" s="56">
        <f t="shared" si="1"/>
        <v>0</v>
      </c>
      <c r="BP57" s="263"/>
    </row>
    <row r="58" spans="1:68" s="137" customFormat="1" ht="52.5" customHeight="1" thickBot="1">
      <c r="A58" s="454"/>
      <c r="B58" s="442"/>
      <c r="C58" s="468"/>
      <c r="D58" s="477" t="s">
        <v>21</v>
      </c>
      <c r="E58" s="478"/>
      <c r="F58" s="88">
        <f>F55+F56+F57</f>
        <v>182000000</v>
      </c>
      <c r="G58" s="89">
        <f t="shared" ref="G58:BN58" si="47">G55+G56+G57</f>
        <v>0</v>
      </c>
      <c r="H58" s="90">
        <f t="shared" si="47"/>
        <v>182000000</v>
      </c>
      <c r="I58" s="91">
        <f t="shared" si="47"/>
        <v>0</v>
      </c>
      <c r="J58" s="89">
        <f t="shared" si="47"/>
        <v>0</v>
      </c>
      <c r="K58" s="90">
        <f t="shared" si="47"/>
        <v>0</v>
      </c>
      <c r="L58" s="88">
        <f t="shared" si="47"/>
        <v>0</v>
      </c>
      <c r="M58" s="89">
        <f t="shared" si="47"/>
        <v>0</v>
      </c>
      <c r="N58" s="90">
        <f t="shared" si="47"/>
        <v>0</v>
      </c>
      <c r="O58" s="88">
        <f t="shared" si="47"/>
        <v>0</v>
      </c>
      <c r="P58" s="89">
        <f t="shared" si="47"/>
        <v>0</v>
      </c>
      <c r="Q58" s="92">
        <f t="shared" si="47"/>
        <v>0</v>
      </c>
      <c r="R58" s="91">
        <f t="shared" si="47"/>
        <v>0</v>
      </c>
      <c r="S58" s="89">
        <f t="shared" si="47"/>
        <v>0</v>
      </c>
      <c r="T58" s="90">
        <f t="shared" si="47"/>
        <v>0</v>
      </c>
      <c r="U58" s="91">
        <f t="shared" si="47"/>
        <v>0</v>
      </c>
      <c r="V58" s="89">
        <f t="shared" si="47"/>
        <v>0</v>
      </c>
      <c r="W58" s="90">
        <f t="shared" si="47"/>
        <v>0</v>
      </c>
      <c r="X58" s="91">
        <f t="shared" si="47"/>
        <v>0</v>
      </c>
      <c r="Y58" s="89">
        <f t="shared" si="47"/>
        <v>0</v>
      </c>
      <c r="Z58" s="90">
        <f t="shared" si="47"/>
        <v>0</v>
      </c>
      <c r="AA58" s="88">
        <f t="shared" si="47"/>
        <v>2877626</v>
      </c>
      <c r="AB58" s="89">
        <f t="shared" si="47"/>
        <v>0</v>
      </c>
      <c r="AC58" s="90">
        <f t="shared" si="47"/>
        <v>2877626</v>
      </c>
      <c r="AD58" s="268">
        <f t="shared" si="47"/>
        <v>53679997</v>
      </c>
      <c r="AE58" s="269">
        <f t="shared" si="47"/>
        <v>0</v>
      </c>
      <c r="AF58" s="270">
        <f t="shared" si="47"/>
        <v>53679997</v>
      </c>
      <c r="AG58" s="88">
        <f t="shared" si="47"/>
        <v>124320000</v>
      </c>
      <c r="AH58" s="89">
        <f t="shared" si="47"/>
        <v>0</v>
      </c>
      <c r="AI58" s="90">
        <f t="shared" si="47"/>
        <v>124320000</v>
      </c>
      <c r="AJ58" s="91">
        <f t="shared" si="47"/>
        <v>0</v>
      </c>
      <c r="AK58" s="89">
        <f t="shared" si="47"/>
        <v>0</v>
      </c>
      <c r="AL58" s="90">
        <f t="shared" si="47"/>
        <v>0</v>
      </c>
      <c r="AM58" s="88">
        <f t="shared" si="47"/>
        <v>0</v>
      </c>
      <c r="AN58" s="89">
        <f t="shared" si="47"/>
        <v>0</v>
      </c>
      <c r="AO58" s="90">
        <f t="shared" si="47"/>
        <v>0</v>
      </c>
      <c r="AP58" s="88">
        <f t="shared" si="47"/>
        <v>0</v>
      </c>
      <c r="AQ58" s="89">
        <f t="shared" si="47"/>
        <v>0</v>
      </c>
      <c r="AR58" s="90">
        <f t="shared" si="47"/>
        <v>0</v>
      </c>
      <c r="AS58" s="88">
        <f t="shared" si="47"/>
        <v>0</v>
      </c>
      <c r="AT58" s="89">
        <f t="shared" si="47"/>
        <v>0</v>
      </c>
      <c r="AU58" s="90">
        <f t="shared" si="47"/>
        <v>0</v>
      </c>
      <c r="AV58" s="88">
        <f t="shared" si="47"/>
        <v>0</v>
      </c>
      <c r="AW58" s="89">
        <f t="shared" si="47"/>
        <v>0</v>
      </c>
      <c r="AX58" s="90">
        <f t="shared" si="47"/>
        <v>0</v>
      </c>
      <c r="AY58" s="88">
        <f t="shared" si="47"/>
        <v>0</v>
      </c>
      <c r="AZ58" s="89">
        <f t="shared" si="47"/>
        <v>0</v>
      </c>
      <c r="BA58" s="90">
        <f t="shared" si="47"/>
        <v>0</v>
      </c>
      <c r="BB58" s="88">
        <f t="shared" si="47"/>
        <v>0</v>
      </c>
      <c r="BC58" s="89">
        <f t="shared" si="47"/>
        <v>0</v>
      </c>
      <c r="BD58" s="90">
        <f t="shared" si="47"/>
        <v>0</v>
      </c>
      <c r="BE58" s="88">
        <f t="shared" si="47"/>
        <v>0</v>
      </c>
      <c r="BF58" s="89">
        <f t="shared" si="47"/>
        <v>0</v>
      </c>
      <c r="BG58" s="92">
        <f t="shared" si="47"/>
        <v>0</v>
      </c>
      <c r="BH58" s="88">
        <f t="shared" si="47"/>
        <v>180877623</v>
      </c>
      <c r="BI58" s="89">
        <f t="shared" si="47"/>
        <v>0</v>
      </c>
      <c r="BJ58" s="90">
        <f t="shared" si="47"/>
        <v>180877623</v>
      </c>
      <c r="BK58" s="91">
        <f t="shared" si="47"/>
        <v>1122377</v>
      </c>
      <c r="BL58" s="89">
        <f t="shared" si="47"/>
        <v>0</v>
      </c>
      <c r="BM58" s="90">
        <f t="shared" si="47"/>
        <v>1122377</v>
      </c>
      <c r="BN58" s="93">
        <f t="shared" si="47"/>
        <v>182000000</v>
      </c>
      <c r="BO58" s="56">
        <f t="shared" si="1"/>
        <v>0</v>
      </c>
      <c r="BP58" s="271"/>
    </row>
    <row r="59" spans="1:68" s="151" customFormat="1" ht="72.75" customHeight="1" thickTop="1">
      <c r="A59" s="438">
        <v>16</v>
      </c>
      <c r="B59" s="440" t="s">
        <v>56</v>
      </c>
      <c r="C59" s="474" t="s">
        <v>12</v>
      </c>
      <c r="D59" s="254" t="s">
        <v>36</v>
      </c>
      <c r="E59" s="345" t="s">
        <v>37</v>
      </c>
      <c r="F59" s="353">
        <v>32800000</v>
      </c>
      <c r="G59" s="223">
        <v>0</v>
      </c>
      <c r="H59" s="256">
        <f>F59+G59</f>
        <v>32800000</v>
      </c>
      <c r="I59" s="257"/>
      <c r="J59" s="258"/>
      <c r="K59" s="130"/>
      <c r="L59" s="133"/>
      <c r="M59" s="223"/>
      <c r="N59" s="130">
        <f>L59+M59</f>
        <v>0</v>
      </c>
      <c r="O59" s="133"/>
      <c r="P59" s="223"/>
      <c r="Q59" s="135"/>
      <c r="R59" s="354"/>
      <c r="S59" s="255"/>
      <c r="T59" s="256">
        <f>R59+S59</f>
        <v>0</v>
      </c>
      <c r="U59" s="354"/>
      <c r="V59" s="134"/>
      <c r="W59" s="256">
        <f>U59+V59</f>
        <v>0</v>
      </c>
      <c r="X59" s="354">
        <v>0</v>
      </c>
      <c r="Y59" s="255">
        <v>0</v>
      </c>
      <c r="Z59" s="256">
        <f>X59+Y59</f>
        <v>0</v>
      </c>
      <c r="AA59" s="133">
        <v>5528849</v>
      </c>
      <c r="AB59" s="259">
        <v>2276665</v>
      </c>
      <c r="AC59" s="260">
        <f>AA59+AB59</f>
        <v>7805514</v>
      </c>
      <c r="AD59" s="133">
        <v>0</v>
      </c>
      <c r="AE59" s="261">
        <v>0</v>
      </c>
      <c r="AF59" s="260">
        <f>AD59+AE59</f>
        <v>0</v>
      </c>
      <c r="AG59" s="133">
        <v>0</v>
      </c>
      <c r="AH59" s="134">
        <v>0</v>
      </c>
      <c r="AI59" s="130">
        <f>AG59+AH59</f>
        <v>0</v>
      </c>
      <c r="AJ59" s="257">
        <v>0</v>
      </c>
      <c r="AK59" s="223">
        <v>0</v>
      </c>
      <c r="AL59" s="130">
        <v>0</v>
      </c>
      <c r="AM59" s="133">
        <v>0</v>
      </c>
      <c r="AN59" s="223">
        <v>0</v>
      </c>
      <c r="AO59" s="130">
        <v>0</v>
      </c>
      <c r="AP59" s="133">
        <v>0</v>
      </c>
      <c r="AQ59" s="223">
        <v>0</v>
      </c>
      <c r="AR59" s="130">
        <v>0</v>
      </c>
      <c r="AS59" s="133">
        <v>0</v>
      </c>
      <c r="AT59" s="223">
        <v>0</v>
      </c>
      <c r="AU59" s="130">
        <v>0</v>
      </c>
      <c r="AV59" s="133">
        <v>0</v>
      </c>
      <c r="AW59" s="223">
        <v>0</v>
      </c>
      <c r="AX59" s="130">
        <v>0</v>
      </c>
      <c r="AY59" s="133">
        <v>0</v>
      </c>
      <c r="AZ59" s="223">
        <v>0</v>
      </c>
      <c r="BA59" s="130">
        <v>0</v>
      </c>
      <c r="BB59" s="133">
        <v>0</v>
      </c>
      <c r="BC59" s="223">
        <v>0</v>
      </c>
      <c r="BD59" s="130">
        <v>0</v>
      </c>
      <c r="BE59" s="133">
        <v>0</v>
      </c>
      <c r="BF59" s="223">
        <v>0</v>
      </c>
      <c r="BG59" s="135">
        <v>0</v>
      </c>
      <c r="BH59" s="128">
        <f>I59+L59+O59+R59+U59+X59+AA59+AD59+AG59+AJ59+AM59</f>
        <v>5528849</v>
      </c>
      <c r="BI59" s="132">
        <f t="shared" ref="BI59:BJ59" si="48">J59+M59+P59+S59+V59+Y59+AB59+AE59+AH59+AK59+AN59</f>
        <v>2276665</v>
      </c>
      <c r="BJ59" s="205">
        <f t="shared" si="48"/>
        <v>7805514</v>
      </c>
      <c r="BK59" s="354">
        <v>27271151</v>
      </c>
      <c r="BL59" s="255">
        <v>-2276665</v>
      </c>
      <c r="BM59" s="205">
        <f>BL59+BK59</f>
        <v>24994486</v>
      </c>
      <c r="BN59" s="262">
        <f>BM59+BJ59</f>
        <v>32800000</v>
      </c>
      <c r="BO59" s="56">
        <f t="shared" si="1"/>
        <v>0</v>
      </c>
      <c r="BP59" s="263"/>
    </row>
    <row r="60" spans="1:68" s="137" customFormat="1" ht="63" customHeight="1" thickBot="1">
      <c r="A60" s="454"/>
      <c r="B60" s="442"/>
      <c r="C60" s="468"/>
      <c r="D60" s="477" t="s">
        <v>21</v>
      </c>
      <c r="E60" s="478"/>
      <c r="F60" s="88">
        <f>F59</f>
        <v>32800000</v>
      </c>
      <c r="G60" s="89">
        <f t="shared" ref="G60:BN60" si="49">G59</f>
        <v>0</v>
      </c>
      <c r="H60" s="90">
        <f t="shared" si="49"/>
        <v>32800000</v>
      </c>
      <c r="I60" s="91">
        <f t="shared" si="49"/>
        <v>0</v>
      </c>
      <c r="J60" s="89">
        <f t="shared" si="49"/>
        <v>0</v>
      </c>
      <c r="K60" s="90">
        <f t="shared" si="49"/>
        <v>0</v>
      </c>
      <c r="L60" s="88">
        <f t="shared" si="49"/>
        <v>0</v>
      </c>
      <c r="M60" s="89">
        <f t="shared" si="49"/>
        <v>0</v>
      </c>
      <c r="N60" s="90">
        <f t="shared" si="49"/>
        <v>0</v>
      </c>
      <c r="O60" s="88">
        <f t="shared" si="49"/>
        <v>0</v>
      </c>
      <c r="P60" s="89">
        <f t="shared" si="49"/>
        <v>0</v>
      </c>
      <c r="Q60" s="92">
        <f t="shared" si="49"/>
        <v>0</v>
      </c>
      <c r="R60" s="91">
        <f t="shared" si="49"/>
        <v>0</v>
      </c>
      <c r="S60" s="89">
        <f t="shared" si="49"/>
        <v>0</v>
      </c>
      <c r="T60" s="90">
        <f t="shared" si="49"/>
        <v>0</v>
      </c>
      <c r="U60" s="91">
        <f t="shared" si="49"/>
        <v>0</v>
      </c>
      <c r="V60" s="89">
        <f t="shared" si="49"/>
        <v>0</v>
      </c>
      <c r="W60" s="90">
        <f t="shared" si="49"/>
        <v>0</v>
      </c>
      <c r="X60" s="91">
        <f t="shared" si="49"/>
        <v>0</v>
      </c>
      <c r="Y60" s="89">
        <f t="shared" si="49"/>
        <v>0</v>
      </c>
      <c r="Z60" s="90">
        <f t="shared" si="49"/>
        <v>0</v>
      </c>
      <c r="AA60" s="88">
        <f t="shared" si="49"/>
        <v>5528849</v>
      </c>
      <c r="AB60" s="89">
        <f t="shared" si="49"/>
        <v>2276665</v>
      </c>
      <c r="AC60" s="90">
        <f t="shared" si="49"/>
        <v>7805514</v>
      </c>
      <c r="AD60" s="268">
        <f t="shared" si="49"/>
        <v>0</v>
      </c>
      <c r="AE60" s="269">
        <f t="shared" si="49"/>
        <v>0</v>
      </c>
      <c r="AF60" s="270">
        <f t="shared" si="49"/>
        <v>0</v>
      </c>
      <c r="AG60" s="88">
        <f t="shared" si="49"/>
        <v>0</v>
      </c>
      <c r="AH60" s="89">
        <f t="shared" si="49"/>
        <v>0</v>
      </c>
      <c r="AI60" s="90">
        <f t="shared" si="49"/>
        <v>0</v>
      </c>
      <c r="AJ60" s="91">
        <f t="shared" si="49"/>
        <v>0</v>
      </c>
      <c r="AK60" s="89">
        <f t="shared" si="49"/>
        <v>0</v>
      </c>
      <c r="AL60" s="90">
        <f t="shared" si="49"/>
        <v>0</v>
      </c>
      <c r="AM60" s="88">
        <f t="shared" si="49"/>
        <v>0</v>
      </c>
      <c r="AN60" s="89">
        <f t="shared" si="49"/>
        <v>0</v>
      </c>
      <c r="AO60" s="90">
        <f t="shared" si="49"/>
        <v>0</v>
      </c>
      <c r="AP60" s="88">
        <f t="shared" si="49"/>
        <v>0</v>
      </c>
      <c r="AQ60" s="89">
        <f t="shared" si="49"/>
        <v>0</v>
      </c>
      <c r="AR60" s="90">
        <f t="shared" si="49"/>
        <v>0</v>
      </c>
      <c r="AS60" s="88">
        <f t="shared" si="49"/>
        <v>0</v>
      </c>
      <c r="AT60" s="89">
        <f t="shared" si="49"/>
        <v>0</v>
      </c>
      <c r="AU60" s="90">
        <f t="shared" si="49"/>
        <v>0</v>
      </c>
      <c r="AV60" s="88">
        <f t="shared" si="49"/>
        <v>0</v>
      </c>
      <c r="AW60" s="89">
        <f t="shared" si="49"/>
        <v>0</v>
      </c>
      <c r="AX60" s="90">
        <f t="shared" si="49"/>
        <v>0</v>
      </c>
      <c r="AY60" s="88">
        <f t="shared" si="49"/>
        <v>0</v>
      </c>
      <c r="AZ60" s="89">
        <f t="shared" si="49"/>
        <v>0</v>
      </c>
      <c r="BA60" s="90">
        <f t="shared" si="49"/>
        <v>0</v>
      </c>
      <c r="BB60" s="88">
        <f t="shared" si="49"/>
        <v>0</v>
      </c>
      <c r="BC60" s="89">
        <f t="shared" si="49"/>
        <v>0</v>
      </c>
      <c r="BD60" s="90">
        <f t="shared" si="49"/>
        <v>0</v>
      </c>
      <c r="BE60" s="88">
        <f t="shared" si="49"/>
        <v>0</v>
      </c>
      <c r="BF60" s="89">
        <f t="shared" si="49"/>
        <v>0</v>
      </c>
      <c r="BG60" s="92">
        <f t="shared" si="49"/>
        <v>0</v>
      </c>
      <c r="BH60" s="88">
        <f t="shared" si="49"/>
        <v>5528849</v>
      </c>
      <c r="BI60" s="89">
        <f t="shared" si="49"/>
        <v>2276665</v>
      </c>
      <c r="BJ60" s="90">
        <f t="shared" si="49"/>
        <v>7805514</v>
      </c>
      <c r="BK60" s="91">
        <f t="shared" si="49"/>
        <v>27271151</v>
      </c>
      <c r="BL60" s="89">
        <f t="shared" si="49"/>
        <v>-2276665</v>
      </c>
      <c r="BM60" s="90">
        <f t="shared" si="49"/>
        <v>24994486</v>
      </c>
      <c r="BN60" s="93">
        <f t="shared" si="49"/>
        <v>32800000</v>
      </c>
      <c r="BO60" s="56">
        <f t="shared" si="1"/>
        <v>0</v>
      </c>
      <c r="BP60" s="271"/>
    </row>
    <row r="61" spans="1:68" s="137" customFormat="1" ht="41.1" customHeight="1" thickTop="1">
      <c r="A61" s="456">
        <v>17</v>
      </c>
      <c r="B61" s="408" t="s">
        <v>71</v>
      </c>
      <c r="C61" s="459" t="s">
        <v>11</v>
      </c>
      <c r="D61" s="274" t="s">
        <v>36</v>
      </c>
      <c r="E61" s="275" t="s">
        <v>38</v>
      </c>
      <c r="F61" s="193">
        <v>137500</v>
      </c>
      <c r="G61" s="197">
        <v>0</v>
      </c>
      <c r="H61" s="159">
        <f>G61+F61</f>
        <v>137500</v>
      </c>
      <c r="I61" s="193"/>
      <c r="J61" s="194"/>
      <c r="K61" s="159"/>
      <c r="L61" s="193"/>
      <c r="M61" s="194"/>
      <c r="N61" s="159"/>
      <c r="O61" s="193"/>
      <c r="P61" s="194"/>
      <c r="Q61" s="195"/>
      <c r="R61" s="193"/>
      <c r="S61" s="194"/>
      <c r="T61" s="196">
        <f>R61+S61</f>
        <v>0</v>
      </c>
      <c r="U61" s="193">
        <v>0</v>
      </c>
      <c r="V61" s="197">
        <v>0</v>
      </c>
      <c r="W61" s="196">
        <f>U61+V61</f>
        <v>0</v>
      </c>
      <c r="X61" s="193">
        <v>0</v>
      </c>
      <c r="Y61" s="276">
        <v>0</v>
      </c>
      <c r="Z61" s="196">
        <f>X61+Y61</f>
        <v>0</v>
      </c>
      <c r="AA61" s="193">
        <v>27500</v>
      </c>
      <c r="AB61" s="197">
        <v>0</v>
      </c>
      <c r="AC61" s="196">
        <f>AA61+AB61</f>
        <v>27500</v>
      </c>
      <c r="AD61" s="193">
        <v>0</v>
      </c>
      <c r="AE61" s="197">
        <v>0</v>
      </c>
      <c r="AF61" s="196">
        <f>AD61+AE61</f>
        <v>0</v>
      </c>
      <c r="AG61" s="193">
        <v>0</v>
      </c>
      <c r="AH61" s="197">
        <v>0</v>
      </c>
      <c r="AI61" s="196">
        <f>AG61+AH61</f>
        <v>0</v>
      </c>
      <c r="AJ61" s="193">
        <v>0</v>
      </c>
      <c r="AK61" s="197">
        <v>0</v>
      </c>
      <c r="AL61" s="196">
        <f>AJ61+AK61</f>
        <v>0</v>
      </c>
      <c r="AM61" s="193">
        <v>0</v>
      </c>
      <c r="AN61" s="197">
        <v>0</v>
      </c>
      <c r="AO61" s="196">
        <f>AM61+AN61</f>
        <v>0</v>
      </c>
      <c r="AP61" s="193">
        <v>0</v>
      </c>
      <c r="AQ61" s="197">
        <v>0</v>
      </c>
      <c r="AR61" s="196">
        <f>AP61+AQ61</f>
        <v>0</v>
      </c>
      <c r="AS61" s="193">
        <v>0</v>
      </c>
      <c r="AT61" s="194">
        <v>0</v>
      </c>
      <c r="AU61" s="196">
        <v>0</v>
      </c>
      <c r="AV61" s="193">
        <v>0</v>
      </c>
      <c r="AW61" s="194">
        <v>0</v>
      </c>
      <c r="AX61" s="196">
        <v>0</v>
      </c>
      <c r="AY61" s="193">
        <v>0</v>
      </c>
      <c r="AZ61" s="194">
        <v>0</v>
      </c>
      <c r="BA61" s="196">
        <v>0</v>
      </c>
      <c r="BB61" s="193">
        <v>0</v>
      </c>
      <c r="BC61" s="194">
        <v>0</v>
      </c>
      <c r="BD61" s="196">
        <v>0</v>
      </c>
      <c r="BE61" s="193">
        <v>0</v>
      </c>
      <c r="BF61" s="194">
        <v>0</v>
      </c>
      <c r="BG61" s="196">
        <v>0</v>
      </c>
      <c r="BH61" s="157">
        <f t="shared" ref="BH61:BJ61" si="50">L61+O61+R61+U61+X61+AA61+AD61+AG61+AJ61+AM61+AP61</f>
        <v>27500</v>
      </c>
      <c r="BI61" s="164">
        <f t="shared" si="50"/>
        <v>0</v>
      </c>
      <c r="BJ61" s="159">
        <f t="shared" si="50"/>
        <v>27500</v>
      </c>
      <c r="BK61" s="193">
        <v>110000</v>
      </c>
      <c r="BL61" s="197">
        <v>0</v>
      </c>
      <c r="BM61" s="159">
        <f>BL61+BK61</f>
        <v>110000</v>
      </c>
      <c r="BN61" s="162">
        <f>BM61+BJ61</f>
        <v>137500</v>
      </c>
      <c r="BO61" s="56">
        <f t="shared" si="1"/>
        <v>0</v>
      </c>
    </row>
    <row r="62" spans="1:68" s="281" customFormat="1" ht="41.1" customHeight="1">
      <c r="A62" s="457"/>
      <c r="B62" s="472"/>
      <c r="C62" s="460"/>
      <c r="D62" s="488" t="s">
        <v>21</v>
      </c>
      <c r="E62" s="489"/>
      <c r="F62" s="277">
        <f>F61</f>
        <v>137500</v>
      </c>
      <c r="G62" s="278">
        <f t="shared" ref="G62:BN62" si="51">G61</f>
        <v>0</v>
      </c>
      <c r="H62" s="250">
        <f t="shared" si="51"/>
        <v>137500</v>
      </c>
      <c r="I62" s="277">
        <f t="shared" si="51"/>
        <v>0</v>
      </c>
      <c r="J62" s="278">
        <f t="shared" si="51"/>
        <v>0</v>
      </c>
      <c r="K62" s="250">
        <f t="shared" si="51"/>
        <v>0</v>
      </c>
      <c r="L62" s="277">
        <f t="shared" si="51"/>
        <v>0</v>
      </c>
      <c r="M62" s="278">
        <f t="shared" si="51"/>
        <v>0</v>
      </c>
      <c r="N62" s="250">
        <f t="shared" si="51"/>
        <v>0</v>
      </c>
      <c r="O62" s="277">
        <f t="shared" si="51"/>
        <v>0</v>
      </c>
      <c r="P62" s="278">
        <f t="shared" si="51"/>
        <v>0</v>
      </c>
      <c r="Q62" s="279">
        <f t="shared" si="51"/>
        <v>0</v>
      </c>
      <c r="R62" s="277">
        <f t="shared" si="51"/>
        <v>0</v>
      </c>
      <c r="S62" s="278">
        <f t="shared" si="51"/>
        <v>0</v>
      </c>
      <c r="T62" s="279">
        <f t="shared" si="51"/>
        <v>0</v>
      </c>
      <c r="U62" s="277">
        <f t="shared" si="51"/>
        <v>0</v>
      </c>
      <c r="V62" s="278">
        <f t="shared" si="51"/>
        <v>0</v>
      </c>
      <c r="W62" s="279">
        <f t="shared" si="51"/>
        <v>0</v>
      </c>
      <c r="X62" s="277">
        <f t="shared" si="51"/>
        <v>0</v>
      </c>
      <c r="Y62" s="278">
        <f t="shared" si="51"/>
        <v>0</v>
      </c>
      <c r="Z62" s="279">
        <f t="shared" si="51"/>
        <v>0</v>
      </c>
      <c r="AA62" s="277">
        <f t="shared" si="51"/>
        <v>27500</v>
      </c>
      <c r="AB62" s="278">
        <f t="shared" si="51"/>
        <v>0</v>
      </c>
      <c r="AC62" s="279">
        <f t="shared" si="51"/>
        <v>27500</v>
      </c>
      <c r="AD62" s="277">
        <f t="shared" si="51"/>
        <v>0</v>
      </c>
      <c r="AE62" s="278">
        <f t="shared" si="51"/>
        <v>0</v>
      </c>
      <c r="AF62" s="279">
        <f t="shared" si="51"/>
        <v>0</v>
      </c>
      <c r="AG62" s="277">
        <f t="shared" si="51"/>
        <v>0</v>
      </c>
      <c r="AH62" s="278">
        <f t="shared" si="51"/>
        <v>0</v>
      </c>
      <c r="AI62" s="279">
        <f t="shared" si="51"/>
        <v>0</v>
      </c>
      <c r="AJ62" s="277">
        <f t="shared" si="51"/>
        <v>0</v>
      </c>
      <c r="AK62" s="278">
        <f t="shared" si="51"/>
        <v>0</v>
      </c>
      <c r="AL62" s="279">
        <f t="shared" si="51"/>
        <v>0</v>
      </c>
      <c r="AM62" s="277">
        <f t="shared" si="51"/>
        <v>0</v>
      </c>
      <c r="AN62" s="278">
        <f t="shared" si="51"/>
        <v>0</v>
      </c>
      <c r="AO62" s="279">
        <f t="shared" si="51"/>
        <v>0</v>
      </c>
      <c r="AP62" s="277">
        <f t="shared" si="51"/>
        <v>0</v>
      </c>
      <c r="AQ62" s="278">
        <f t="shared" si="51"/>
        <v>0</v>
      </c>
      <c r="AR62" s="279">
        <f t="shared" si="51"/>
        <v>0</v>
      </c>
      <c r="AS62" s="277">
        <f t="shared" si="51"/>
        <v>0</v>
      </c>
      <c r="AT62" s="278">
        <f t="shared" si="51"/>
        <v>0</v>
      </c>
      <c r="AU62" s="279">
        <f t="shared" si="51"/>
        <v>0</v>
      </c>
      <c r="AV62" s="277">
        <f t="shared" si="51"/>
        <v>0</v>
      </c>
      <c r="AW62" s="278">
        <f t="shared" si="51"/>
        <v>0</v>
      </c>
      <c r="AX62" s="279">
        <f t="shared" si="51"/>
        <v>0</v>
      </c>
      <c r="AY62" s="277">
        <f t="shared" si="51"/>
        <v>0</v>
      </c>
      <c r="AZ62" s="278">
        <f t="shared" si="51"/>
        <v>0</v>
      </c>
      <c r="BA62" s="279">
        <f t="shared" si="51"/>
        <v>0</v>
      </c>
      <c r="BB62" s="277">
        <f t="shared" si="51"/>
        <v>0</v>
      </c>
      <c r="BC62" s="278">
        <f t="shared" si="51"/>
        <v>0</v>
      </c>
      <c r="BD62" s="279">
        <f t="shared" si="51"/>
        <v>0</v>
      </c>
      <c r="BE62" s="277">
        <f t="shared" si="51"/>
        <v>0</v>
      </c>
      <c r="BF62" s="278">
        <f t="shared" si="51"/>
        <v>0</v>
      </c>
      <c r="BG62" s="279">
        <f t="shared" si="51"/>
        <v>0</v>
      </c>
      <c r="BH62" s="248">
        <f t="shared" si="51"/>
        <v>27500</v>
      </c>
      <c r="BI62" s="249">
        <f t="shared" si="51"/>
        <v>0</v>
      </c>
      <c r="BJ62" s="250">
        <f t="shared" si="51"/>
        <v>27500</v>
      </c>
      <c r="BK62" s="277">
        <f t="shared" si="51"/>
        <v>110000</v>
      </c>
      <c r="BL62" s="278">
        <f t="shared" si="51"/>
        <v>0</v>
      </c>
      <c r="BM62" s="250">
        <f t="shared" si="51"/>
        <v>110000</v>
      </c>
      <c r="BN62" s="280">
        <f t="shared" si="51"/>
        <v>137500</v>
      </c>
      <c r="BO62" s="56">
        <f t="shared" si="1"/>
        <v>0</v>
      </c>
    </row>
    <row r="63" spans="1:68" s="137" customFormat="1" ht="41.1" customHeight="1">
      <c r="A63" s="457"/>
      <c r="B63" s="472"/>
      <c r="C63" s="460"/>
      <c r="D63" s="282" t="s">
        <v>42</v>
      </c>
      <c r="E63" s="491" t="s">
        <v>38</v>
      </c>
      <c r="F63" s="199">
        <v>521500</v>
      </c>
      <c r="G63" s="201">
        <v>-521500</v>
      </c>
      <c r="H63" s="140">
        <f>G63+F63</f>
        <v>0</v>
      </c>
      <c r="I63" s="199"/>
      <c r="J63" s="201"/>
      <c r="K63" s="140"/>
      <c r="L63" s="199"/>
      <c r="M63" s="201"/>
      <c r="N63" s="140"/>
      <c r="O63" s="199"/>
      <c r="P63" s="201"/>
      <c r="Q63" s="202"/>
      <c r="R63" s="199"/>
      <c r="S63" s="201"/>
      <c r="T63" s="203">
        <f>R63+S63</f>
        <v>0</v>
      </c>
      <c r="U63" s="199">
        <v>0</v>
      </c>
      <c r="V63" s="201">
        <v>0</v>
      </c>
      <c r="W63" s="203">
        <f>U63+V63</f>
        <v>0</v>
      </c>
      <c r="X63" s="199">
        <v>0</v>
      </c>
      <c r="Y63" s="201">
        <v>0</v>
      </c>
      <c r="Z63" s="203">
        <f>X63+Y63</f>
        <v>0</v>
      </c>
      <c r="AA63" s="199">
        <v>349214</v>
      </c>
      <c r="AB63" s="201">
        <v>-349214</v>
      </c>
      <c r="AC63" s="203">
        <f>AA63+AB63</f>
        <v>0</v>
      </c>
      <c r="AD63" s="199">
        <v>35700</v>
      </c>
      <c r="AE63" s="201">
        <v>-35700</v>
      </c>
      <c r="AF63" s="203">
        <f>AD63+AE63</f>
        <v>0</v>
      </c>
      <c r="AG63" s="199">
        <v>136586</v>
      </c>
      <c r="AH63" s="201">
        <v>-136586</v>
      </c>
      <c r="AI63" s="203">
        <f>AG63+AH63</f>
        <v>0</v>
      </c>
      <c r="AJ63" s="199">
        <v>0</v>
      </c>
      <c r="AK63" s="201">
        <v>0</v>
      </c>
      <c r="AL63" s="203">
        <f>AJ63+AK63</f>
        <v>0</v>
      </c>
      <c r="AM63" s="199">
        <v>0</v>
      </c>
      <c r="AN63" s="201">
        <v>0</v>
      </c>
      <c r="AO63" s="203">
        <f>AM63+AN63</f>
        <v>0</v>
      </c>
      <c r="AP63" s="199">
        <v>0</v>
      </c>
      <c r="AQ63" s="201">
        <v>0</v>
      </c>
      <c r="AR63" s="203">
        <f>AP63+AQ63</f>
        <v>0</v>
      </c>
      <c r="AS63" s="199">
        <v>0</v>
      </c>
      <c r="AT63" s="201">
        <v>0</v>
      </c>
      <c r="AU63" s="203">
        <v>0</v>
      </c>
      <c r="AV63" s="199">
        <v>0</v>
      </c>
      <c r="AW63" s="201">
        <v>0</v>
      </c>
      <c r="AX63" s="203">
        <v>0</v>
      </c>
      <c r="AY63" s="199">
        <v>0</v>
      </c>
      <c r="AZ63" s="201">
        <v>0</v>
      </c>
      <c r="BA63" s="203">
        <v>0</v>
      </c>
      <c r="BB63" s="199">
        <v>0</v>
      </c>
      <c r="BC63" s="201">
        <v>0</v>
      </c>
      <c r="BD63" s="203">
        <v>0</v>
      </c>
      <c r="BE63" s="199">
        <v>0</v>
      </c>
      <c r="BF63" s="201">
        <v>0</v>
      </c>
      <c r="BG63" s="203">
        <v>0</v>
      </c>
      <c r="BH63" s="138">
        <f t="shared" ref="BH63:BJ66" si="52">L63+O63+R63+U63+X63+AA63+AD63+AG63+AJ63+AM63+AP63</f>
        <v>521500</v>
      </c>
      <c r="BI63" s="145">
        <f t="shared" si="52"/>
        <v>-521500</v>
      </c>
      <c r="BJ63" s="140">
        <f t="shared" si="52"/>
        <v>0</v>
      </c>
      <c r="BK63" s="199">
        <v>0</v>
      </c>
      <c r="BL63" s="201">
        <v>0</v>
      </c>
      <c r="BM63" s="140">
        <f>BL63+BK63</f>
        <v>0</v>
      </c>
      <c r="BN63" s="179">
        <f>BM63+BJ63</f>
        <v>0</v>
      </c>
      <c r="BO63" s="56">
        <f t="shared" si="1"/>
        <v>0</v>
      </c>
    </row>
    <row r="64" spans="1:68" s="137" customFormat="1" ht="41.1" customHeight="1">
      <c r="A64" s="457"/>
      <c r="B64" s="472"/>
      <c r="C64" s="460"/>
      <c r="D64" s="282" t="s">
        <v>76</v>
      </c>
      <c r="E64" s="490"/>
      <c r="F64" s="199">
        <v>0</v>
      </c>
      <c r="G64" s="201">
        <v>441500</v>
      </c>
      <c r="H64" s="140">
        <f t="shared" ref="H64:H66" si="53">G64+F64</f>
        <v>441500</v>
      </c>
      <c r="I64" s="199"/>
      <c r="J64" s="201"/>
      <c r="K64" s="140"/>
      <c r="L64" s="199"/>
      <c r="M64" s="201"/>
      <c r="N64" s="140"/>
      <c r="O64" s="199"/>
      <c r="P64" s="201"/>
      <c r="Q64" s="202"/>
      <c r="R64" s="199"/>
      <c r="S64" s="201"/>
      <c r="T64" s="203"/>
      <c r="U64" s="199"/>
      <c r="V64" s="201"/>
      <c r="W64" s="203"/>
      <c r="X64" s="199"/>
      <c r="Y64" s="201"/>
      <c r="Z64" s="203"/>
      <c r="AA64" s="199">
        <v>0</v>
      </c>
      <c r="AB64" s="201">
        <v>349214</v>
      </c>
      <c r="AC64" s="203">
        <f t="shared" ref="AC64:AC66" si="54">AA64+AB64</f>
        <v>349214</v>
      </c>
      <c r="AD64" s="199">
        <v>0</v>
      </c>
      <c r="AE64" s="201">
        <v>35700</v>
      </c>
      <c r="AF64" s="203">
        <f t="shared" ref="AF64:AF66" si="55">AD64+AE64</f>
        <v>35700</v>
      </c>
      <c r="AG64" s="199">
        <v>0</v>
      </c>
      <c r="AH64" s="201">
        <v>56586</v>
      </c>
      <c r="AI64" s="203">
        <f t="shared" ref="AI64:AI66" si="56">AG64+AH64</f>
        <v>56586</v>
      </c>
      <c r="AJ64" s="199">
        <v>0</v>
      </c>
      <c r="AK64" s="201">
        <v>0</v>
      </c>
      <c r="AL64" s="203">
        <f t="shared" ref="AL64:AL66" si="57">AJ64+AK64</f>
        <v>0</v>
      </c>
      <c r="AM64" s="199">
        <v>0</v>
      </c>
      <c r="AN64" s="201">
        <v>0</v>
      </c>
      <c r="AO64" s="203">
        <f t="shared" ref="AO64:AO66" si="58">AM64+AN64</f>
        <v>0</v>
      </c>
      <c r="AP64" s="199">
        <v>0</v>
      </c>
      <c r="AQ64" s="201">
        <v>0</v>
      </c>
      <c r="AR64" s="203">
        <f t="shared" ref="AR64:AR66" si="59">AP64+AQ64</f>
        <v>0</v>
      </c>
      <c r="AS64" s="199"/>
      <c r="AT64" s="201"/>
      <c r="AU64" s="203"/>
      <c r="AV64" s="199"/>
      <c r="AW64" s="201"/>
      <c r="AX64" s="203"/>
      <c r="AY64" s="199"/>
      <c r="AZ64" s="201"/>
      <c r="BA64" s="203"/>
      <c r="BB64" s="199"/>
      <c r="BC64" s="201"/>
      <c r="BD64" s="203"/>
      <c r="BE64" s="199"/>
      <c r="BF64" s="201"/>
      <c r="BG64" s="203"/>
      <c r="BH64" s="138">
        <f t="shared" si="52"/>
        <v>0</v>
      </c>
      <c r="BI64" s="145">
        <f t="shared" si="52"/>
        <v>441500</v>
      </c>
      <c r="BJ64" s="140">
        <f t="shared" si="52"/>
        <v>441500</v>
      </c>
      <c r="BK64" s="199">
        <v>0</v>
      </c>
      <c r="BL64" s="201">
        <v>0</v>
      </c>
      <c r="BM64" s="140">
        <f t="shared" ref="BM64:BM66" si="60">BL64+BK64</f>
        <v>0</v>
      </c>
      <c r="BN64" s="179">
        <f t="shared" ref="BN64:BN66" si="61">BM64+BJ64</f>
        <v>441500</v>
      </c>
      <c r="BO64" s="56"/>
    </row>
    <row r="65" spans="1:67" s="137" customFormat="1" ht="41.1" customHeight="1">
      <c r="A65" s="457"/>
      <c r="B65" s="472"/>
      <c r="C65" s="460"/>
      <c r="D65" s="282" t="s">
        <v>42</v>
      </c>
      <c r="E65" s="491" t="s">
        <v>37</v>
      </c>
      <c r="F65" s="199">
        <v>28500</v>
      </c>
      <c r="G65" s="201">
        <v>-28500</v>
      </c>
      <c r="H65" s="140">
        <f t="shared" si="53"/>
        <v>0</v>
      </c>
      <c r="I65" s="199"/>
      <c r="J65" s="201"/>
      <c r="K65" s="140"/>
      <c r="L65" s="199"/>
      <c r="M65" s="201"/>
      <c r="N65" s="140"/>
      <c r="O65" s="199"/>
      <c r="P65" s="201"/>
      <c r="Q65" s="203"/>
      <c r="R65" s="199"/>
      <c r="S65" s="201"/>
      <c r="T65" s="203">
        <f>R65+S65</f>
        <v>0</v>
      </c>
      <c r="U65" s="199">
        <v>0</v>
      </c>
      <c r="V65" s="201">
        <v>0</v>
      </c>
      <c r="W65" s="203">
        <f>U65+V65</f>
        <v>0</v>
      </c>
      <c r="X65" s="199">
        <v>0</v>
      </c>
      <c r="Y65" s="201">
        <v>0</v>
      </c>
      <c r="Z65" s="203">
        <f>X65+Y65</f>
        <v>0</v>
      </c>
      <c r="AA65" s="199">
        <v>0</v>
      </c>
      <c r="AB65" s="201">
        <v>0</v>
      </c>
      <c r="AC65" s="203">
        <f t="shared" si="54"/>
        <v>0</v>
      </c>
      <c r="AD65" s="199">
        <v>28500</v>
      </c>
      <c r="AE65" s="201">
        <v>-28500</v>
      </c>
      <c r="AF65" s="203">
        <f t="shared" si="55"/>
        <v>0</v>
      </c>
      <c r="AG65" s="199">
        <v>0</v>
      </c>
      <c r="AH65" s="201">
        <v>0</v>
      </c>
      <c r="AI65" s="203">
        <f t="shared" si="56"/>
        <v>0</v>
      </c>
      <c r="AJ65" s="199">
        <v>0</v>
      </c>
      <c r="AK65" s="201">
        <v>0</v>
      </c>
      <c r="AL65" s="203">
        <f t="shared" si="57"/>
        <v>0</v>
      </c>
      <c r="AM65" s="199">
        <v>0</v>
      </c>
      <c r="AN65" s="201">
        <v>0</v>
      </c>
      <c r="AO65" s="203">
        <f t="shared" si="58"/>
        <v>0</v>
      </c>
      <c r="AP65" s="199">
        <v>0</v>
      </c>
      <c r="AQ65" s="201">
        <v>0</v>
      </c>
      <c r="AR65" s="203">
        <f t="shared" si="59"/>
        <v>0</v>
      </c>
      <c r="AS65" s="199">
        <v>0</v>
      </c>
      <c r="AT65" s="201">
        <v>0</v>
      </c>
      <c r="AU65" s="203">
        <v>0</v>
      </c>
      <c r="AV65" s="199">
        <v>0</v>
      </c>
      <c r="AW65" s="201">
        <v>0</v>
      </c>
      <c r="AX65" s="203">
        <v>0</v>
      </c>
      <c r="AY65" s="199">
        <v>0</v>
      </c>
      <c r="AZ65" s="201">
        <v>0</v>
      </c>
      <c r="BA65" s="203">
        <v>0</v>
      </c>
      <c r="BB65" s="199">
        <v>0</v>
      </c>
      <c r="BC65" s="201">
        <v>0</v>
      </c>
      <c r="BD65" s="203">
        <v>0</v>
      </c>
      <c r="BE65" s="199">
        <v>0</v>
      </c>
      <c r="BF65" s="201">
        <v>0</v>
      </c>
      <c r="BG65" s="203">
        <v>0</v>
      </c>
      <c r="BH65" s="138">
        <f t="shared" si="52"/>
        <v>28500</v>
      </c>
      <c r="BI65" s="145">
        <f t="shared" si="52"/>
        <v>-28500</v>
      </c>
      <c r="BJ65" s="140">
        <f t="shared" si="52"/>
        <v>0</v>
      </c>
      <c r="BK65" s="199">
        <v>0</v>
      </c>
      <c r="BL65" s="201">
        <v>0</v>
      </c>
      <c r="BM65" s="140">
        <f t="shared" si="60"/>
        <v>0</v>
      </c>
      <c r="BN65" s="179">
        <f t="shared" si="61"/>
        <v>0</v>
      </c>
      <c r="BO65" s="56">
        <f t="shared" si="1"/>
        <v>0</v>
      </c>
    </row>
    <row r="66" spans="1:67" s="137" customFormat="1" ht="41.1" customHeight="1">
      <c r="A66" s="457"/>
      <c r="B66" s="472"/>
      <c r="C66" s="460"/>
      <c r="D66" s="282" t="s">
        <v>76</v>
      </c>
      <c r="E66" s="490"/>
      <c r="F66" s="199">
        <v>0</v>
      </c>
      <c r="G66" s="201">
        <v>108500</v>
      </c>
      <c r="H66" s="140">
        <f t="shared" si="53"/>
        <v>108500</v>
      </c>
      <c r="I66" s="199"/>
      <c r="J66" s="211"/>
      <c r="K66" s="140"/>
      <c r="L66" s="199"/>
      <c r="M66" s="211"/>
      <c r="N66" s="140"/>
      <c r="O66" s="199"/>
      <c r="P66" s="201"/>
      <c r="Q66" s="203"/>
      <c r="R66" s="199"/>
      <c r="S66" s="201"/>
      <c r="T66" s="203"/>
      <c r="U66" s="199"/>
      <c r="V66" s="201"/>
      <c r="W66" s="203"/>
      <c r="X66" s="199"/>
      <c r="Y66" s="201"/>
      <c r="Z66" s="203"/>
      <c r="AA66" s="199">
        <v>0</v>
      </c>
      <c r="AB66" s="201">
        <v>0</v>
      </c>
      <c r="AC66" s="203">
        <f t="shared" si="54"/>
        <v>0</v>
      </c>
      <c r="AD66" s="199">
        <v>0</v>
      </c>
      <c r="AE66" s="201">
        <v>28500</v>
      </c>
      <c r="AF66" s="203">
        <f t="shared" si="55"/>
        <v>28500</v>
      </c>
      <c r="AG66" s="199">
        <v>0</v>
      </c>
      <c r="AH66" s="201">
        <v>80000</v>
      </c>
      <c r="AI66" s="203">
        <f t="shared" si="56"/>
        <v>80000</v>
      </c>
      <c r="AJ66" s="199">
        <v>0</v>
      </c>
      <c r="AK66" s="201">
        <v>0</v>
      </c>
      <c r="AL66" s="203">
        <f t="shared" si="57"/>
        <v>0</v>
      </c>
      <c r="AM66" s="199">
        <v>0</v>
      </c>
      <c r="AN66" s="201">
        <v>0</v>
      </c>
      <c r="AO66" s="203">
        <f t="shared" si="58"/>
        <v>0</v>
      </c>
      <c r="AP66" s="199">
        <v>0</v>
      </c>
      <c r="AQ66" s="201">
        <v>0</v>
      </c>
      <c r="AR66" s="203">
        <f t="shared" si="59"/>
        <v>0</v>
      </c>
      <c r="AS66" s="199"/>
      <c r="AT66" s="201"/>
      <c r="AU66" s="203"/>
      <c r="AV66" s="199"/>
      <c r="AW66" s="201"/>
      <c r="AX66" s="203"/>
      <c r="AY66" s="199"/>
      <c r="AZ66" s="201"/>
      <c r="BA66" s="203"/>
      <c r="BB66" s="199"/>
      <c r="BC66" s="201"/>
      <c r="BD66" s="203"/>
      <c r="BE66" s="199"/>
      <c r="BF66" s="201"/>
      <c r="BG66" s="203"/>
      <c r="BH66" s="138">
        <f t="shared" si="52"/>
        <v>0</v>
      </c>
      <c r="BI66" s="145">
        <f t="shared" si="52"/>
        <v>108500</v>
      </c>
      <c r="BJ66" s="140">
        <f t="shared" si="52"/>
        <v>108500</v>
      </c>
      <c r="BK66" s="199">
        <v>0</v>
      </c>
      <c r="BL66" s="201">
        <v>0</v>
      </c>
      <c r="BM66" s="140">
        <f t="shared" si="60"/>
        <v>0</v>
      </c>
      <c r="BN66" s="179">
        <f t="shared" si="61"/>
        <v>108500</v>
      </c>
      <c r="BO66" s="56"/>
    </row>
    <row r="67" spans="1:67" s="281" customFormat="1" ht="41.1" customHeight="1">
      <c r="A67" s="457"/>
      <c r="B67" s="472"/>
      <c r="C67" s="460"/>
      <c r="D67" s="492" t="s">
        <v>21</v>
      </c>
      <c r="E67" s="493"/>
      <c r="F67" s="236">
        <f>F65+F63+F64+F66</f>
        <v>550000</v>
      </c>
      <c r="G67" s="237">
        <f t="shared" ref="G67:BN67" si="62">G65+G63+G64+G66</f>
        <v>0</v>
      </c>
      <c r="H67" s="230">
        <f t="shared" si="62"/>
        <v>550000</v>
      </c>
      <c r="I67" s="236">
        <f t="shared" si="62"/>
        <v>0</v>
      </c>
      <c r="J67" s="278">
        <f t="shared" si="62"/>
        <v>0</v>
      </c>
      <c r="K67" s="230">
        <f t="shared" si="62"/>
        <v>0</v>
      </c>
      <c r="L67" s="236">
        <f t="shared" si="62"/>
        <v>0</v>
      </c>
      <c r="M67" s="278">
        <f t="shared" si="62"/>
        <v>0</v>
      </c>
      <c r="N67" s="230">
        <f t="shared" si="62"/>
        <v>0</v>
      </c>
      <c r="O67" s="236">
        <f t="shared" si="62"/>
        <v>0</v>
      </c>
      <c r="P67" s="237">
        <f t="shared" si="62"/>
        <v>0</v>
      </c>
      <c r="Q67" s="238">
        <f t="shared" si="62"/>
        <v>0</v>
      </c>
      <c r="R67" s="236">
        <f t="shared" si="62"/>
        <v>0</v>
      </c>
      <c r="S67" s="237">
        <f t="shared" si="62"/>
        <v>0</v>
      </c>
      <c r="T67" s="238">
        <f t="shared" si="62"/>
        <v>0</v>
      </c>
      <c r="U67" s="236">
        <f t="shared" si="62"/>
        <v>0</v>
      </c>
      <c r="V67" s="237">
        <f t="shared" si="62"/>
        <v>0</v>
      </c>
      <c r="W67" s="238">
        <f t="shared" si="62"/>
        <v>0</v>
      </c>
      <c r="X67" s="236">
        <f t="shared" si="62"/>
        <v>0</v>
      </c>
      <c r="Y67" s="237">
        <f t="shared" si="62"/>
        <v>0</v>
      </c>
      <c r="Z67" s="238">
        <f t="shared" si="62"/>
        <v>0</v>
      </c>
      <c r="AA67" s="236">
        <f t="shared" si="62"/>
        <v>349214</v>
      </c>
      <c r="AB67" s="237">
        <f t="shared" si="62"/>
        <v>0</v>
      </c>
      <c r="AC67" s="238">
        <f t="shared" si="62"/>
        <v>349214</v>
      </c>
      <c r="AD67" s="236">
        <f t="shared" si="62"/>
        <v>64200</v>
      </c>
      <c r="AE67" s="237">
        <f t="shared" si="62"/>
        <v>0</v>
      </c>
      <c r="AF67" s="238">
        <f t="shared" si="62"/>
        <v>64200</v>
      </c>
      <c r="AG67" s="236">
        <f t="shared" si="62"/>
        <v>136586</v>
      </c>
      <c r="AH67" s="237">
        <f t="shared" si="62"/>
        <v>0</v>
      </c>
      <c r="AI67" s="238">
        <f t="shared" si="62"/>
        <v>136586</v>
      </c>
      <c r="AJ67" s="236">
        <f t="shared" si="62"/>
        <v>0</v>
      </c>
      <c r="AK67" s="237">
        <f t="shared" si="62"/>
        <v>0</v>
      </c>
      <c r="AL67" s="238">
        <f t="shared" si="62"/>
        <v>0</v>
      </c>
      <c r="AM67" s="236">
        <f t="shared" si="62"/>
        <v>0</v>
      </c>
      <c r="AN67" s="237">
        <f t="shared" si="62"/>
        <v>0</v>
      </c>
      <c r="AO67" s="238">
        <f t="shared" si="62"/>
        <v>0</v>
      </c>
      <c r="AP67" s="236">
        <f t="shared" si="62"/>
        <v>0</v>
      </c>
      <c r="AQ67" s="237">
        <f t="shared" si="62"/>
        <v>0</v>
      </c>
      <c r="AR67" s="238">
        <f t="shared" si="62"/>
        <v>0</v>
      </c>
      <c r="AS67" s="236">
        <f t="shared" si="62"/>
        <v>0</v>
      </c>
      <c r="AT67" s="237">
        <f t="shared" si="62"/>
        <v>0</v>
      </c>
      <c r="AU67" s="238">
        <f t="shared" si="62"/>
        <v>0</v>
      </c>
      <c r="AV67" s="236">
        <f t="shared" si="62"/>
        <v>0</v>
      </c>
      <c r="AW67" s="237">
        <f t="shared" si="62"/>
        <v>0</v>
      </c>
      <c r="AX67" s="238">
        <f t="shared" si="62"/>
        <v>0</v>
      </c>
      <c r="AY67" s="236">
        <f t="shared" si="62"/>
        <v>0</v>
      </c>
      <c r="AZ67" s="237">
        <f t="shared" si="62"/>
        <v>0</v>
      </c>
      <c r="BA67" s="238">
        <f t="shared" si="62"/>
        <v>0</v>
      </c>
      <c r="BB67" s="236">
        <f t="shared" si="62"/>
        <v>0</v>
      </c>
      <c r="BC67" s="237">
        <f t="shared" si="62"/>
        <v>0</v>
      </c>
      <c r="BD67" s="238">
        <f t="shared" si="62"/>
        <v>0</v>
      </c>
      <c r="BE67" s="236">
        <f t="shared" si="62"/>
        <v>0</v>
      </c>
      <c r="BF67" s="237">
        <f t="shared" si="62"/>
        <v>0</v>
      </c>
      <c r="BG67" s="238">
        <f t="shared" si="62"/>
        <v>0</v>
      </c>
      <c r="BH67" s="228">
        <f t="shared" si="62"/>
        <v>550000</v>
      </c>
      <c r="BI67" s="229">
        <f t="shared" si="62"/>
        <v>0</v>
      </c>
      <c r="BJ67" s="230">
        <f t="shared" si="62"/>
        <v>550000</v>
      </c>
      <c r="BK67" s="236">
        <f t="shared" si="62"/>
        <v>0</v>
      </c>
      <c r="BL67" s="237">
        <f t="shared" si="62"/>
        <v>0</v>
      </c>
      <c r="BM67" s="230">
        <f t="shared" si="62"/>
        <v>0</v>
      </c>
      <c r="BN67" s="283">
        <f t="shared" si="62"/>
        <v>550000</v>
      </c>
      <c r="BO67" s="56">
        <f t="shared" si="1"/>
        <v>0</v>
      </c>
    </row>
    <row r="68" spans="1:67" s="137" customFormat="1" ht="41.1" customHeight="1">
      <c r="A68" s="457"/>
      <c r="B68" s="472"/>
      <c r="C68" s="460"/>
      <c r="D68" s="494" t="s">
        <v>38</v>
      </c>
      <c r="E68" s="495"/>
      <c r="F68" s="199">
        <f>F61+F63+F64</f>
        <v>659000</v>
      </c>
      <c r="G68" s="201">
        <f t="shared" ref="G68:BN68" si="63">G61+G63+G64</f>
        <v>-80000</v>
      </c>
      <c r="H68" s="140">
        <f t="shared" si="63"/>
        <v>579000</v>
      </c>
      <c r="I68" s="199">
        <f t="shared" si="63"/>
        <v>0</v>
      </c>
      <c r="J68" s="201">
        <f t="shared" si="63"/>
        <v>0</v>
      </c>
      <c r="K68" s="140">
        <f t="shared" si="63"/>
        <v>0</v>
      </c>
      <c r="L68" s="199">
        <f t="shared" si="63"/>
        <v>0</v>
      </c>
      <c r="M68" s="201">
        <f t="shared" si="63"/>
        <v>0</v>
      </c>
      <c r="N68" s="140">
        <f t="shared" si="63"/>
        <v>0</v>
      </c>
      <c r="O68" s="199">
        <f t="shared" si="63"/>
        <v>0</v>
      </c>
      <c r="P68" s="201">
        <f t="shared" si="63"/>
        <v>0</v>
      </c>
      <c r="Q68" s="203">
        <f t="shared" si="63"/>
        <v>0</v>
      </c>
      <c r="R68" s="199">
        <f t="shared" si="63"/>
        <v>0</v>
      </c>
      <c r="S68" s="201">
        <f t="shared" si="63"/>
        <v>0</v>
      </c>
      <c r="T68" s="203">
        <f t="shared" si="63"/>
        <v>0</v>
      </c>
      <c r="U68" s="199">
        <f t="shared" si="63"/>
        <v>0</v>
      </c>
      <c r="V68" s="201">
        <f t="shared" si="63"/>
        <v>0</v>
      </c>
      <c r="W68" s="203">
        <f t="shared" si="63"/>
        <v>0</v>
      </c>
      <c r="X68" s="199">
        <f t="shared" si="63"/>
        <v>0</v>
      </c>
      <c r="Y68" s="201">
        <f t="shared" si="63"/>
        <v>0</v>
      </c>
      <c r="Z68" s="203">
        <f t="shared" si="63"/>
        <v>0</v>
      </c>
      <c r="AA68" s="199">
        <f t="shared" si="63"/>
        <v>376714</v>
      </c>
      <c r="AB68" s="201">
        <f t="shared" si="63"/>
        <v>0</v>
      </c>
      <c r="AC68" s="203">
        <f t="shared" si="63"/>
        <v>376714</v>
      </c>
      <c r="AD68" s="199">
        <f t="shared" si="63"/>
        <v>35700</v>
      </c>
      <c r="AE68" s="201">
        <f t="shared" si="63"/>
        <v>0</v>
      </c>
      <c r="AF68" s="203">
        <f t="shared" si="63"/>
        <v>35700</v>
      </c>
      <c r="AG68" s="199">
        <f t="shared" si="63"/>
        <v>136586</v>
      </c>
      <c r="AH68" s="201">
        <f t="shared" si="63"/>
        <v>-80000</v>
      </c>
      <c r="AI68" s="203">
        <f t="shared" si="63"/>
        <v>56586</v>
      </c>
      <c r="AJ68" s="199">
        <f t="shared" si="63"/>
        <v>0</v>
      </c>
      <c r="AK68" s="201">
        <f t="shared" si="63"/>
        <v>0</v>
      </c>
      <c r="AL68" s="203">
        <f t="shared" si="63"/>
        <v>0</v>
      </c>
      <c r="AM68" s="199">
        <f t="shared" si="63"/>
        <v>0</v>
      </c>
      <c r="AN68" s="201">
        <f t="shared" si="63"/>
        <v>0</v>
      </c>
      <c r="AO68" s="203">
        <f t="shared" si="63"/>
        <v>0</v>
      </c>
      <c r="AP68" s="199">
        <f t="shared" si="63"/>
        <v>0</v>
      </c>
      <c r="AQ68" s="201">
        <f t="shared" si="63"/>
        <v>0</v>
      </c>
      <c r="AR68" s="203">
        <f t="shared" si="63"/>
        <v>0</v>
      </c>
      <c r="AS68" s="199">
        <f t="shared" si="63"/>
        <v>0</v>
      </c>
      <c r="AT68" s="201">
        <f t="shared" si="63"/>
        <v>0</v>
      </c>
      <c r="AU68" s="203">
        <f t="shared" si="63"/>
        <v>0</v>
      </c>
      <c r="AV68" s="199">
        <f t="shared" si="63"/>
        <v>0</v>
      </c>
      <c r="AW68" s="201">
        <f t="shared" si="63"/>
        <v>0</v>
      </c>
      <c r="AX68" s="203">
        <f t="shared" si="63"/>
        <v>0</v>
      </c>
      <c r="AY68" s="199">
        <f t="shared" si="63"/>
        <v>0</v>
      </c>
      <c r="AZ68" s="201">
        <f t="shared" si="63"/>
        <v>0</v>
      </c>
      <c r="BA68" s="203">
        <f t="shared" si="63"/>
        <v>0</v>
      </c>
      <c r="BB68" s="199">
        <f t="shared" si="63"/>
        <v>0</v>
      </c>
      <c r="BC68" s="201">
        <f t="shared" si="63"/>
        <v>0</v>
      </c>
      <c r="BD68" s="203">
        <f t="shared" si="63"/>
        <v>0</v>
      </c>
      <c r="BE68" s="199">
        <f t="shared" si="63"/>
        <v>0</v>
      </c>
      <c r="BF68" s="201">
        <f t="shared" si="63"/>
        <v>0</v>
      </c>
      <c r="BG68" s="203">
        <f t="shared" si="63"/>
        <v>0</v>
      </c>
      <c r="BH68" s="138">
        <f t="shared" si="63"/>
        <v>549000</v>
      </c>
      <c r="BI68" s="145">
        <f t="shared" si="63"/>
        <v>-80000</v>
      </c>
      <c r="BJ68" s="140">
        <f t="shared" si="63"/>
        <v>469000</v>
      </c>
      <c r="BK68" s="199">
        <f t="shared" si="63"/>
        <v>110000</v>
      </c>
      <c r="BL68" s="201">
        <f t="shared" si="63"/>
        <v>0</v>
      </c>
      <c r="BM68" s="140">
        <f t="shared" si="63"/>
        <v>110000</v>
      </c>
      <c r="BN68" s="179">
        <f t="shared" si="63"/>
        <v>579000</v>
      </c>
      <c r="BO68" s="56">
        <f t="shared" si="1"/>
        <v>0</v>
      </c>
    </row>
    <row r="69" spans="1:67" s="137" customFormat="1" ht="41.1" customHeight="1">
      <c r="A69" s="457"/>
      <c r="B69" s="472"/>
      <c r="C69" s="460"/>
      <c r="D69" s="494" t="s">
        <v>37</v>
      </c>
      <c r="E69" s="495"/>
      <c r="F69" s="199">
        <f>F65+F66</f>
        <v>28500</v>
      </c>
      <c r="G69" s="201">
        <f t="shared" ref="G69:BN69" si="64">G65+G66</f>
        <v>80000</v>
      </c>
      <c r="H69" s="140">
        <f t="shared" si="64"/>
        <v>108500</v>
      </c>
      <c r="I69" s="199">
        <f t="shared" si="64"/>
        <v>0</v>
      </c>
      <c r="J69" s="201">
        <f t="shared" si="64"/>
        <v>0</v>
      </c>
      <c r="K69" s="140">
        <f t="shared" si="64"/>
        <v>0</v>
      </c>
      <c r="L69" s="199">
        <f t="shared" si="64"/>
        <v>0</v>
      </c>
      <c r="M69" s="201">
        <f t="shared" si="64"/>
        <v>0</v>
      </c>
      <c r="N69" s="140">
        <f t="shared" si="64"/>
        <v>0</v>
      </c>
      <c r="O69" s="199">
        <f t="shared" si="64"/>
        <v>0</v>
      </c>
      <c r="P69" s="201">
        <f t="shared" si="64"/>
        <v>0</v>
      </c>
      <c r="Q69" s="203">
        <f t="shared" si="64"/>
        <v>0</v>
      </c>
      <c r="R69" s="199">
        <f t="shared" si="64"/>
        <v>0</v>
      </c>
      <c r="S69" s="201">
        <f t="shared" si="64"/>
        <v>0</v>
      </c>
      <c r="T69" s="203">
        <f t="shared" si="64"/>
        <v>0</v>
      </c>
      <c r="U69" s="199">
        <f t="shared" si="64"/>
        <v>0</v>
      </c>
      <c r="V69" s="201">
        <f t="shared" si="64"/>
        <v>0</v>
      </c>
      <c r="W69" s="203">
        <f t="shared" si="64"/>
        <v>0</v>
      </c>
      <c r="X69" s="199">
        <f t="shared" si="64"/>
        <v>0</v>
      </c>
      <c r="Y69" s="201">
        <f t="shared" si="64"/>
        <v>0</v>
      </c>
      <c r="Z69" s="203">
        <f t="shared" si="64"/>
        <v>0</v>
      </c>
      <c r="AA69" s="199">
        <f t="shared" si="64"/>
        <v>0</v>
      </c>
      <c r="AB69" s="201">
        <f t="shared" si="64"/>
        <v>0</v>
      </c>
      <c r="AC69" s="203">
        <f t="shared" si="64"/>
        <v>0</v>
      </c>
      <c r="AD69" s="199">
        <f t="shared" si="64"/>
        <v>28500</v>
      </c>
      <c r="AE69" s="201">
        <f t="shared" si="64"/>
        <v>0</v>
      </c>
      <c r="AF69" s="203">
        <f t="shared" si="64"/>
        <v>28500</v>
      </c>
      <c r="AG69" s="199">
        <f t="shared" si="64"/>
        <v>0</v>
      </c>
      <c r="AH69" s="201">
        <f t="shared" si="64"/>
        <v>80000</v>
      </c>
      <c r="AI69" s="203">
        <f t="shared" si="64"/>
        <v>80000</v>
      </c>
      <c r="AJ69" s="199">
        <f t="shared" si="64"/>
        <v>0</v>
      </c>
      <c r="AK69" s="201">
        <f t="shared" si="64"/>
        <v>0</v>
      </c>
      <c r="AL69" s="203">
        <f t="shared" si="64"/>
        <v>0</v>
      </c>
      <c r="AM69" s="199">
        <f t="shared" si="64"/>
        <v>0</v>
      </c>
      <c r="AN69" s="201">
        <f t="shared" si="64"/>
        <v>0</v>
      </c>
      <c r="AO69" s="203">
        <f t="shared" si="64"/>
        <v>0</v>
      </c>
      <c r="AP69" s="199">
        <f t="shared" si="64"/>
        <v>0</v>
      </c>
      <c r="AQ69" s="201">
        <f t="shared" si="64"/>
        <v>0</v>
      </c>
      <c r="AR69" s="203">
        <f t="shared" si="64"/>
        <v>0</v>
      </c>
      <c r="AS69" s="199">
        <f t="shared" si="64"/>
        <v>0</v>
      </c>
      <c r="AT69" s="201">
        <f t="shared" si="64"/>
        <v>0</v>
      </c>
      <c r="AU69" s="203">
        <f t="shared" si="64"/>
        <v>0</v>
      </c>
      <c r="AV69" s="199">
        <f t="shared" si="64"/>
        <v>0</v>
      </c>
      <c r="AW69" s="201">
        <f t="shared" si="64"/>
        <v>0</v>
      </c>
      <c r="AX69" s="203">
        <f t="shared" si="64"/>
        <v>0</v>
      </c>
      <c r="AY69" s="199">
        <f t="shared" si="64"/>
        <v>0</v>
      </c>
      <c r="AZ69" s="201">
        <f t="shared" si="64"/>
        <v>0</v>
      </c>
      <c r="BA69" s="203">
        <f t="shared" si="64"/>
        <v>0</v>
      </c>
      <c r="BB69" s="199">
        <f t="shared" si="64"/>
        <v>0</v>
      </c>
      <c r="BC69" s="201">
        <f t="shared" si="64"/>
        <v>0</v>
      </c>
      <c r="BD69" s="203">
        <f t="shared" si="64"/>
        <v>0</v>
      </c>
      <c r="BE69" s="199">
        <f t="shared" si="64"/>
        <v>0</v>
      </c>
      <c r="BF69" s="201">
        <f t="shared" si="64"/>
        <v>0</v>
      </c>
      <c r="BG69" s="203">
        <f t="shared" si="64"/>
        <v>0</v>
      </c>
      <c r="BH69" s="138">
        <f t="shared" si="64"/>
        <v>28500</v>
      </c>
      <c r="BI69" s="145">
        <f t="shared" si="64"/>
        <v>80000</v>
      </c>
      <c r="BJ69" s="140">
        <f t="shared" si="64"/>
        <v>108500</v>
      </c>
      <c r="BK69" s="199">
        <f t="shared" si="64"/>
        <v>0</v>
      </c>
      <c r="BL69" s="201">
        <f t="shared" si="64"/>
        <v>0</v>
      </c>
      <c r="BM69" s="140">
        <f t="shared" si="64"/>
        <v>0</v>
      </c>
      <c r="BN69" s="179">
        <f t="shared" si="64"/>
        <v>108500</v>
      </c>
      <c r="BO69" s="56">
        <f t="shared" si="1"/>
        <v>0</v>
      </c>
    </row>
    <row r="70" spans="1:67" s="137" customFormat="1" ht="41.1" customHeight="1" thickBot="1">
      <c r="A70" s="458"/>
      <c r="B70" s="409"/>
      <c r="C70" s="461"/>
      <c r="D70" s="452" t="s">
        <v>21</v>
      </c>
      <c r="E70" s="453"/>
      <c r="F70" s="180">
        <f t="shared" ref="F70:BN70" si="65">F69+F68</f>
        <v>687500</v>
      </c>
      <c r="G70" s="181">
        <f t="shared" si="65"/>
        <v>0</v>
      </c>
      <c r="H70" s="182">
        <f t="shared" si="65"/>
        <v>687500</v>
      </c>
      <c r="I70" s="180">
        <f t="shared" si="65"/>
        <v>0</v>
      </c>
      <c r="J70" s="181">
        <f t="shared" si="65"/>
        <v>0</v>
      </c>
      <c r="K70" s="182">
        <f t="shared" si="65"/>
        <v>0</v>
      </c>
      <c r="L70" s="180">
        <f t="shared" si="65"/>
        <v>0</v>
      </c>
      <c r="M70" s="181">
        <f t="shared" si="65"/>
        <v>0</v>
      </c>
      <c r="N70" s="182">
        <f t="shared" si="65"/>
        <v>0</v>
      </c>
      <c r="O70" s="180">
        <f t="shared" si="65"/>
        <v>0</v>
      </c>
      <c r="P70" s="181">
        <f t="shared" si="65"/>
        <v>0</v>
      </c>
      <c r="Q70" s="182">
        <f t="shared" si="65"/>
        <v>0</v>
      </c>
      <c r="R70" s="180">
        <f t="shared" si="65"/>
        <v>0</v>
      </c>
      <c r="S70" s="181">
        <f t="shared" si="65"/>
        <v>0</v>
      </c>
      <c r="T70" s="182">
        <f t="shared" si="65"/>
        <v>0</v>
      </c>
      <c r="U70" s="180">
        <f t="shared" si="65"/>
        <v>0</v>
      </c>
      <c r="V70" s="181">
        <f t="shared" si="65"/>
        <v>0</v>
      </c>
      <c r="W70" s="182">
        <f t="shared" si="65"/>
        <v>0</v>
      </c>
      <c r="X70" s="180">
        <f t="shared" si="65"/>
        <v>0</v>
      </c>
      <c r="Y70" s="181">
        <f t="shared" si="65"/>
        <v>0</v>
      </c>
      <c r="Z70" s="182">
        <f t="shared" si="65"/>
        <v>0</v>
      </c>
      <c r="AA70" s="180">
        <f t="shared" si="65"/>
        <v>376714</v>
      </c>
      <c r="AB70" s="181">
        <f t="shared" si="65"/>
        <v>0</v>
      </c>
      <c r="AC70" s="182">
        <f t="shared" si="65"/>
        <v>376714</v>
      </c>
      <c r="AD70" s="180">
        <f t="shared" si="65"/>
        <v>64200</v>
      </c>
      <c r="AE70" s="181">
        <f t="shared" si="65"/>
        <v>0</v>
      </c>
      <c r="AF70" s="182">
        <f t="shared" si="65"/>
        <v>64200</v>
      </c>
      <c r="AG70" s="180">
        <f t="shared" si="65"/>
        <v>136586</v>
      </c>
      <c r="AH70" s="181">
        <f t="shared" si="65"/>
        <v>0</v>
      </c>
      <c r="AI70" s="182">
        <f t="shared" si="65"/>
        <v>136586</v>
      </c>
      <c r="AJ70" s="180">
        <f t="shared" si="65"/>
        <v>0</v>
      </c>
      <c r="AK70" s="181">
        <f t="shared" si="65"/>
        <v>0</v>
      </c>
      <c r="AL70" s="182">
        <f t="shared" si="65"/>
        <v>0</v>
      </c>
      <c r="AM70" s="180">
        <f t="shared" si="65"/>
        <v>0</v>
      </c>
      <c r="AN70" s="181">
        <f t="shared" si="65"/>
        <v>0</v>
      </c>
      <c r="AO70" s="182">
        <f t="shared" si="65"/>
        <v>0</v>
      </c>
      <c r="AP70" s="180">
        <f t="shared" si="65"/>
        <v>0</v>
      </c>
      <c r="AQ70" s="181">
        <f t="shared" si="65"/>
        <v>0</v>
      </c>
      <c r="AR70" s="182">
        <f t="shared" si="65"/>
        <v>0</v>
      </c>
      <c r="AS70" s="180">
        <f t="shared" si="65"/>
        <v>0</v>
      </c>
      <c r="AT70" s="181">
        <f t="shared" si="65"/>
        <v>0</v>
      </c>
      <c r="AU70" s="182">
        <f t="shared" si="65"/>
        <v>0</v>
      </c>
      <c r="AV70" s="180">
        <f t="shared" si="65"/>
        <v>0</v>
      </c>
      <c r="AW70" s="181">
        <f t="shared" si="65"/>
        <v>0</v>
      </c>
      <c r="AX70" s="182">
        <f t="shared" si="65"/>
        <v>0</v>
      </c>
      <c r="AY70" s="180">
        <f t="shared" si="65"/>
        <v>0</v>
      </c>
      <c r="AZ70" s="181">
        <f t="shared" si="65"/>
        <v>0</v>
      </c>
      <c r="BA70" s="182">
        <f t="shared" si="65"/>
        <v>0</v>
      </c>
      <c r="BB70" s="180">
        <f t="shared" si="65"/>
        <v>0</v>
      </c>
      <c r="BC70" s="181">
        <f t="shared" si="65"/>
        <v>0</v>
      </c>
      <c r="BD70" s="182">
        <f t="shared" si="65"/>
        <v>0</v>
      </c>
      <c r="BE70" s="180">
        <f t="shared" si="65"/>
        <v>0</v>
      </c>
      <c r="BF70" s="181">
        <f t="shared" si="65"/>
        <v>0</v>
      </c>
      <c r="BG70" s="182">
        <f t="shared" si="65"/>
        <v>0</v>
      </c>
      <c r="BH70" s="180">
        <f t="shared" si="65"/>
        <v>577500</v>
      </c>
      <c r="BI70" s="181">
        <f t="shared" si="65"/>
        <v>0</v>
      </c>
      <c r="BJ70" s="182">
        <f t="shared" si="65"/>
        <v>577500</v>
      </c>
      <c r="BK70" s="180">
        <f t="shared" si="65"/>
        <v>110000</v>
      </c>
      <c r="BL70" s="181">
        <f t="shared" si="65"/>
        <v>0</v>
      </c>
      <c r="BM70" s="182">
        <f t="shared" si="65"/>
        <v>110000</v>
      </c>
      <c r="BN70" s="184">
        <f t="shared" si="65"/>
        <v>687500</v>
      </c>
      <c r="BO70" s="56">
        <f t="shared" si="1"/>
        <v>0</v>
      </c>
    </row>
    <row r="71" spans="1:67" ht="32.25" customHeight="1">
      <c r="A71" s="496" t="s">
        <v>39</v>
      </c>
      <c r="B71" s="497"/>
      <c r="C71" s="498"/>
      <c r="D71" s="502" t="s">
        <v>40</v>
      </c>
      <c r="E71" s="503"/>
      <c r="F71" s="284">
        <f>F33+F36+F43</f>
        <v>175719372</v>
      </c>
      <c r="G71" s="285">
        <f t="shared" ref="G71:BN71" si="66">G33+G36+G43</f>
        <v>-48193309</v>
      </c>
      <c r="H71" s="286">
        <f t="shared" si="66"/>
        <v>127526063</v>
      </c>
      <c r="I71" s="287">
        <f t="shared" si="66"/>
        <v>0</v>
      </c>
      <c r="J71" s="285">
        <f t="shared" si="66"/>
        <v>0</v>
      </c>
      <c r="K71" s="285">
        <f t="shared" si="66"/>
        <v>0</v>
      </c>
      <c r="L71" s="285">
        <f t="shared" si="66"/>
        <v>0</v>
      </c>
      <c r="M71" s="285">
        <f t="shared" si="66"/>
        <v>0</v>
      </c>
      <c r="N71" s="285">
        <f t="shared" si="66"/>
        <v>0</v>
      </c>
      <c r="O71" s="285">
        <f t="shared" si="66"/>
        <v>0</v>
      </c>
      <c r="P71" s="285">
        <f t="shared" si="66"/>
        <v>0</v>
      </c>
      <c r="Q71" s="285">
        <f t="shared" si="66"/>
        <v>0</v>
      </c>
      <c r="R71" s="285">
        <f t="shared" si="66"/>
        <v>0</v>
      </c>
      <c r="S71" s="285">
        <f t="shared" si="66"/>
        <v>0</v>
      </c>
      <c r="T71" s="285">
        <f t="shared" si="66"/>
        <v>0</v>
      </c>
      <c r="U71" s="285">
        <f t="shared" si="66"/>
        <v>0</v>
      </c>
      <c r="V71" s="285">
        <f t="shared" si="66"/>
        <v>0</v>
      </c>
      <c r="W71" s="288">
        <f t="shared" si="66"/>
        <v>0</v>
      </c>
      <c r="X71" s="284">
        <f t="shared" si="66"/>
        <v>0</v>
      </c>
      <c r="Y71" s="285">
        <f t="shared" si="66"/>
        <v>0</v>
      </c>
      <c r="Z71" s="286">
        <f t="shared" si="66"/>
        <v>0</v>
      </c>
      <c r="AA71" s="284">
        <f t="shared" si="66"/>
        <v>33925738</v>
      </c>
      <c r="AB71" s="285">
        <f t="shared" si="66"/>
        <v>-6135201</v>
      </c>
      <c r="AC71" s="286">
        <f t="shared" si="66"/>
        <v>27790537</v>
      </c>
      <c r="AD71" s="287">
        <f t="shared" si="66"/>
        <v>35354688</v>
      </c>
      <c r="AE71" s="285">
        <f t="shared" si="66"/>
        <v>-9120386</v>
      </c>
      <c r="AF71" s="288">
        <f t="shared" si="66"/>
        <v>26234302</v>
      </c>
      <c r="AG71" s="284">
        <f t="shared" si="66"/>
        <v>29496370</v>
      </c>
      <c r="AH71" s="285">
        <f t="shared" si="66"/>
        <v>-7421704</v>
      </c>
      <c r="AI71" s="286">
        <f t="shared" si="66"/>
        <v>22074666</v>
      </c>
      <c r="AJ71" s="287">
        <f t="shared" si="66"/>
        <v>29141078</v>
      </c>
      <c r="AK71" s="285">
        <f t="shared" si="66"/>
        <v>-8274654</v>
      </c>
      <c r="AL71" s="288">
        <f t="shared" si="66"/>
        <v>20866424</v>
      </c>
      <c r="AM71" s="284">
        <f t="shared" si="66"/>
        <v>28869928</v>
      </c>
      <c r="AN71" s="285">
        <f t="shared" si="66"/>
        <v>-8274654</v>
      </c>
      <c r="AO71" s="288">
        <f t="shared" si="66"/>
        <v>20595274</v>
      </c>
      <c r="AP71" s="284">
        <f t="shared" si="66"/>
        <v>18931570</v>
      </c>
      <c r="AQ71" s="285">
        <f t="shared" si="66"/>
        <v>-8966710</v>
      </c>
      <c r="AR71" s="286">
        <f t="shared" si="66"/>
        <v>9964860</v>
      </c>
      <c r="AS71" s="287">
        <f t="shared" si="66"/>
        <v>0</v>
      </c>
      <c r="AT71" s="285">
        <f t="shared" si="66"/>
        <v>0</v>
      </c>
      <c r="AU71" s="288">
        <f t="shared" si="66"/>
        <v>0</v>
      </c>
      <c r="AV71" s="284">
        <f t="shared" si="66"/>
        <v>0</v>
      </c>
      <c r="AW71" s="285">
        <f t="shared" si="66"/>
        <v>0</v>
      </c>
      <c r="AX71" s="286">
        <f t="shared" si="66"/>
        <v>0</v>
      </c>
      <c r="AY71" s="287">
        <f t="shared" si="66"/>
        <v>0</v>
      </c>
      <c r="AZ71" s="285">
        <f t="shared" si="66"/>
        <v>0</v>
      </c>
      <c r="BA71" s="288">
        <f t="shared" si="66"/>
        <v>0</v>
      </c>
      <c r="BB71" s="284">
        <f t="shared" si="66"/>
        <v>0</v>
      </c>
      <c r="BC71" s="285">
        <f t="shared" si="66"/>
        <v>0</v>
      </c>
      <c r="BD71" s="286">
        <f t="shared" si="66"/>
        <v>0</v>
      </c>
      <c r="BE71" s="287">
        <f t="shared" si="66"/>
        <v>0</v>
      </c>
      <c r="BF71" s="285">
        <f t="shared" si="66"/>
        <v>0</v>
      </c>
      <c r="BG71" s="288">
        <f t="shared" si="66"/>
        <v>0</v>
      </c>
      <c r="BH71" s="284">
        <f t="shared" si="66"/>
        <v>175719372</v>
      </c>
      <c r="BI71" s="285">
        <f t="shared" si="66"/>
        <v>-48193309</v>
      </c>
      <c r="BJ71" s="286">
        <f t="shared" si="66"/>
        <v>127526063</v>
      </c>
      <c r="BK71" s="284">
        <f t="shared" si="66"/>
        <v>0</v>
      </c>
      <c r="BL71" s="285">
        <f t="shared" si="66"/>
        <v>0</v>
      </c>
      <c r="BM71" s="286">
        <f t="shared" si="66"/>
        <v>0</v>
      </c>
      <c r="BN71" s="289">
        <f t="shared" si="66"/>
        <v>127526063</v>
      </c>
      <c r="BO71" s="56">
        <f t="shared" si="1"/>
        <v>0</v>
      </c>
    </row>
    <row r="72" spans="1:67" s="359" customFormat="1" ht="32.25" customHeight="1">
      <c r="A72" s="496"/>
      <c r="B72" s="497"/>
      <c r="C72" s="498"/>
      <c r="D72" s="504" t="s">
        <v>36</v>
      </c>
      <c r="E72" s="505"/>
      <c r="F72" s="290">
        <f>F6+F7+F24+F25+F27+F28+F30+F31+F37+F61</f>
        <v>4615920</v>
      </c>
      <c r="G72" s="291">
        <f t="shared" ref="G72:BN72" si="67">G6+G7+G24+G25+G27+G28+G30+G31+G37+G61</f>
        <v>797981</v>
      </c>
      <c r="H72" s="292">
        <f t="shared" si="67"/>
        <v>5413901</v>
      </c>
      <c r="I72" s="293">
        <f t="shared" si="67"/>
        <v>0</v>
      </c>
      <c r="J72" s="294">
        <f t="shared" si="67"/>
        <v>0</v>
      </c>
      <c r="K72" s="294">
        <f t="shared" si="67"/>
        <v>0</v>
      </c>
      <c r="L72" s="294">
        <f t="shared" si="67"/>
        <v>0</v>
      </c>
      <c r="M72" s="294">
        <f t="shared" si="67"/>
        <v>0</v>
      </c>
      <c r="N72" s="294">
        <f t="shared" si="67"/>
        <v>0</v>
      </c>
      <c r="O72" s="294">
        <f t="shared" si="67"/>
        <v>0</v>
      </c>
      <c r="P72" s="294">
        <f t="shared" si="67"/>
        <v>0</v>
      </c>
      <c r="Q72" s="294">
        <f t="shared" si="67"/>
        <v>0</v>
      </c>
      <c r="R72" s="294">
        <f t="shared" si="67"/>
        <v>0</v>
      </c>
      <c r="S72" s="294">
        <f t="shared" si="67"/>
        <v>0</v>
      </c>
      <c r="T72" s="294">
        <f t="shared" si="67"/>
        <v>0</v>
      </c>
      <c r="U72" s="294">
        <f t="shared" si="67"/>
        <v>0</v>
      </c>
      <c r="V72" s="294">
        <f t="shared" si="67"/>
        <v>0</v>
      </c>
      <c r="W72" s="295">
        <f t="shared" si="67"/>
        <v>0</v>
      </c>
      <c r="X72" s="290">
        <f t="shared" si="67"/>
        <v>0</v>
      </c>
      <c r="Y72" s="294">
        <f t="shared" si="67"/>
        <v>0</v>
      </c>
      <c r="Z72" s="292">
        <f t="shared" si="67"/>
        <v>0</v>
      </c>
      <c r="AA72" s="290">
        <f t="shared" si="67"/>
        <v>1071771</v>
      </c>
      <c r="AB72" s="291">
        <f t="shared" si="67"/>
        <v>240160</v>
      </c>
      <c r="AC72" s="292">
        <f t="shared" si="67"/>
        <v>1311931</v>
      </c>
      <c r="AD72" s="293">
        <f t="shared" si="67"/>
        <v>1025444</v>
      </c>
      <c r="AE72" s="291">
        <f t="shared" si="67"/>
        <v>219526</v>
      </c>
      <c r="AF72" s="295">
        <f t="shared" si="67"/>
        <v>1244970</v>
      </c>
      <c r="AG72" s="290">
        <f t="shared" si="67"/>
        <v>851421</v>
      </c>
      <c r="AH72" s="291">
        <f t="shared" si="67"/>
        <v>308079</v>
      </c>
      <c r="AI72" s="292">
        <f t="shared" si="67"/>
        <v>1159500</v>
      </c>
      <c r="AJ72" s="293">
        <f t="shared" si="67"/>
        <v>432120</v>
      </c>
      <c r="AK72" s="291">
        <f t="shared" si="67"/>
        <v>161689</v>
      </c>
      <c r="AL72" s="295">
        <f t="shared" si="67"/>
        <v>593809</v>
      </c>
      <c r="AM72" s="290">
        <f t="shared" si="67"/>
        <v>298430</v>
      </c>
      <c r="AN72" s="291">
        <f t="shared" si="67"/>
        <v>22356</v>
      </c>
      <c r="AO72" s="295">
        <f t="shared" si="67"/>
        <v>320786</v>
      </c>
      <c r="AP72" s="290">
        <f t="shared" si="67"/>
        <v>212440</v>
      </c>
      <c r="AQ72" s="291">
        <f t="shared" si="67"/>
        <v>-63687</v>
      </c>
      <c r="AR72" s="292">
        <f t="shared" si="67"/>
        <v>148753</v>
      </c>
      <c r="AS72" s="293">
        <f t="shared" si="67"/>
        <v>0</v>
      </c>
      <c r="AT72" s="294">
        <f t="shared" si="67"/>
        <v>0</v>
      </c>
      <c r="AU72" s="295">
        <f t="shared" si="67"/>
        <v>0</v>
      </c>
      <c r="AV72" s="290">
        <f t="shared" si="67"/>
        <v>0</v>
      </c>
      <c r="AW72" s="294">
        <f t="shared" si="67"/>
        <v>0</v>
      </c>
      <c r="AX72" s="292">
        <f t="shared" si="67"/>
        <v>0</v>
      </c>
      <c r="AY72" s="293">
        <f t="shared" si="67"/>
        <v>0</v>
      </c>
      <c r="AZ72" s="294">
        <f t="shared" si="67"/>
        <v>0</v>
      </c>
      <c r="BA72" s="295">
        <f t="shared" si="67"/>
        <v>0</v>
      </c>
      <c r="BB72" s="290">
        <f t="shared" si="67"/>
        <v>0</v>
      </c>
      <c r="BC72" s="294">
        <f t="shared" si="67"/>
        <v>0</v>
      </c>
      <c r="BD72" s="296">
        <f t="shared" si="67"/>
        <v>0</v>
      </c>
      <c r="BE72" s="293">
        <f t="shared" si="67"/>
        <v>0</v>
      </c>
      <c r="BF72" s="294">
        <f t="shared" si="67"/>
        <v>0</v>
      </c>
      <c r="BG72" s="295">
        <f t="shared" si="67"/>
        <v>0</v>
      </c>
      <c r="BH72" s="290">
        <f t="shared" si="67"/>
        <v>3891626</v>
      </c>
      <c r="BI72" s="291">
        <f t="shared" si="67"/>
        <v>888123</v>
      </c>
      <c r="BJ72" s="292">
        <f t="shared" si="67"/>
        <v>4779749</v>
      </c>
      <c r="BK72" s="290">
        <f t="shared" si="67"/>
        <v>679480</v>
      </c>
      <c r="BL72" s="291">
        <f t="shared" si="67"/>
        <v>-45328</v>
      </c>
      <c r="BM72" s="292">
        <f t="shared" si="67"/>
        <v>634152</v>
      </c>
      <c r="BN72" s="297">
        <f t="shared" si="67"/>
        <v>5413901</v>
      </c>
      <c r="BO72" s="56">
        <f t="shared" si="1"/>
        <v>0</v>
      </c>
    </row>
    <row r="73" spans="1:67" ht="32.25" customHeight="1">
      <c r="A73" s="496"/>
      <c r="B73" s="497"/>
      <c r="C73" s="498"/>
      <c r="D73" s="506" t="s">
        <v>41</v>
      </c>
      <c r="E73" s="507"/>
      <c r="F73" s="298">
        <f>F38+F46+F40</f>
        <v>170404683</v>
      </c>
      <c r="G73" s="299">
        <f t="shared" ref="G73:BN73" si="68">G38+G46+G40</f>
        <v>-25800</v>
      </c>
      <c r="H73" s="300">
        <f t="shared" si="68"/>
        <v>170378883</v>
      </c>
      <c r="I73" s="301">
        <f t="shared" si="68"/>
        <v>0</v>
      </c>
      <c r="J73" s="299">
        <f t="shared" si="68"/>
        <v>0</v>
      </c>
      <c r="K73" s="299">
        <f t="shared" si="68"/>
        <v>0</v>
      </c>
      <c r="L73" s="299">
        <f t="shared" si="68"/>
        <v>0</v>
      </c>
      <c r="M73" s="299">
        <f t="shared" si="68"/>
        <v>0</v>
      </c>
      <c r="N73" s="299">
        <f t="shared" si="68"/>
        <v>0</v>
      </c>
      <c r="O73" s="299">
        <f t="shared" si="68"/>
        <v>0</v>
      </c>
      <c r="P73" s="299">
        <f t="shared" si="68"/>
        <v>0</v>
      </c>
      <c r="Q73" s="299">
        <f t="shared" si="68"/>
        <v>0</v>
      </c>
      <c r="R73" s="299">
        <f t="shared" si="68"/>
        <v>0</v>
      </c>
      <c r="S73" s="299">
        <f t="shared" si="68"/>
        <v>0</v>
      </c>
      <c r="T73" s="299">
        <f t="shared" si="68"/>
        <v>0</v>
      </c>
      <c r="U73" s="299">
        <f t="shared" si="68"/>
        <v>0</v>
      </c>
      <c r="V73" s="299">
        <f t="shared" si="68"/>
        <v>0</v>
      </c>
      <c r="W73" s="302">
        <f t="shared" si="68"/>
        <v>0</v>
      </c>
      <c r="X73" s="298">
        <f t="shared" si="68"/>
        <v>0</v>
      </c>
      <c r="Y73" s="299">
        <f t="shared" si="68"/>
        <v>0</v>
      </c>
      <c r="Z73" s="300">
        <f t="shared" si="68"/>
        <v>0</v>
      </c>
      <c r="AA73" s="298">
        <f t="shared" si="68"/>
        <v>20097565</v>
      </c>
      <c r="AB73" s="299">
        <f t="shared" si="68"/>
        <v>-27369</v>
      </c>
      <c r="AC73" s="300">
        <f t="shared" si="68"/>
        <v>20070196</v>
      </c>
      <c r="AD73" s="301">
        <f t="shared" si="68"/>
        <v>42917400</v>
      </c>
      <c r="AE73" s="299">
        <f t="shared" si="68"/>
        <v>1678</v>
      </c>
      <c r="AF73" s="302">
        <f t="shared" si="68"/>
        <v>42919078</v>
      </c>
      <c r="AG73" s="298">
        <f t="shared" si="68"/>
        <v>41183699</v>
      </c>
      <c r="AH73" s="299">
        <f t="shared" si="68"/>
        <v>-109</v>
      </c>
      <c r="AI73" s="300">
        <f t="shared" si="68"/>
        <v>41183590</v>
      </c>
      <c r="AJ73" s="301">
        <f t="shared" si="68"/>
        <v>33572541</v>
      </c>
      <c r="AK73" s="299">
        <f t="shared" si="68"/>
        <v>0</v>
      </c>
      <c r="AL73" s="302">
        <f t="shared" si="68"/>
        <v>33572541</v>
      </c>
      <c r="AM73" s="298">
        <f t="shared" si="68"/>
        <v>32208598</v>
      </c>
      <c r="AN73" s="299">
        <f t="shared" si="68"/>
        <v>127374</v>
      </c>
      <c r="AO73" s="302">
        <f t="shared" si="68"/>
        <v>32335972</v>
      </c>
      <c r="AP73" s="298">
        <f t="shared" si="68"/>
        <v>424880</v>
      </c>
      <c r="AQ73" s="299">
        <f t="shared" si="68"/>
        <v>-127374</v>
      </c>
      <c r="AR73" s="300">
        <f t="shared" si="68"/>
        <v>297506</v>
      </c>
      <c r="AS73" s="301">
        <f t="shared" si="68"/>
        <v>0</v>
      </c>
      <c r="AT73" s="299">
        <f t="shared" si="68"/>
        <v>0</v>
      </c>
      <c r="AU73" s="302">
        <f t="shared" si="68"/>
        <v>0</v>
      </c>
      <c r="AV73" s="298">
        <f t="shared" si="68"/>
        <v>0</v>
      </c>
      <c r="AW73" s="299">
        <f t="shared" si="68"/>
        <v>0</v>
      </c>
      <c r="AX73" s="300">
        <f t="shared" si="68"/>
        <v>0</v>
      </c>
      <c r="AY73" s="301">
        <f t="shared" si="68"/>
        <v>0</v>
      </c>
      <c r="AZ73" s="299">
        <f t="shared" si="68"/>
        <v>0</v>
      </c>
      <c r="BA73" s="302">
        <f t="shared" si="68"/>
        <v>0</v>
      </c>
      <c r="BB73" s="298">
        <f t="shared" si="68"/>
        <v>0</v>
      </c>
      <c r="BC73" s="299">
        <f t="shared" si="68"/>
        <v>0</v>
      </c>
      <c r="BD73" s="300">
        <f t="shared" si="68"/>
        <v>0</v>
      </c>
      <c r="BE73" s="301">
        <f t="shared" si="68"/>
        <v>0</v>
      </c>
      <c r="BF73" s="299">
        <f t="shared" si="68"/>
        <v>0</v>
      </c>
      <c r="BG73" s="302">
        <f t="shared" si="68"/>
        <v>0</v>
      </c>
      <c r="BH73" s="298">
        <f t="shared" si="68"/>
        <v>170404683</v>
      </c>
      <c r="BI73" s="299">
        <f t="shared" si="68"/>
        <v>-25800</v>
      </c>
      <c r="BJ73" s="300">
        <f t="shared" si="68"/>
        <v>170378883</v>
      </c>
      <c r="BK73" s="298">
        <f t="shared" si="68"/>
        <v>0</v>
      </c>
      <c r="BL73" s="299">
        <f t="shared" si="68"/>
        <v>0</v>
      </c>
      <c r="BM73" s="300">
        <f t="shared" si="68"/>
        <v>0</v>
      </c>
      <c r="BN73" s="303">
        <f t="shared" si="68"/>
        <v>170378883</v>
      </c>
      <c r="BO73" s="56">
        <f t="shared" si="1"/>
        <v>0</v>
      </c>
    </row>
    <row r="74" spans="1:67" ht="32.25" customHeight="1">
      <c r="A74" s="496"/>
      <c r="B74" s="497"/>
      <c r="C74" s="498"/>
      <c r="D74" s="506" t="s">
        <v>42</v>
      </c>
      <c r="E74" s="507"/>
      <c r="F74" s="298">
        <f>F63+F64</f>
        <v>521500</v>
      </c>
      <c r="G74" s="299">
        <f t="shared" ref="G74:BN74" si="69">G63+G64</f>
        <v>-80000</v>
      </c>
      <c r="H74" s="300">
        <f t="shared" si="69"/>
        <v>441500</v>
      </c>
      <c r="I74" s="301">
        <f t="shared" si="69"/>
        <v>0</v>
      </c>
      <c r="J74" s="299">
        <f t="shared" si="69"/>
        <v>0</v>
      </c>
      <c r="K74" s="299">
        <f t="shared" si="69"/>
        <v>0</v>
      </c>
      <c r="L74" s="299">
        <f t="shared" si="69"/>
        <v>0</v>
      </c>
      <c r="M74" s="299">
        <f t="shared" si="69"/>
        <v>0</v>
      </c>
      <c r="N74" s="299">
        <f t="shared" si="69"/>
        <v>0</v>
      </c>
      <c r="O74" s="299">
        <f t="shared" si="69"/>
        <v>0</v>
      </c>
      <c r="P74" s="299">
        <f t="shared" si="69"/>
        <v>0</v>
      </c>
      <c r="Q74" s="299">
        <f t="shared" si="69"/>
        <v>0</v>
      </c>
      <c r="R74" s="299">
        <f t="shared" si="69"/>
        <v>0</v>
      </c>
      <c r="S74" s="299">
        <f t="shared" si="69"/>
        <v>0</v>
      </c>
      <c r="T74" s="299">
        <f t="shared" si="69"/>
        <v>0</v>
      </c>
      <c r="U74" s="299">
        <f t="shared" si="69"/>
        <v>0</v>
      </c>
      <c r="V74" s="299">
        <f t="shared" si="69"/>
        <v>0</v>
      </c>
      <c r="W74" s="302">
        <f t="shared" si="69"/>
        <v>0</v>
      </c>
      <c r="X74" s="298">
        <f t="shared" si="69"/>
        <v>0</v>
      </c>
      <c r="Y74" s="299">
        <f t="shared" si="69"/>
        <v>0</v>
      </c>
      <c r="Z74" s="300">
        <f t="shared" si="69"/>
        <v>0</v>
      </c>
      <c r="AA74" s="298">
        <f t="shared" si="69"/>
        <v>349214</v>
      </c>
      <c r="AB74" s="299">
        <f t="shared" si="69"/>
        <v>0</v>
      </c>
      <c r="AC74" s="300">
        <f t="shared" si="69"/>
        <v>349214</v>
      </c>
      <c r="AD74" s="301">
        <f t="shared" si="69"/>
        <v>35700</v>
      </c>
      <c r="AE74" s="299">
        <f t="shared" si="69"/>
        <v>0</v>
      </c>
      <c r="AF74" s="302">
        <f t="shared" si="69"/>
        <v>35700</v>
      </c>
      <c r="AG74" s="298">
        <f t="shared" si="69"/>
        <v>136586</v>
      </c>
      <c r="AH74" s="299">
        <f t="shared" si="69"/>
        <v>-80000</v>
      </c>
      <c r="AI74" s="300">
        <f t="shared" si="69"/>
        <v>56586</v>
      </c>
      <c r="AJ74" s="301">
        <f t="shared" si="69"/>
        <v>0</v>
      </c>
      <c r="AK74" s="299">
        <f t="shared" si="69"/>
        <v>0</v>
      </c>
      <c r="AL74" s="302">
        <f t="shared" si="69"/>
        <v>0</v>
      </c>
      <c r="AM74" s="298">
        <f t="shared" si="69"/>
        <v>0</v>
      </c>
      <c r="AN74" s="299">
        <f t="shared" si="69"/>
        <v>0</v>
      </c>
      <c r="AO74" s="302">
        <f t="shared" si="69"/>
        <v>0</v>
      </c>
      <c r="AP74" s="298">
        <f t="shared" si="69"/>
        <v>0</v>
      </c>
      <c r="AQ74" s="299">
        <f t="shared" si="69"/>
        <v>0</v>
      </c>
      <c r="AR74" s="300">
        <f t="shared" si="69"/>
        <v>0</v>
      </c>
      <c r="AS74" s="301">
        <f t="shared" si="69"/>
        <v>0</v>
      </c>
      <c r="AT74" s="299">
        <f t="shared" si="69"/>
        <v>0</v>
      </c>
      <c r="AU74" s="302">
        <f t="shared" si="69"/>
        <v>0</v>
      </c>
      <c r="AV74" s="298">
        <f t="shared" si="69"/>
        <v>0</v>
      </c>
      <c r="AW74" s="299">
        <f t="shared" si="69"/>
        <v>0</v>
      </c>
      <c r="AX74" s="300">
        <f t="shared" si="69"/>
        <v>0</v>
      </c>
      <c r="AY74" s="301">
        <f t="shared" si="69"/>
        <v>0</v>
      </c>
      <c r="AZ74" s="299">
        <f t="shared" si="69"/>
        <v>0</v>
      </c>
      <c r="BA74" s="302">
        <f t="shared" si="69"/>
        <v>0</v>
      </c>
      <c r="BB74" s="298">
        <f t="shared" si="69"/>
        <v>0</v>
      </c>
      <c r="BC74" s="299">
        <f t="shared" si="69"/>
        <v>0</v>
      </c>
      <c r="BD74" s="300">
        <f t="shared" si="69"/>
        <v>0</v>
      </c>
      <c r="BE74" s="301">
        <f t="shared" si="69"/>
        <v>0</v>
      </c>
      <c r="BF74" s="299">
        <f t="shared" si="69"/>
        <v>0</v>
      </c>
      <c r="BG74" s="302">
        <f t="shared" si="69"/>
        <v>0</v>
      </c>
      <c r="BH74" s="298">
        <f t="shared" si="69"/>
        <v>521500</v>
      </c>
      <c r="BI74" s="299">
        <f t="shared" si="69"/>
        <v>-80000</v>
      </c>
      <c r="BJ74" s="300">
        <f t="shared" si="69"/>
        <v>441500</v>
      </c>
      <c r="BK74" s="298">
        <f t="shared" si="69"/>
        <v>0</v>
      </c>
      <c r="BL74" s="299">
        <f t="shared" si="69"/>
        <v>0</v>
      </c>
      <c r="BM74" s="300">
        <f t="shared" si="69"/>
        <v>0</v>
      </c>
      <c r="BN74" s="303">
        <f t="shared" si="69"/>
        <v>441500</v>
      </c>
      <c r="BO74" s="56">
        <f t="shared" si="1"/>
        <v>0</v>
      </c>
    </row>
    <row r="75" spans="1:67" ht="32.25" customHeight="1" thickBot="1">
      <c r="A75" s="499"/>
      <c r="B75" s="500"/>
      <c r="C75" s="501"/>
      <c r="D75" s="508" t="s">
        <v>43</v>
      </c>
      <c r="E75" s="509"/>
      <c r="F75" s="304">
        <f>F8+F26+F29+F32+F33+F39+F68+F49+F40</f>
        <v>351261475</v>
      </c>
      <c r="G75" s="305">
        <f t="shared" ref="G75:BN75" si="70">G8+G26+G29+G32+G33+G39+G68+G49+G40</f>
        <v>-47501128</v>
      </c>
      <c r="H75" s="306">
        <f t="shared" si="70"/>
        <v>303760347</v>
      </c>
      <c r="I75" s="307">
        <f t="shared" si="70"/>
        <v>0</v>
      </c>
      <c r="J75" s="305">
        <f t="shared" si="70"/>
        <v>0</v>
      </c>
      <c r="K75" s="305">
        <f t="shared" si="70"/>
        <v>0</v>
      </c>
      <c r="L75" s="305">
        <f t="shared" si="70"/>
        <v>0</v>
      </c>
      <c r="M75" s="305">
        <f t="shared" si="70"/>
        <v>0</v>
      </c>
      <c r="N75" s="305">
        <f t="shared" si="70"/>
        <v>0</v>
      </c>
      <c r="O75" s="305">
        <f t="shared" si="70"/>
        <v>0</v>
      </c>
      <c r="P75" s="305">
        <f t="shared" si="70"/>
        <v>0</v>
      </c>
      <c r="Q75" s="305">
        <f t="shared" si="70"/>
        <v>0</v>
      </c>
      <c r="R75" s="305">
        <f t="shared" si="70"/>
        <v>0</v>
      </c>
      <c r="S75" s="305">
        <f t="shared" si="70"/>
        <v>0</v>
      </c>
      <c r="T75" s="305">
        <f t="shared" si="70"/>
        <v>0</v>
      </c>
      <c r="U75" s="305">
        <f t="shared" si="70"/>
        <v>0</v>
      </c>
      <c r="V75" s="305">
        <f t="shared" si="70"/>
        <v>0</v>
      </c>
      <c r="W75" s="308">
        <f t="shared" si="70"/>
        <v>0</v>
      </c>
      <c r="X75" s="304">
        <f t="shared" si="70"/>
        <v>0</v>
      </c>
      <c r="Y75" s="305">
        <f t="shared" si="70"/>
        <v>0</v>
      </c>
      <c r="Z75" s="306">
        <f t="shared" si="70"/>
        <v>0</v>
      </c>
      <c r="AA75" s="304">
        <f t="shared" si="70"/>
        <v>55444288</v>
      </c>
      <c r="AB75" s="305">
        <f t="shared" si="70"/>
        <v>-5922410</v>
      </c>
      <c r="AC75" s="306">
        <f t="shared" si="70"/>
        <v>49521878</v>
      </c>
      <c r="AD75" s="307">
        <f t="shared" si="70"/>
        <v>79333232</v>
      </c>
      <c r="AE75" s="305">
        <f t="shared" si="70"/>
        <v>-8899182</v>
      </c>
      <c r="AF75" s="308">
        <f t="shared" si="70"/>
        <v>70434050</v>
      </c>
      <c r="AG75" s="304">
        <f t="shared" si="70"/>
        <v>71668076</v>
      </c>
      <c r="AH75" s="305">
        <f t="shared" si="70"/>
        <v>-7193734</v>
      </c>
      <c r="AI75" s="306">
        <f t="shared" si="70"/>
        <v>64474342</v>
      </c>
      <c r="AJ75" s="307">
        <f t="shared" si="70"/>
        <v>63145739</v>
      </c>
      <c r="AK75" s="305">
        <f t="shared" si="70"/>
        <v>-8112965</v>
      </c>
      <c r="AL75" s="308">
        <f t="shared" si="70"/>
        <v>55032774</v>
      </c>
      <c r="AM75" s="304">
        <f t="shared" si="70"/>
        <v>61376956</v>
      </c>
      <c r="AN75" s="305">
        <f t="shared" si="70"/>
        <v>-8124924</v>
      </c>
      <c r="AO75" s="308">
        <f t="shared" si="70"/>
        <v>53252032</v>
      </c>
      <c r="AP75" s="304">
        <f t="shared" si="70"/>
        <v>19568890</v>
      </c>
      <c r="AQ75" s="305">
        <f t="shared" si="70"/>
        <v>-9157771</v>
      </c>
      <c r="AR75" s="306">
        <f t="shared" si="70"/>
        <v>10411119</v>
      </c>
      <c r="AS75" s="309">
        <f t="shared" si="70"/>
        <v>0</v>
      </c>
      <c r="AT75" s="310">
        <f t="shared" si="70"/>
        <v>0</v>
      </c>
      <c r="AU75" s="311">
        <f t="shared" si="70"/>
        <v>0</v>
      </c>
      <c r="AV75" s="304">
        <f t="shared" si="70"/>
        <v>0</v>
      </c>
      <c r="AW75" s="305">
        <f t="shared" si="70"/>
        <v>0</v>
      </c>
      <c r="AX75" s="306">
        <f t="shared" si="70"/>
        <v>0</v>
      </c>
      <c r="AY75" s="309">
        <f t="shared" si="70"/>
        <v>0</v>
      </c>
      <c r="AZ75" s="310">
        <f t="shared" si="70"/>
        <v>0</v>
      </c>
      <c r="BA75" s="311">
        <f t="shared" si="70"/>
        <v>0</v>
      </c>
      <c r="BB75" s="304">
        <f t="shared" si="70"/>
        <v>0</v>
      </c>
      <c r="BC75" s="305">
        <f t="shared" si="70"/>
        <v>0</v>
      </c>
      <c r="BD75" s="305">
        <f t="shared" si="70"/>
        <v>0</v>
      </c>
      <c r="BE75" s="309">
        <f t="shared" si="70"/>
        <v>0</v>
      </c>
      <c r="BF75" s="310">
        <f t="shared" si="70"/>
        <v>0</v>
      </c>
      <c r="BG75" s="311">
        <f t="shared" si="70"/>
        <v>0</v>
      </c>
      <c r="BH75" s="304">
        <f t="shared" si="70"/>
        <v>350537181</v>
      </c>
      <c r="BI75" s="305">
        <f t="shared" si="70"/>
        <v>-47410986</v>
      </c>
      <c r="BJ75" s="306">
        <f t="shared" si="70"/>
        <v>303126195</v>
      </c>
      <c r="BK75" s="304">
        <f t="shared" si="70"/>
        <v>679480</v>
      </c>
      <c r="BL75" s="305">
        <f t="shared" si="70"/>
        <v>-45328</v>
      </c>
      <c r="BM75" s="306">
        <f t="shared" si="70"/>
        <v>634152</v>
      </c>
      <c r="BN75" s="312">
        <f t="shared" si="70"/>
        <v>303760347</v>
      </c>
      <c r="BO75" s="56">
        <f t="shared" si="1"/>
        <v>0</v>
      </c>
    </row>
    <row r="76" spans="1:67" ht="32.25" customHeight="1">
      <c r="A76" s="510" t="s">
        <v>44</v>
      </c>
      <c r="B76" s="511"/>
      <c r="C76" s="511"/>
      <c r="D76" s="512" t="s">
        <v>40</v>
      </c>
      <c r="E76" s="513"/>
      <c r="F76" s="313">
        <f>F9+F34+F12+F15+F18+F44</f>
        <v>256099508</v>
      </c>
      <c r="G76" s="314">
        <f t="shared" ref="G76:BN76" si="71">G9+G34+G12+G15+G18+G44</f>
        <v>6623619</v>
      </c>
      <c r="H76" s="315">
        <f t="shared" si="71"/>
        <v>262723127</v>
      </c>
      <c r="I76" s="316">
        <f t="shared" si="71"/>
        <v>0</v>
      </c>
      <c r="J76" s="314">
        <f t="shared" si="71"/>
        <v>0</v>
      </c>
      <c r="K76" s="314">
        <f t="shared" si="71"/>
        <v>0</v>
      </c>
      <c r="L76" s="314">
        <f t="shared" si="71"/>
        <v>0</v>
      </c>
      <c r="M76" s="314">
        <f t="shared" si="71"/>
        <v>0</v>
      </c>
      <c r="N76" s="314">
        <f t="shared" si="71"/>
        <v>0</v>
      </c>
      <c r="O76" s="314">
        <f t="shared" si="71"/>
        <v>0</v>
      </c>
      <c r="P76" s="314">
        <f t="shared" si="71"/>
        <v>0</v>
      </c>
      <c r="Q76" s="314">
        <f t="shared" si="71"/>
        <v>0</v>
      </c>
      <c r="R76" s="314">
        <f t="shared" si="71"/>
        <v>0</v>
      </c>
      <c r="S76" s="314">
        <f t="shared" si="71"/>
        <v>0</v>
      </c>
      <c r="T76" s="314">
        <f t="shared" si="71"/>
        <v>0</v>
      </c>
      <c r="U76" s="314">
        <f t="shared" si="71"/>
        <v>0</v>
      </c>
      <c r="V76" s="314">
        <f t="shared" si="71"/>
        <v>0</v>
      </c>
      <c r="W76" s="317">
        <f t="shared" si="71"/>
        <v>0</v>
      </c>
      <c r="X76" s="313">
        <f t="shared" si="71"/>
        <v>0</v>
      </c>
      <c r="Y76" s="314">
        <f t="shared" si="71"/>
        <v>0</v>
      </c>
      <c r="Z76" s="315">
        <f t="shared" si="71"/>
        <v>0</v>
      </c>
      <c r="AA76" s="313">
        <f t="shared" si="71"/>
        <v>79546238</v>
      </c>
      <c r="AB76" s="314">
        <f t="shared" si="71"/>
        <v>-1662608</v>
      </c>
      <c r="AC76" s="315">
        <f t="shared" si="71"/>
        <v>77883630</v>
      </c>
      <c r="AD76" s="316">
        <f t="shared" si="71"/>
        <v>124148995</v>
      </c>
      <c r="AE76" s="314">
        <f t="shared" si="71"/>
        <v>-16950128</v>
      </c>
      <c r="AF76" s="317">
        <f t="shared" si="71"/>
        <v>107198867</v>
      </c>
      <c r="AG76" s="313">
        <f t="shared" si="71"/>
        <v>47307561</v>
      </c>
      <c r="AH76" s="314">
        <f t="shared" si="71"/>
        <v>6264192</v>
      </c>
      <c r="AI76" s="315">
        <f t="shared" si="71"/>
        <v>53571753</v>
      </c>
      <c r="AJ76" s="316">
        <f t="shared" si="71"/>
        <v>0</v>
      </c>
      <c r="AK76" s="314">
        <f t="shared" si="71"/>
        <v>7801104</v>
      </c>
      <c r="AL76" s="317">
        <f t="shared" si="71"/>
        <v>7801104</v>
      </c>
      <c r="AM76" s="313">
        <f t="shared" si="71"/>
        <v>0</v>
      </c>
      <c r="AN76" s="314">
        <f t="shared" si="71"/>
        <v>7801104</v>
      </c>
      <c r="AO76" s="315">
        <f t="shared" si="71"/>
        <v>7801104</v>
      </c>
      <c r="AP76" s="287">
        <f t="shared" si="71"/>
        <v>0</v>
      </c>
      <c r="AQ76" s="285">
        <f t="shared" si="71"/>
        <v>3611976</v>
      </c>
      <c r="AR76" s="288">
        <f t="shared" si="71"/>
        <v>3611976</v>
      </c>
      <c r="AS76" s="313">
        <f t="shared" si="71"/>
        <v>0</v>
      </c>
      <c r="AT76" s="314">
        <f t="shared" si="71"/>
        <v>0</v>
      </c>
      <c r="AU76" s="315">
        <f t="shared" si="71"/>
        <v>0</v>
      </c>
      <c r="AV76" s="287">
        <f t="shared" si="71"/>
        <v>0</v>
      </c>
      <c r="AW76" s="285">
        <f t="shared" si="71"/>
        <v>0</v>
      </c>
      <c r="AX76" s="288">
        <f t="shared" si="71"/>
        <v>0</v>
      </c>
      <c r="AY76" s="313">
        <f t="shared" si="71"/>
        <v>0</v>
      </c>
      <c r="AZ76" s="314">
        <f t="shared" si="71"/>
        <v>0</v>
      </c>
      <c r="BA76" s="315">
        <f t="shared" si="71"/>
        <v>0</v>
      </c>
      <c r="BB76" s="287">
        <f t="shared" si="71"/>
        <v>0</v>
      </c>
      <c r="BC76" s="285">
        <f t="shared" si="71"/>
        <v>0</v>
      </c>
      <c r="BD76" s="288">
        <f t="shared" si="71"/>
        <v>0</v>
      </c>
      <c r="BE76" s="313">
        <f t="shared" si="71"/>
        <v>0</v>
      </c>
      <c r="BF76" s="314">
        <f t="shared" si="71"/>
        <v>0</v>
      </c>
      <c r="BG76" s="315">
        <f t="shared" si="71"/>
        <v>0</v>
      </c>
      <c r="BH76" s="313">
        <f t="shared" si="71"/>
        <v>251002794</v>
      </c>
      <c r="BI76" s="314">
        <f t="shared" si="71"/>
        <v>6865640</v>
      </c>
      <c r="BJ76" s="315">
        <f t="shared" si="71"/>
        <v>257868434</v>
      </c>
      <c r="BK76" s="313">
        <f t="shared" si="71"/>
        <v>9951407</v>
      </c>
      <c r="BL76" s="314">
        <f t="shared" si="71"/>
        <v>-5096714</v>
      </c>
      <c r="BM76" s="315">
        <f t="shared" si="71"/>
        <v>4854693</v>
      </c>
      <c r="BN76" s="318">
        <f t="shared" si="71"/>
        <v>262723127</v>
      </c>
      <c r="BO76" s="56">
        <f t="shared" si="1"/>
        <v>0</v>
      </c>
    </row>
    <row r="77" spans="1:67" ht="32.25" customHeight="1">
      <c r="A77" s="496"/>
      <c r="B77" s="497"/>
      <c r="C77" s="497"/>
      <c r="D77" s="514" t="s">
        <v>36</v>
      </c>
      <c r="E77" s="515"/>
      <c r="F77" s="298">
        <f>F10+F13+F16+F19+F21+F52+F55+F59</f>
        <v>303159102</v>
      </c>
      <c r="G77" s="291">
        <f t="shared" ref="G77:BN77" si="72">G10+G13+G16+G19+G21+G52+G55+G59</f>
        <v>-10710254</v>
      </c>
      <c r="H77" s="300">
        <f t="shared" si="72"/>
        <v>292448848</v>
      </c>
      <c r="I77" s="301">
        <f t="shared" si="72"/>
        <v>0</v>
      </c>
      <c r="J77" s="299">
        <f t="shared" si="72"/>
        <v>0</v>
      </c>
      <c r="K77" s="299">
        <f t="shared" si="72"/>
        <v>0</v>
      </c>
      <c r="L77" s="299">
        <f t="shared" si="72"/>
        <v>0</v>
      </c>
      <c r="M77" s="299">
        <f t="shared" si="72"/>
        <v>0</v>
      </c>
      <c r="N77" s="299">
        <f t="shared" si="72"/>
        <v>0</v>
      </c>
      <c r="O77" s="299">
        <f t="shared" si="72"/>
        <v>0</v>
      </c>
      <c r="P77" s="299">
        <f t="shared" si="72"/>
        <v>0</v>
      </c>
      <c r="Q77" s="299">
        <f t="shared" si="72"/>
        <v>0</v>
      </c>
      <c r="R77" s="299">
        <f t="shared" si="72"/>
        <v>0</v>
      </c>
      <c r="S77" s="299">
        <f t="shared" si="72"/>
        <v>0</v>
      </c>
      <c r="T77" s="299">
        <f t="shared" si="72"/>
        <v>0</v>
      </c>
      <c r="U77" s="299">
        <f t="shared" si="72"/>
        <v>0</v>
      </c>
      <c r="V77" s="299">
        <f t="shared" si="72"/>
        <v>0</v>
      </c>
      <c r="W77" s="302">
        <f t="shared" si="72"/>
        <v>0</v>
      </c>
      <c r="X77" s="298">
        <f t="shared" si="72"/>
        <v>0</v>
      </c>
      <c r="Y77" s="291">
        <f t="shared" si="72"/>
        <v>0</v>
      </c>
      <c r="Z77" s="300">
        <f t="shared" si="72"/>
        <v>0</v>
      </c>
      <c r="AA77" s="298">
        <f t="shared" si="72"/>
        <v>92515596</v>
      </c>
      <c r="AB77" s="291">
        <f t="shared" si="72"/>
        <v>-3931331</v>
      </c>
      <c r="AC77" s="300">
        <f t="shared" si="72"/>
        <v>88584265</v>
      </c>
      <c r="AD77" s="301">
        <f t="shared" si="72"/>
        <v>70070678</v>
      </c>
      <c r="AE77" s="291">
        <f t="shared" si="72"/>
        <v>3072806</v>
      </c>
      <c r="AF77" s="302">
        <f t="shared" si="72"/>
        <v>73143484</v>
      </c>
      <c r="AG77" s="298">
        <f t="shared" si="72"/>
        <v>64412394</v>
      </c>
      <c r="AH77" s="291">
        <f t="shared" si="72"/>
        <v>6313246</v>
      </c>
      <c r="AI77" s="300">
        <f t="shared" si="72"/>
        <v>70725640</v>
      </c>
      <c r="AJ77" s="301">
        <f t="shared" si="72"/>
        <v>0</v>
      </c>
      <c r="AK77" s="294">
        <f t="shared" si="72"/>
        <v>0</v>
      </c>
      <c r="AL77" s="302">
        <f t="shared" si="72"/>
        <v>0</v>
      </c>
      <c r="AM77" s="298">
        <f t="shared" si="72"/>
        <v>0</v>
      </c>
      <c r="AN77" s="294">
        <f t="shared" si="72"/>
        <v>0</v>
      </c>
      <c r="AO77" s="300">
        <f t="shared" si="72"/>
        <v>0</v>
      </c>
      <c r="AP77" s="301">
        <f t="shared" si="72"/>
        <v>0</v>
      </c>
      <c r="AQ77" s="299">
        <f t="shared" si="72"/>
        <v>0</v>
      </c>
      <c r="AR77" s="302">
        <f t="shared" si="72"/>
        <v>0</v>
      </c>
      <c r="AS77" s="298">
        <f t="shared" si="72"/>
        <v>0</v>
      </c>
      <c r="AT77" s="299">
        <f t="shared" si="72"/>
        <v>0</v>
      </c>
      <c r="AU77" s="300">
        <f t="shared" si="72"/>
        <v>0</v>
      </c>
      <c r="AV77" s="301">
        <f t="shared" si="72"/>
        <v>0</v>
      </c>
      <c r="AW77" s="299">
        <f t="shared" si="72"/>
        <v>0</v>
      </c>
      <c r="AX77" s="302">
        <f t="shared" si="72"/>
        <v>0</v>
      </c>
      <c r="AY77" s="298">
        <f t="shared" si="72"/>
        <v>0</v>
      </c>
      <c r="AZ77" s="299">
        <f t="shared" si="72"/>
        <v>0</v>
      </c>
      <c r="BA77" s="300">
        <f t="shared" si="72"/>
        <v>0</v>
      </c>
      <c r="BB77" s="301">
        <f t="shared" si="72"/>
        <v>0</v>
      </c>
      <c r="BC77" s="299">
        <f t="shared" si="72"/>
        <v>0</v>
      </c>
      <c r="BD77" s="302">
        <f t="shared" si="72"/>
        <v>0</v>
      </c>
      <c r="BE77" s="298">
        <f t="shared" si="72"/>
        <v>0</v>
      </c>
      <c r="BF77" s="299">
        <f t="shared" si="72"/>
        <v>0</v>
      </c>
      <c r="BG77" s="300">
        <f t="shared" si="72"/>
        <v>0</v>
      </c>
      <c r="BH77" s="298">
        <f t="shared" si="72"/>
        <v>226998668</v>
      </c>
      <c r="BI77" s="291">
        <f t="shared" si="72"/>
        <v>5454721</v>
      </c>
      <c r="BJ77" s="300">
        <f t="shared" si="72"/>
        <v>232453389</v>
      </c>
      <c r="BK77" s="298">
        <f t="shared" si="72"/>
        <v>77166498</v>
      </c>
      <c r="BL77" s="291">
        <f t="shared" si="72"/>
        <v>-17171039</v>
      </c>
      <c r="BM77" s="300">
        <f t="shared" si="72"/>
        <v>59995459</v>
      </c>
      <c r="BN77" s="303">
        <f t="shared" si="72"/>
        <v>292448848</v>
      </c>
      <c r="BO77" s="56">
        <f t="shared" si="1"/>
        <v>0</v>
      </c>
    </row>
    <row r="78" spans="1:67" ht="32.25" customHeight="1">
      <c r="A78" s="496"/>
      <c r="B78" s="497"/>
      <c r="C78" s="497"/>
      <c r="D78" s="506" t="s">
        <v>41</v>
      </c>
      <c r="E78" s="507"/>
      <c r="F78" s="298">
        <f>F22+F53+F56+F47+F41</f>
        <v>305289628</v>
      </c>
      <c r="G78" s="299">
        <f t="shared" ref="G78:BN78" si="73">G22+G53+G56+G47+G41</f>
        <v>25800</v>
      </c>
      <c r="H78" s="300">
        <f t="shared" si="73"/>
        <v>305315428</v>
      </c>
      <c r="I78" s="301">
        <f t="shared" si="73"/>
        <v>0</v>
      </c>
      <c r="J78" s="299">
        <f t="shared" si="73"/>
        <v>0</v>
      </c>
      <c r="K78" s="299">
        <f t="shared" si="73"/>
        <v>0</v>
      </c>
      <c r="L78" s="299">
        <f t="shared" si="73"/>
        <v>0</v>
      </c>
      <c r="M78" s="299">
        <f t="shared" si="73"/>
        <v>0</v>
      </c>
      <c r="N78" s="299">
        <f t="shared" si="73"/>
        <v>0</v>
      </c>
      <c r="O78" s="299">
        <f t="shared" si="73"/>
        <v>0</v>
      </c>
      <c r="P78" s="299">
        <f t="shared" si="73"/>
        <v>0</v>
      </c>
      <c r="Q78" s="299">
        <f t="shared" si="73"/>
        <v>0</v>
      </c>
      <c r="R78" s="299">
        <f t="shared" si="73"/>
        <v>0</v>
      </c>
      <c r="S78" s="299">
        <f t="shared" si="73"/>
        <v>0</v>
      </c>
      <c r="T78" s="299">
        <f t="shared" si="73"/>
        <v>0</v>
      </c>
      <c r="U78" s="299">
        <f t="shared" si="73"/>
        <v>0</v>
      </c>
      <c r="V78" s="299">
        <f t="shared" si="73"/>
        <v>0</v>
      </c>
      <c r="W78" s="302">
        <f t="shared" si="73"/>
        <v>0</v>
      </c>
      <c r="X78" s="298">
        <f t="shared" si="73"/>
        <v>0</v>
      </c>
      <c r="Y78" s="299">
        <f t="shared" si="73"/>
        <v>0</v>
      </c>
      <c r="Z78" s="300">
        <f t="shared" si="73"/>
        <v>0</v>
      </c>
      <c r="AA78" s="298">
        <f t="shared" si="73"/>
        <v>112410975</v>
      </c>
      <c r="AB78" s="299">
        <f t="shared" si="73"/>
        <v>56876</v>
      </c>
      <c r="AC78" s="300">
        <f t="shared" si="73"/>
        <v>112467851</v>
      </c>
      <c r="AD78" s="301">
        <f t="shared" si="73"/>
        <v>81580448</v>
      </c>
      <c r="AE78" s="299">
        <f t="shared" si="73"/>
        <v>-22855</v>
      </c>
      <c r="AF78" s="302">
        <f t="shared" si="73"/>
        <v>81557593</v>
      </c>
      <c r="AG78" s="298">
        <f t="shared" si="73"/>
        <v>71847000</v>
      </c>
      <c r="AH78" s="299">
        <f t="shared" si="73"/>
        <v>0</v>
      </c>
      <c r="AI78" s="300">
        <f t="shared" si="73"/>
        <v>71847000</v>
      </c>
      <c r="AJ78" s="301">
        <f t="shared" si="73"/>
        <v>2008000</v>
      </c>
      <c r="AK78" s="299">
        <f t="shared" si="73"/>
        <v>0</v>
      </c>
      <c r="AL78" s="302">
        <f t="shared" si="73"/>
        <v>2008000</v>
      </c>
      <c r="AM78" s="298">
        <f t="shared" si="73"/>
        <v>2008000</v>
      </c>
      <c r="AN78" s="299">
        <f t="shared" si="73"/>
        <v>0</v>
      </c>
      <c r="AO78" s="300">
        <f t="shared" si="73"/>
        <v>2008000</v>
      </c>
      <c r="AP78" s="301">
        <f t="shared" si="73"/>
        <v>0</v>
      </c>
      <c r="AQ78" s="299">
        <f t="shared" si="73"/>
        <v>0</v>
      </c>
      <c r="AR78" s="302">
        <f t="shared" si="73"/>
        <v>0</v>
      </c>
      <c r="AS78" s="298">
        <f t="shared" si="73"/>
        <v>0</v>
      </c>
      <c r="AT78" s="299">
        <f t="shared" si="73"/>
        <v>0</v>
      </c>
      <c r="AU78" s="300">
        <f t="shared" si="73"/>
        <v>0</v>
      </c>
      <c r="AV78" s="301">
        <f t="shared" si="73"/>
        <v>0</v>
      </c>
      <c r="AW78" s="299">
        <f t="shared" si="73"/>
        <v>0</v>
      </c>
      <c r="AX78" s="302">
        <f t="shared" si="73"/>
        <v>0</v>
      </c>
      <c r="AY78" s="298">
        <f t="shared" si="73"/>
        <v>0</v>
      </c>
      <c r="AZ78" s="299">
        <f t="shared" si="73"/>
        <v>0</v>
      </c>
      <c r="BA78" s="300">
        <f t="shared" si="73"/>
        <v>0</v>
      </c>
      <c r="BB78" s="301">
        <f t="shared" si="73"/>
        <v>0</v>
      </c>
      <c r="BC78" s="299">
        <f t="shared" si="73"/>
        <v>0</v>
      </c>
      <c r="BD78" s="302">
        <f t="shared" si="73"/>
        <v>0</v>
      </c>
      <c r="BE78" s="298">
        <f t="shared" si="73"/>
        <v>0</v>
      </c>
      <c r="BF78" s="299">
        <f t="shared" si="73"/>
        <v>0</v>
      </c>
      <c r="BG78" s="300">
        <f t="shared" si="73"/>
        <v>0</v>
      </c>
      <c r="BH78" s="298">
        <f t="shared" si="73"/>
        <v>269854423</v>
      </c>
      <c r="BI78" s="299">
        <f t="shared" si="73"/>
        <v>34021</v>
      </c>
      <c r="BJ78" s="300">
        <f t="shared" si="73"/>
        <v>269888444</v>
      </c>
      <c r="BK78" s="298">
        <f t="shared" si="73"/>
        <v>35435205</v>
      </c>
      <c r="BL78" s="299">
        <f t="shared" si="73"/>
        <v>-8221</v>
      </c>
      <c r="BM78" s="300">
        <f t="shared" si="73"/>
        <v>35426984</v>
      </c>
      <c r="BN78" s="303">
        <f t="shared" si="73"/>
        <v>305315428</v>
      </c>
      <c r="BO78" s="56">
        <f t="shared" si="1"/>
        <v>0</v>
      </c>
    </row>
    <row r="79" spans="1:67" ht="32.25" customHeight="1">
      <c r="A79" s="496"/>
      <c r="B79" s="497"/>
      <c r="C79" s="497"/>
      <c r="D79" s="506" t="s">
        <v>42</v>
      </c>
      <c r="E79" s="507"/>
      <c r="F79" s="298">
        <f>F57+F65+F66</f>
        <v>28500</v>
      </c>
      <c r="G79" s="299">
        <f t="shared" ref="G79:BN79" si="74">G57+G65+G66</f>
        <v>180000</v>
      </c>
      <c r="H79" s="300">
        <f t="shared" si="74"/>
        <v>208500</v>
      </c>
      <c r="I79" s="301">
        <f t="shared" si="74"/>
        <v>0</v>
      </c>
      <c r="J79" s="299">
        <f t="shared" si="74"/>
        <v>0</v>
      </c>
      <c r="K79" s="299">
        <f t="shared" si="74"/>
        <v>0</v>
      </c>
      <c r="L79" s="299">
        <f t="shared" si="74"/>
        <v>0</v>
      </c>
      <c r="M79" s="299">
        <f t="shared" si="74"/>
        <v>0</v>
      </c>
      <c r="N79" s="299">
        <f t="shared" si="74"/>
        <v>0</v>
      </c>
      <c r="O79" s="299">
        <f t="shared" si="74"/>
        <v>0</v>
      </c>
      <c r="P79" s="299">
        <f t="shared" si="74"/>
        <v>0</v>
      </c>
      <c r="Q79" s="299">
        <f t="shared" si="74"/>
        <v>0</v>
      </c>
      <c r="R79" s="299">
        <f t="shared" si="74"/>
        <v>0</v>
      </c>
      <c r="S79" s="299">
        <f t="shared" si="74"/>
        <v>0</v>
      </c>
      <c r="T79" s="299">
        <f t="shared" si="74"/>
        <v>0</v>
      </c>
      <c r="U79" s="299">
        <f t="shared" si="74"/>
        <v>0</v>
      </c>
      <c r="V79" s="299">
        <f t="shared" si="74"/>
        <v>0</v>
      </c>
      <c r="W79" s="302">
        <f t="shared" si="74"/>
        <v>0</v>
      </c>
      <c r="X79" s="298">
        <f t="shared" si="74"/>
        <v>0</v>
      </c>
      <c r="Y79" s="299">
        <f t="shared" si="74"/>
        <v>0</v>
      </c>
      <c r="Z79" s="300">
        <f t="shared" si="74"/>
        <v>0</v>
      </c>
      <c r="AA79" s="298">
        <f t="shared" si="74"/>
        <v>0</v>
      </c>
      <c r="AB79" s="299">
        <f t="shared" si="74"/>
        <v>100000</v>
      </c>
      <c r="AC79" s="300">
        <f t="shared" si="74"/>
        <v>100000</v>
      </c>
      <c r="AD79" s="301">
        <f t="shared" si="74"/>
        <v>28500</v>
      </c>
      <c r="AE79" s="299">
        <f t="shared" si="74"/>
        <v>0</v>
      </c>
      <c r="AF79" s="302">
        <f t="shared" si="74"/>
        <v>28500</v>
      </c>
      <c r="AG79" s="298">
        <f t="shared" si="74"/>
        <v>0</v>
      </c>
      <c r="AH79" s="299">
        <f t="shared" si="74"/>
        <v>80000</v>
      </c>
      <c r="AI79" s="300">
        <f t="shared" si="74"/>
        <v>80000</v>
      </c>
      <c r="AJ79" s="301">
        <f t="shared" si="74"/>
        <v>0</v>
      </c>
      <c r="AK79" s="299">
        <f t="shared" si="74"/>
        <v>0</v>
      </c>
      <c r="AL79" s="302">
        <f t="shared" si="74"/>
        <v>0</v>
      </c>
      <c r="AM79" s="298">
        <f t="shared" si="74"/>
        <v>0</v>
      </c>
      <c r="AN79" s="299">
        <f t="shared" si="74"/>
        <v>0</v>
      </c>
      <c r="AO79" s="300">
        <f t="shared" si="74"/>
        <v>0</v>
      </c>
      <c r="AP79" s="301">
        <f t="shared" si="74"/>
        <v>0</v>
      </c>
      <c r="AQ79" s="299">
        <f t="shared" si="74"/>
        <v>0</v>
      </c>
      <c r="AR79" s="302">
        <f t="shared" si="74"/>
        <v>0</v>
      </c>
      <c r="AS79" s="298">
        <f t="shared" si="74"/>
        <v>0</v>
      </c>
      <c r="AT79" s="299">
        <f t="shared" si="74"/>
        <v>0</v>
      </c>
      <c r="AU79" s="300">
        <f t="shared" si="74"/>
        <v>0</v>
      </c>
      <c r="AV79" s="301">
        <f t="shared" si="74"/>
        <v>0</v>
      </c>
      <c r="AW79" s="299">
        <f t="shared" si="74"/>
        <v>0</v>
      </c>
      <c r="AX79" s="302">
        <f t="shared" si="74"/>
        <v>0</v>
      </c>
      <c r="AY79" s="298">
        <f t="shared" si="74"/>
        <v>0</v>
      </c>
      <c r="AZ79" s="299">
        <f t="shared" si="74"/>
        <v>0</v>
      </c>
      <c r="BA79" s="300">
        <f t="shared" si="74"/>
        <v>0</v>
      </c>
      <c r="BB79" s="301">
        <f t="shared" si="74"/>
        <v>0</v>
      </c>
      <c r="BC79" s="299">
        <f t="shared" si="74"/>
        <v>0</v>
      </c>
      <c r="BD79" s="302">
        <f t="shared" si="74"/>
        <v>0</v>
      </c>
      <c r="BE79" s="298">
        <f t="shared" si="74"/>
        <v>0</v>
      </c>
      <c r="BF79" s="299">
        <f t="shared" si="74"/>
        <v>0</v>
      </c>
      <c r="BG79" s="300">
        <f t="shared" si="74"/>
        <v>0</v>
      </c>
      <c r="BH79" s="298">
        <f t="shared" si="74"/>
        <v>28500</v>
      </c>
      <c r="BI79" s="299">
        <f t="shared" si="74"/>
        <v>180000</v>
      </c>
      <c r="BJ79" s="300">
        <f t="shared" si="74"/>
        <v>208500</v>
      </c>
      <c r="BK79" s="298">
        <f t="shared" si="74"/>
        <v>0</v>
      </c>
      <c r="BL79" s="299">
        <f t="shared" si="74"/>
        <v>0</v>
      </c>
      <c r="BM79" s="300">
        <f t="shared" si="74"/>
        <v>0</v>
      </c>
      <c r="BN79" s="303">
        <f t="shared" si="74"/>
        <v>208500</v>
      </c>
      <c r="BO79" s="56">
        <f t="shared" si="1"/>
        <v>0</v>
      </c>
    </row>
    <row r="80" spans="1:67" ht="32.25" customHeight="1" thickBot="1">
      <c r="A80" s="499"/>
      <c r="B80" s="500"/>
      <c r="C80" s="500"/>
      <c r="D80" s="508" t="s">
        <v>43</v>
      </c>
      <c r="E80" s="509"/>
      <c r="F80" s="319">
        <f>F11+F34+F14+F17+F20+F23+F54+F58+F60+F69+F50+F41</f>
        <v>864576738</v>
      </c>
      <c r="G80" s="305">
        <f t="shared" ref="G80:BN80" si="75">G11+G34+G14+G17+G20+G23+G54+G58+G60+G69+G50+G41</f>
        <v>-3880835</v>
      </c>
      <c r="H80" s="307">
        <f t="shared" si="75"/>
        <v>860695903</v>
      </c>
      <c r="I80" s="304">
        <f t="shared" si="75"/>
        <v>0</v>
      </c>
      <c r="J80" s="304">
        <f t="shared" si="75"/>
        <v>0</v>
      </c>
      <c r="K80" s="304">
        <f t="shared" si="75"/>
        <v>0</v>
      </c>
      <c r="L80" s="304">
        <f t="shared" si="75"/>
        <v>0</v>
      </c>
      <c r="M80" s="304">
        <f t="shared" si="75"/>
        <v>0</v>
      </c>
      <c r="N80" s="304">
        <f t="shared" si="75"/>
        <v>0</v>
      </c>
      <c r="O80" s="304">
        <f t="shared" si="75"/>
        <v>0</v>
      </c>
      <c r="P80" s="304">
        <f t="shared" si="75"/>
        <v>0</v>
      </c>
      <c r="Q80" s="304">
        <f t="shared" si="75"/>
        <v>0</v>
      </c>
      <c r="R80" s="304">
        <f t="shared" si="75"/>
        <v>0</v>
      </c>
      <c r="S80" s="304">
        <f t="shared" si="75"/>
        <v>0</v>
      </c>
      <c r="T80" s="304">
        <f t="shared" si="75"/>
        <v>0</v>
      </c>
      <c r="U80" s="304">
        <f t="shared" si="75"/>
        <v>0</v>
      </c>
      <c r="V80" s="304">
        <f t="shared" si="75"/>
        <v>0</v>
      </c>
      <c r="W80" s="304">
        <f t="shared" si="75"/>
        <v>0</v>
      </c>
      <c r="X80" s="319">
        <f t="shared" si="75"/>
        <v>0</v>
      </c>
      <c r="Y80" s="305">
        <f t="shared" si="75"/>
        <v>0</v>
      </c>
      <c r="Z80" s="307">
        <f t="shared" si="75"/>
        <v>0</v>
      </c>
      <c r="AA80" s="319">
        <f t="shared" si="75"/>
        <v>284472809</v>
      </c>
      <c r="AB80" s="305">
        <f t="shared" si="75"/>
        <v>-5437063</v>
      </c>
      <c r="AC80" s="307">
        <f t="shared" si="75"/>
        <v>279035746</v>
      </c>
      <c r="AD80" s="319">
        <f t="shared" si="75"/>
        <v>275828621</v>
      </c>
      <c r="AE80" s="305">
        <f t="shared" si="75"/>
        <v>-13900177</v>
      </c>
      <c r="AF80" s="307">
        <f t="shared" si="75"/>
        <v>261928444</v>
      </c>
      <c r="AG80" s="319">
        <f t="shared" si="75"/>
        <v>183566955</v>
      </c>
      <c r="AH80" s="305">
        <f t="shared" si="75"/>
        <v>12657438</v>
      </c>
      <c r="AI80" s="307">
        <f t="shared" si="75"/>
        <v>196224393</v>
      </c>
      <c r="AJ80" s="319">
        <f t="shared" si="75"/>
        <v>2008000</v>
      </c>
      <c r="AK80" s="305">
        <f t="shared" si="75"/>
        <v>7801104</v>
      </c>
      <c r="AL80" s="307">
        <f t="shared" si="75"/>
        <v>9809104</v>
      </c>
      <c r="AM80" s="319">
        <f t="shared" si="75"/>
        <v>2008000</v>
      </c>
      <c r="AN80" s="305">
        <f t="shared" si="75"/>
        <v>7801104</v>
      </c>
      <c r="AO80" s="307">
        <f t="shared" si="75"/>
        <v>9809104</v>
      </c>
      <c r="AP80" s="320">
        <f t="shared" si="75"/>
        <v>0</v>
      </c>
      <c r="AQ80" s="305">
        <f t="shared" si="75"/>
        <v>3611976</v>
      </c>
      <c r="AR80" s="306">
        <f t="shared" si="75"/>
        <v>3611976</v>
      </c>
      <c r="AS80" s="319">
        <f t="shared" si="75"/>
        <v>0</v>
      </c>
      <c r="AT80" s="305">
        <f t="shared" si="75"/>
        <v>0</v>
      </c>
      <c r="AU80" s="321">
        <f t="shared" si="75"/>
        <v>0</v>
      </c>
      <c r="AV80" s="309">
        <f t="shared" si="75"/>
        <v>0</v>
      </c>
      <c r="AW80" s="310">
        <f t="shared" si="75"/>
        <v>0</v>
      </c>
      <c r="AX80" s="311">
        <f t="shared" si="75"/>
        <v>0</v>
      </c>
      <c r="AY80" s="304">
        <f t="shared" si="75"/>
        <v>0</v>
      </c>
      <c r="AZ80" s="305">
        <f t="shared" si="75"/>
        <v>0</v>
      </c>
      <c r="BA80" s="306">
        <f t="shared" si="75"/>
        <v>0</v>
      </c>
      <c r="BB80" s="309">
        <f t="shared" si="75"/>
        <v>0</v>
      </c>
      <c r="BC80" s="310">
        <f t="shared" si="75"/>
        <v>0</v>
      </c>
      <c r="BD80" s="311">
        <f t="shared" si="75"/>
        <v>0</v>
      </c>
      <c r="BE80" s="304">
        <f t="shared" si="75"/>
        <v>0</v>
      </c>
      <c r="BF80" s="305">
        <f t="shared" si="75"/>
        <v>0</v>
      </c>
      <c r="BG80" s="306">
        <f t="shared" si="75"/>
        <v>0</v>
      </c>
      <c r="BH80" s="319">
        <f t="shared" si="75"/>
        <v>747884385</v>
      </c>
      <c r="BI80" s="305">
        <f t="shared" si="75"/>
        <v>12534382</v>
      </c>
      <c r="BJ80" s="321">
        <f t="shared" si="75"/>
        <v>760418767</v>
      </c>
      <c r="BK80" s="319">
        <f t="shared" si="75"/>
        <v>122553110</v>
      </c>
      <c r="BL80" s="305">
        <f t="shared" si="75"/>
        <v>-22275974</v>
      </c>
      <c r="BM80" s="307">
        <f t="shared" si="75"/>
        <v>100277136</v>
      </c>
      <c r="BN80" s="304">
        <f t="shared" si="75"/>
        <v>860695903</v>
      </c>
      <c r="BO80" s="56">
        <f t="shared" si="1"/>
        <v>0</v>
      </c>
    </row>
    <row r="81" spans="1:67" ht="32.25" customHeight="1">
      <c r="A81" s="496" t="s">
        <v>45</v>
      </c>
      <c r="B81" s="497"/>
      <c r="C81" s="497"/>
      <c r="D81" s="470" t="s">
        <v>40</v>
      </c>
      <c r="E81" s="522"/>
      <c r="F81" s="322">
        <f>F71+F76</f>
        <v>431818880</v>
      </c>
      <c r="G81" s="314">
        <f t="shared" ref="G81:BN84" si="76">G71+G76</f>
        <v>-41569690</v>
      </c>
      <c r="H81" s="287">
        <f t="shared" si="76"/>
        <v>390249190</v>
      </c>
      <c r="I81" s="284">
        <f t="shared" si="76"/>
        <v>0</v>
      </c>
      <c r="J81" s="284">
        <f t="shared" si="76"/>
        <v>0</v>
      </c>
      <c r="K81" s="284">
        <f t="shared" si="76"/>
        <v>0</v>
      </c>
      <c r="L81" s="284">
        <f t="shared" si="76"/>
        <v>0</v>
      </c>
      <c r="M81" s="284">
        <f t="shared" si="76"/>
        <v>0</v>
      </c>
      <c r="N81" s="284">
        <f t="shared" si="76"/>
        <v>0</v>
      </c>
      <c r="O81" s="284">
        <f t="shared" si="76"/>
        <v>0</v>
      </c>
      <c r="P81" s="284">
        <f t="shared" si="76"/>
        <v>0</v>
      </c>
      <c r="Q81" s="284">
        <f t="shared" si="76"/>
        <v>0</v>
      </c>
      <c r="R81" s="284">
        <f t="shared" si="76"/>
        <v>0</v>
      </c>
      <c r="S81" s="284">
        <f t="shared" si="76"/>
        <v>0</v>
      </c>
      <c r="T81" s="284">
        <f t="shared" si="76"/>
        <v>0</v>
      </c>
      <c r="U81" s="284">
        <f t="shared" si="76"/>
        <v>0</v>
      </c>
      <c r="V81" s="284">
        <f t="shared" si="76"/>
        <v>0</v>
      </c>
      <c r="W81" s="284">
        <f t="shared" si="76"/>
        <v>0</v>
      </c>
      <c r="X81" s="284">
        <f t="shared" si="76"/>
        <v>0</v>
      </c>
      <c r="Y81" s="284">
        <f t="shared" si="76"/>
        <v>0</v>
      </c>
      <c r="Z81" s="284">
        <f t="shared" si="76"/>
        <v>0</v>
      </c>
      <c r="AA81" s="322">
        <f t="shared" si="76"/>
        <v>113471976</v>
      </c>
      <c r="AB81" s="314">
        <f t="shared" si="76"/>
        <v>-7797809</v>
      </c>
      <c r="AC81" s="287">
        <f t="shared" si="76"/>
        <v>105674167</v>
      </c>
      <c r="AD81" s="322">
        <f t="shared" si="76"/>
        <v>159503683</v>
      </c>
      <c r="AE81" s="314">
        <f t="shared" si="76"/>
        <v>-26070514</v>
      </c>
      <c r="AF81" s="287">
        <f t="shared" si="76"/>
        <v>133433169</v>
      </c>
      <c r="AG81" s="322">
        <f t="shared" si="76"/>
        <v>76803931</v>
      </c>
      <c r="AH81" s="314">
        <f t="shared" si="76"/>
        <v>-1157512</v>
      </c>
      <c r="AI81" s="287">
        <f t="shared" si="76"/>
        <v>75646419</v>
      </c>
      <c r="AJ81" s="322">
        <f t="shared" si="76"/>
        <v>29141078</v>
      </c>
      <c r="AK81" s="314">
        <f t="shared" si="76"/>
        <v>-473550</v>
      </c>
      <c r="AL81" s="287">
        <f t="shared" si="76"/>
        <v>28667528</v>
      </c>
      <c r="AM81" s="322">
        <f t="shared" si="76"/>
        <v>28869928</v>
      </c>
      <c r="AN81" s="314">
        <f t="shared" si="76"/>
        <v>-473550</v>
      </c>
      <c r="AO81" s="287">
        <f t="shared" si="76"/>
        <v>28396378</v>
      </c>
      <c r="AP81" s="322">
        <f t="shared" si="76"/>
        <v>18931570</v>
      </c>
      <c r="AQ81" s="314">
        <f t="shared" si="76"/>
        <v>-5354734</v>
      </c>
      <c r="AR81" s="287">
        <f t="shared" si="76"/>
        <v>13576836</v>
      </c>
      <c r="AS81" s="322">
        <f t="shared" si="76"/>
        <v>0</v>
      </c>
      <c r="AT81" s="314">
        <f t="shared" si="76"/>
        <v>0</v>
      </c>
      <c r="AU81" s="287">
        <f t="shared" si="76"/>
        <v>0</v>
      </c>
      <c r="AV81" s="284">
        <f t="shared" si="76"/>
        <v>0</v>
      </c>
      <c r="AW81" s="284">
        <f t="shared" si="76"/>
        <v>0</v>
      </c>
      <c r="AX81" s="284">
        <f t="shared" si="76"/>
        <v>0</v>
      </c>
      <c r="AY81" s="284">
        <f t="shared" si="76"/>
        <v>0</v>
      </c>
      <c r="AZ81" s="284">
        <f t="shared" si="76"/>
        <v>0</v>
      </c>
      <c r="BA81" s="284">
        <f t="shared" si="76"/>
        <v>0</v>
      </c>
      <c r="BB81" s="284">
        <f t="shared" si="76"/>
        <v>0</v>
      </c>
      <c r="BC81" s="284">
        <f t="shared" si="76"/>
        <v>0</v>
      </c>
      <c r="BD81" s="284">
        <f t="shared" si="76"/>
        <v>0</v>
      </c>
      <c r="BE81" s="284">
        <f t="shared" si="76"/>
        <v>0</v>
      </c>
      <c r="BF81" s="284">
        <f t="shared" si="76"/>
        <v>0</v>
      </c>
      <c r="BG81" s="284">
        <f t="shared" si="76"/>
        <v>0</v>
      </c>
      <c r="BH81" s="322">
        <f t="shared" si="76"/>
        <v>426722166</v>
      </c>
      <c r="BI81" s="314">
        <f t="shared" si="76"/>
        <v>-41327669</v>
      </c>
      <c r="BJ81" s="287">
        <f t="shared" si="76"/>
        <v>385394497</v>
      </c>
      <c r="BK81" s="322">
        <f t="shared" si="76"/>
        <v>9951407</v>
      </c>
      <c r="BL81" s="314">
        <f t="shared" si="76"/>
        <v>-5096714</v>
      </c>
      <c r="BM81" s="287">
        <f t="shared" si="76"/>
        <v>4854693</v>
      </c>
      <c r="BN81" s="284">
        <f t="shared" si="76"/>
        <v>390249190</v>
      </c>
      <c r="BO81" s="56">
        <f t="shared" si="1"/>
        <v>0</v>
      </c>
    </row>
    <row r="82" spans="1:67" ht="32.25" customHeight="1">
      <c r="A82" s="496"/>
      <c r="B82" s="497"/>
      <c r="C82" s="497"/>
      <c r="D82" s="514" t="s">
        <v>36</v>
      </c>
      <c r="E82" s="515"/>
      <c r="F82" s="298">
        <f>F72+F77</f>
        <v>307775022</v>
      </c>
      <c r="G82" s="291">
        <f t="shared" si="76"/>
        <v>-9912273</v>
      </c>
      <c r="H82" s="300">
        <f t="shared" si="76"/>
        <v>297862749</v>
      </c>
      <c r="I82" s="301">
        <f t="shared" si="76"/>
        <v>0</v>
      </c>
      <c r="J82" s="299">
        <f t="shared" si="76"/>
        <v>0</v>
      </c>
      <c r="K82" s="299">
        <f t="shared" si="76"/>
        <v>0</v>
      </c>
      <c r="L82" s="299">
        <f t="shared" si="76"/>
        <v>0</v>
      </c>
      <c r="M82" s="299">
        <f t="shared" si="76"/>
        <v>0</v>
      </c>
      <c r="N82" s="299">
        <f t="shared" si="76"/>
        <v>0</v>
      </c>
      <c r="O82" s="299">
        <f t="shared" si="76"/>
        <v>0</v>
      </c>
      <c r="P82" s="299">
        <f t="shared" si="76"/>
        <v>0</v>
      </c>
      <c r="Q82" s="299">
        <f t="shared" si="76"/>
        <v>0</v>
      </c>
      <c r="R82" s="299">
        <f t="shared" si="76"/>
        <v>0</v>
      </c>
      <c r="S82" s="299">
        <f t="shared" si="76"/>
        <v>0</v>
      </c>
      <c r="T82" s="299">
        <f t="shared" si="76"/>
        <v>0</v>
      </c>
      <c r="U82" s="299">
        <f t="shared" si="76"/>
        <v>0</v>
      </c>
      <c r="V82" s="299">
        <f t="shared" si="76"/>
        <v>0</v>
      </c>
      <c r="W82" s="302">
        <f t="shared" si="76"/>
        <v>0</v>
      </c>
      <c r="X82" s="298">
        <f t="shared" si="76"/>
        <v>0</v>
      </c>
      <c r="Y82" s="291">
        <f t="shared" si="76"/>
        <v>0</v>
      </c>
      <c r="Z82" s="300">
        <f t="shared" si="76"/>
        <v>0</v>
      </c>
      <c r="AA82" s="298">
        <f t="shared" si="76"/>
        <v>93587367</v>
      </c>
      <c r="AB82" s="291">
        <f t="shared" si="76"/>
        <v>-3691171</v>
      </c>
      <c r="AC82" s="300">
        <f t="shared" si="76"/>
        <v>89896196</v>
      </c>
      <c r="AD82" s="301">
        <f t="shared" si="76"/>
        <v>71096122</v>
      </c>
      <c r="AE82" s="291">
        <f t="shared" si="76"/>
        <v>3292332</v>
      </c>
      <c r="AF82" s="302">
        <f t="shared" si="76"/>
        <v>74388454</v>
      </c>
      <c r="AG82" s="298">
        <f t="shared" si="76"/>
        <v>65263815</v>
      </c>
      <c r="AH82" s="291">
        <f t="shared" si="76"/>
        <v>6621325</v>
      </c>
      <c r="AI82" s="300">
        <f t="shared" si="76"/>
        <v>71885140</v>
      </c>
      <c r="AJ82" s="301">
        <f t="shared" si="76"/>
        <v>432120</v>
      </c>
      <c r="AK82" s="291">
        <f t="shared" si="76"/>
        <v>161689</v>
      </c>
      <c r="AL82" s="302">
        <f t="shared" si="76"/>
        <v>593809</v>
      </c>
      <c r="AM82" s="298">
        <f t="shared" si="76"/>
        <v>298430</v>
      </c>
      <c r="AN82" s="291">
        <f t="shared" si="76"/>
        <v>22356</v>
      </c>
      <c r="AO82" s="302">
        <f t="shared" si="76"/>
        <v>320786</v>
      </c>
      <c r="AP82" s="298">
        <f t="shared" si="76"/>
        <v>212440</v>
      </c>
      <c r="AQ82" s="291">
        <f t="shared" si="76"/>
        <v>-63687</v>
      </c>
      <c r="AR82" s="300">
        <f t="shared" si="76"/>
        <v>148753</v>
      </c>
      <c r="AS82" s="301">
        <f t="shared" si="76"/>
        <v>0</v>
      </c>
      <c r="AT82" s="294">
        <f t="shared" si="76"/>
        <v>0</v>
      </c>
      <c r="AU82" s="302">
        <f t="shared" si="76"/>
        <v>0</v>
      </c>
      <c r="AV82" s="298">
        <f t="shared" si="76"/>
        <v>0</v>
      </c>
      <c r="AW82" s="294">
        <f t="shared" si="76"/>
        <v>0</v>
      </c>
      <c r="AX82" s="300">
        <f t="shared" si="76"/>
        <v>0</v>
      </c>
      <c r="AY82" s="301">
        <f t="shared" si="76"/>
        <v>0</v>
      </c>
      <c r="AZ82" s="294">
        <f t="shared" si="76"/>
        <v>0</v>
      </c>
      <c r="BA82" s="295">
        <f t="shared" si="76"/>
        <v>0</v>
      </c>
      <c r="BB82" s="290">
        <f t="shared" si="76"/>
        <v>0</v>
      </c>
      <c r="BC82" s="294">
        <f t="shared" si="76"/>
        <v>0</v>
      </c>
      <c r="BD82" s="300">
        <f t="shared" si="76"/>
        <v>0</v>
      </c>
      <c r="BE82" s="298">
        <f t="shared" si="76"/>
        <v>0</v>
      </c>
      <c r="BF82" s="294">
        <f t="shared" si="76"/>
        <v>0</v>
      </c>
      <c r="BG82" s="300">
        <f t="shared" si="76"/>
        <v>0</v>
      </c>
      <c r="BH82" s="301">
        <f t="shared" si="76"/>
        <v>230890294</v>
      </c>
      <c r="BI82" s="291">
        <f t="shared" si="76"/>
        <v>6342844</v>
      </c>
      <c r="BJ82" s="302">
        <f t="shared" si="76"/>
        <v>237233138</v>
      </c>
      <c r="BK82" s="298">
        <f t="shared" si="76"/>
        <v>77845978</v>
      </c>
      <c r="BL82" s="291">
        <f t="shared" si="76"/>
        <v>-17216367</v>
      </c>
      <c r="BM82" s="300">
        <f t="shared" si="76"/>
        <v>60629611</v>
      </c>
      <c r="BN82" s="303">
        <f t="shared" si="76"/>
        <v>297862749</v>
      </c>
      <c r="BO82" s="56">
        <f t="shared" si="1"/>
        <v>0</v>
      </c>
    </row>
    <row r="83" spans="1:67" ht="32.25" customHeight="1">
      <c r="A83" s="496"/>
      <c r="B83" s="497"/>
      <c r="C83" s="497"/>
      <c r="D83" s="506" t="s">
        <v>41</v>
      </c>
      <c r="E83" s="507"/>
      <c r="F83" s="298">
        <f>F73+F78</f>
        <v>475694311</v>
      </c>
      <c r="G83" s="299">
        <f t="shared" si="76"/>
        <v>0</v>
      </c>
      <c r="H83" s="300">
        <f t="shared" si="76"/>
        <v>475694311</v>
      </c>
      <c r="I83" s="301">
        <f t="shared" si="76"/>
        <v>0</v>
      </c>
      <c r="J83" s="299">
        <f t="shared" si="76"/>
        <v>0</v>
      </c>
      <c r="K83" s="299">
        <f t="shared" si="76"/>
        <v>0</v>
      </c>
      <c r="L83" s="299">
        <f t="shared" si="76"/>
        <v>0</v>
      </c>
      <c r="M83" s="299">
        <f t="shared" si="76"/>
        <v>0</v>
      </c>
      <c r="N83" s="299">
        <f t="shared" si="76"/>
        <v>0</v>
      </c>
      <c r="O83" s="299">
        <f t="shared" si="76"/>
        <v>0</v>
      </c>
      <c r="P83" s="299">
        <f t="shared" si="76"/>
        <v>0</v>
      </c>
      <c r="Q83" s="299">
        <f t="shared" si="76"/>
        <v>0</v>
      </c>
      <c r="R83" s="299">
        <f t="shared" si="76"/>
        <v>0</v>
      </c>
      <c r="S83" s="299">
        <f t="shared" si="76"/>
        <v>0</v>
      </c>
      <c r="T83" s="299">
        <f t="shared" si="76"/>
        <v>0</v>
      </c>
      <c r="U83" s="299">
        <f t="shared" si="76"/>
        <v>0</v>
      </c>
      <c r="V83" s="299">
        <f t="shared" si="76"/>
        <v>0</v>
      </c>
      <c r="W83" s="302">
        <f t="shared" si="76"/>
        <v>0</v>
      </c>
      <c r="X83" s="298">
        <f t="shared" si="76"/>
        <v>0</v>
      </c>
      <c r="Y83" s="299">
        <f t="shared" si="76"/>
        <v>0</v>
      </c>
      <c r="Z83" s="300">
        <f t="shared" si="76"/>
        <v>0</v>
      </c>
      <c r="AA83" s="298">
        <f t="shared" si="76"/>
        <v>132508540</v>
      </c>
      <c r="AB83" s="299">
        <f t="shared" si="76"/>
        <v>29507</v>
      </c>
      <c r="AC83" s="300">
        <f t="shared" si="76"/>
        <v>132538047</v>
      </c>
      <c r="AD83" s="301">
        <f t="shared" si="76"/>
        <v>124497848</v>
      </c>
      <c r="AE83" s="299">
        <f t="shared" si="76"/>
        <v>-21177</v>
      </c>
      <c r="AF83" s="302">
        <f t="shared" si="76"/>
        <v>124476671</v>
      </c>
      <c r="AG83" s="298">
        <f t="shared" si="76"/>
        <v>113030699</v>
      </c>
      <c r="AH83" s="299">
        <f t="shared" si="76"/>
        <v>-109</v>
      </c>
      <c r="AI83" s="300">
        <f t="shared" si="76"/>
        <v>113030590</v>
      </c>
      <c r="AJ83" s="301">
        <f t="shared" si="76"/>
        <v>35580541</v>
      </c>
      <c r="AK83" s="299">
        <f t="shared" si="76"/>
        <v>0</v>
      </c>
      <c r="AL83" s="302">
        <f t="shared" si="76"/>
        <v>35580541</v>
      </c>
      <c r="AM83" s="298">
        <f t="shared" si="76"/>
        <v>34216598</v>
      </c>
      <c r="AN83" s="299">
        <f t="shared" si="76"/>
        <v>127374</v>
      </c>
      <c r="AO83" s="302">
        <f t="shared" si="76"/>
        <v>34343972</v>
      </c>
      <c r="AP83" s="298">
        <f t="shared" si="76"/>
        <v>424880</v>
      </c>
      <c r="AQ83" s="299">
        <f t="shared" si="76"/>
        <v>-127374</v>
      </c>
      <c r="AR83" s="300">
        <f t="shared" si="76"/>
        <v>297506</v>
      </c>
      <c r="AS83" s="301">
        <f t="shared" si="76"/>
        <v>0</v>
      </c>
      <c r="AT83" s="299">
        <f t="shared" si="76"/>
        <v>0</v>
      </c>
      <c r="AU83" s="302">
        <f t="shared" si="76"/>
        <v>0</v>
      </c>
      <c r="AV83" s="298">
        <f t="shared" si="76"/>
        <v>0</v>
      </c>
      <c r="AW83" s="299">
        <f t="shared" si="76"/>
        <v>0</v>
      </c>
      <c r="AX83" s="300">
        <f t="shared" si="76"/>
        <v>0</v>
      </c>
      <c r="AY83" s="301">
        <f t="shared" si="76"/>
        <v>0</v>
      </c>
      <c r="AZ83" s="299">
        <f t="shared" si="76"/>
        <v>0</v>
      </c>
      <c r="BA83" s="302">
        <f t="shared" si="76"/>
        <v>0</v>
      </c>
      <c r="BB83" s="298">
        <f t="shared" si="76"/>
        <v>0</v>
      </c>
      <c r="BC83" s="299">
        <f t="shared" si="76"/>
        <v>0</v>
      </c>
      <c r="BD83" s="300">
        <f t="shared" si="76"/>
        <v>0</v>
      </c>
      <c r="BE83" s="298">
        <f t="shared" si="76"/>
        <v>0</v>
      </c>
      <c r="BF83" s="299">
        <f t="shared" si="76"/>
        <v>0</v>
      </c>
      <c r="BG83" s="300">
        <f t="shared" si="76"/>
        <v>0</v>
      </c>
      <c r="BH83" s="301">
        <f t="shared" si="76"/>
        <v>440259106</v>
      </c>
      <c r="BI83" s="299">
        <f t="shared" si="76"/>
        <v>8221</v>
      </c>
      <c r="BJ83" s="302">
        <f t="shared" si="76"/>
        <v>440267327</v>
      </c>
      <c r="BK83" s="298">
        <f t="shared" si="76"/>
        <v>35435205</v>
      </c>
      <c r="BL83" s="299">
        <f t="shared" si="76"/>
        <v>-8221</v>
      </c>
      <c r="BM83" s="300">
        <f t="shared" si="76"/>
        <v>35426984</v>
      </c>
      <c r="BN83" s="303">
        <f t="shared" si="76"/>
        <v>475694311</v>
      </c>
      <c r="BO83" s="56">
        <f t="shared" si="1"/>
        <v>0</v>
      </c>
    </row>
    <row r="84" spans="1:67" ht="32.25" customHeight="1" thickBot="1">
      <c r="A84" s="496"/>
      <c r="B84" s="497"/>
      <c r="C84" s="497"/>
      <c r="D84" s="506" t="s">
        <v>42</v>
      </c>
      <c r="E84" s="507"/>
      <c r="F84" s="298">
        <f>F74+F79</f>
        <v>550000</v>
      </c>
      <c r="G84" s="299">
        <f t="shared" si="76"/>
        <v>100000</v>
      </c>
      <c r="H84" s="300">
        <f t="shared" si="76"/>
        <v>650000</v>
      </c>
      <c r="I84" s="301">
        <f t="shared" si="76"/>
        <v>0</v>
      </c>
      <c r="J84" s="299">
        <f t="shared" si="76"/>
        <v>0</v>
      </c>
      <c r="K84" s="299">
        <f t="shared" si="76"/>
        <v>0</v>
      </c>
      <c r="L84" s="299">
        <f t="shared" si="76"/>
        <v>0</v>
      </c>
      <c r="M84" s="299">
        <f t="shared" si="76"/>
        <v>0</v>
      </c>
      <c r="N84" s="299">
        <f t="shared" si="76"/>
        <v>0</v>
      </c>
      <c r="O84" s="299">
        <f t="shared" si="76"/>
        <v>0</v>
      </c>
      <c r="P84" s="299">
        <f t="shared" si="76"/>
        <v>0</v>
      </c>
      <c r="Q84" s="299">
        <f t="shared" si="76"/>
        <v>0</v>
      </c>
      <c r="R84" s="299">
        <f t="shared" si="76"/>
        <v>0</v>
      </c>
      <c r="S84" s="299">
        <f t="shared" si="76"/>
        <v>0</v>
      </c>
      <c r="T84" s="299">
        <f t="shared" si="76"/>
        <v>0</v>
      </c>
      <c r="U84" s="299">
        <f t="shared" si="76"/>
        <v>0</v>
      </c>
      <c r="V84" s="299">
        <f t="shared" si="76"/>
        <v>0</v>
      </c>
      <c r="W84" s="302">
        <f t="shared" si="76"/>
        <v>0</v>
      </c>
      <c r="X84" s="298">
        <f t="shared" si="76"/>
        <v>0</v>
      </c>
      <c r="Y84" s="299">
        <f t="shared" si="76"/>
        <v>0</v>
      </c>
      <c r="Z84" s="300">
        <f t="shared" si="76"/>
        <v>0</v>
      </c>
      <c r="AA84" s="298">
        <f t="shared" si="76"/>
        <v>349214</v>
      </c>
      <c r="AB84" s="299">
        <f t="shared" si="76"/>
        <v>100000</v>
      </c>
      <c r="AC84" s="300">
        <f t="shared" si="76"/>
        <v>449214</v>
      </c>
      <c r="AD84" s="301">
        <f t="shared" si="76"/>
        <v>64200</v>
      </c>
      <c r="AE84" s="299">
        <f t="shared" si="76"/>
        <v>0</v>
      </c>
      <c r="AF84" s="302">
        <f t="shared" si="76"/>
        <v>64200</v>
      </c>
      <c r="AG84" s="298">
        <f t="shared" si="76"/>
        <v>136586</v>
      </c>
      <c r="AH84" s="299">
        <f t="shared" si="76"/>
        <v>0</v>
      </c>
      <c r="AI84" s="300">
        <f t="shared" si="76"/>
        <v>136586</v>
      </c>
      <c r="AJ84" s="301">
        <f t="shared" si="76"/>
        <v>0</v>
      </c>
      <c r="AK84" s="299">
        <f t="shared" si="76"/>
        <v>0</v>
      </c>
      <c r="AL84" s="302">
        <f t="shared" si="76"/>
        <v>0</v>
      </c>
      <c r="AM84" s="298">
        <f t="shared" si="76"/>
        <v>0</v>
      </c>
      <c r="AN84" s="299">
        <f t="shared" si="76"/>
        <v>0</v>
      </c>
      <c r="AO84" s="302">
        <f t="shared" si="76"/>
        <v>0</v>
      </c>
      <c r="AP84" s="298">
        <f t="shared" si="76"/>
        <v>0</v>
      </c>
      <c r="AQ84" s="299">
        <f t="shared" si="76"/>
        <v>0</v>
      </c>
      <c r="AR84" s="300">
        <f t="shared" si="76"/>
        <v>0</v>
      </c>
      <c r="AS84" s="301">
        <f t="shared" si="76"/>
        <v>0</v>
      </c>
      <c r="AT84" s="299">
        <f t="shared" si="76"/>
        <v>0</v>
      </c>
      <c r="AU84" s="302">
        <f t="shared" si="76"/>
        <v>0</v>
      </c>
      <c r="AV84" s="298">
        <f t="shared" si="76"/>
        <v>0</v>
      </c>
      <c r="AW84" s="299">
        <f t="shared" si="76"/>
        <v>0</v>
      </c>
      <c r="AX84" s="300">
        <f t="shared" si="76"/>
        <v>0</v>
      </c>
      <c r="AY84" s="301">
        <f t="shared" si="76"/>
        <v>0</v>
      </c>
      <c r="AZ84" s="299">
        <f t="shared" si="76"/>
        <v>0</v>
      </c>
      <c r="BA84" s="302">
        <f t="shared" si="76"/>
        <v>0</v>
      </c>
      <c r="BB84" s="298">
        <f t="shared" si="76"/>
        <v>0</v>
      </c>
      <c r="BC84" s="299">
        <f t="shared" si="76"/>
        <v>0</v>
      </c>
      <c r="BD84" s="300">
        <f t="shared" si="76"/>
        <v>0</v>
      </c>
      <c r="BE84" s="323">
        <f t="shared" si="76"/>
        <v>0</v>
      </c>
      <c r="BF84" s="324">
        <f t="shared" si="76"/>
        <v>0</v>
      </c>
      <c r="BG84" s="325">
        <f t="shared" si="76"/>
        <v>0</v>
      </c>
      <c r="BH84" s="301">
        <f t="shared" si="76"/>
        <v>550000</v>
      </c>
      <c r="BI84" s="299">
        <f t="shared" si="76"/>
        <v>100000</v>
      </c>
      <c r="BJ84" s="302">
        <f t="shared" si="76"/>
        <v>650000</v>
      </c>
      <c r="BK84" s="298">
        <f t="shared" si="76"/>
        <v>0</v>
      </c>
      <c r="BL84" s="299">
        <f t="shared" si="76"/>
        <v>0</v>
      </c>
      <c r="BM84" s="300">
        <f t="shared" si="76"/>
        <v>0</v>
      </c>
      <c r="BN84" s="303">
        <f t="shared" si="76"/>
        <v>650000</v>
      </c>
      <c r="BO84" s="56">
        <f t="shared" si="1"/>
        <v>0</v>
      </c>
    </row>
    <row r="85" spans="1:67" ht="41.25" customHeight="1" thickBot="1">
      <c r="A85" s="499"/>
      <c r="B85" s="500"/>
      <c r="C85" s="500"/>
      <c r="D85" s="508" t="s">
        <v>43</v>
      </c>
      <c r="E85" s="509"/>
      <c r="F85" s="304">
        <f>F8+F11+F26+F29+F32+F35+F39+F14+F17++F20+F23+F54+F58+F60+F70+F51+F42</f>
        <v>1215838213</v>
      </c>
      <c r="G85" s="305">
        <f t="shared" ref="G85:BN85" si="77">G8+G11+G26+G29+G32+G35+G39+G14+G17++G20+G23+G54+G58+G60+G70+G51+G42</f>
        <v>-51381963</v>
      </c>
      <c r="H85" s="306">
        <f t="shared" si="77"/>
        <v>1164456250</v>
      </c>
      <c r="I85" s="307">
        <f t="shared" si="77"/>
        <v>0</v>
      </c>
      <c r="J85" s="305">
        <f t="shared" si="77"/>
        <v>0</v>
      </c>
      <c r="K85" s="305">
        <f t="shared" si="77"/>
        <v>0</v>
      </c>
      <c r="L85" s="305">
        <f t="shared" si="77"/>
        <v>0</v>
      </c>
      <c r="M85" s="305">
        <f t="shared" si="77"/>
        <v>0</v>
      </c>
      <c r="N85" s="305">
        <f t="shared" si="77"/>
        <v>0</v>
      </c>
      <c r="O85" s="305">
        <f t="shared" si="77"/>
        <v>0</v>
      </c>
      <c r="P85" s="305">
        <f t="shared" si="77"/>
        <v>0</v>
      </c>
      <c r="Q85" s="305">
        <f t="shared" si="77"/>
        <v>0</v>
      </c>
      <c r="R85" s="305">
        <f t="shared" si="77"/>
        <v>0</v>
      </c>
      <c r="S85" s="305">
        <f t="shared" si="77"/>
        <v>0</v>
      </c>
      <c r="T85" s="305">
        <f t="shared" si="77"/>
        <v>0</v>
      </c>
      <c r="U85" s="305">
        <f t="shared" si="77"/>
        <v>0</v>
      </c>
      <c r="V85" s="305">
        <f t="shared" si="77"/>
        <v>0</v>
      </c>
      <c r="W85" s="308">
        <f t="shared" si="77"/>
        <v>0</v>
      </c>
      <c r="X85" s="304">
        <f t="shared" si="77"/>
        <v>0</v>
      </c>
      <c r="Y85" s="305">
        <f t="shared" si="77"/>
        <v>0</v>
      </c>
      <c r="Z85" s="306">
        <f t="shared" si="77"/>
        <v>0</v>
      </c>
      <c r="AA85" s="304">
        <f t="shared" si="77"/>
        <v>339917097</v>
      </c>
      <c r="AB85" s="305">
        <f t="shared" si="77"/>
        <v>-11359473</v>
      </c>
      <c r="AC85" s="306">
        <f t="shared" si="77"/>
        <v>328557624</v>
      </c>
      <c r="AD85" s="307">
        <f t="shared" si="77"/>
        <v>355161853</v>
      </c>
      <c r="AE85" s="305">
        <f t="shared" si="77"/>
        <v>-22799359</v>
      </c>
      <c r="AF85" s="308">
        <f t="shared" si="77"/>
        <v>332362494</v>
      </c>
      <c r="AG85" s="304">
        <f t="shared" si="77"/>
        <v>255235031</v>
      </c>
      <c r="AH85" s="305">
        <f t="shared" si="77"/>
        <v>5463704</v>
      </c>
      <c r="AI85" s="306">
        <f t="shared" si="77"/>
        <v>260698735</v>
      </c>
      <c r="AJ85" s="307">
        <f t="shared" si="77"/>
        <v>65153739</v>
      </c>
      <c r="AK85" s="305">
        <f t="shared" si="77"/>
        <v>-311861</v>
      </c>
      <c r="AL85" s="308">
        <f t="shared" si="77"/>
        <v>64841878</v>
      </c>
      <c r="AM85" s="304">
        <f t="shared" si="77"/>
        <v>63384956</v>
      </c>
      <c r="AN85" s="305">
        <f t="shared" si="77"/>
        <v>-323820</v>
      </c>
      <c r="AO85" s="308">
        <f t="shared" si="77"/>
        <v>63061136</v>
      </c>
      <c r="AP85" s="304">
        <f t="shared" si="77"/>
        <v>19568890</v>
      </c>
      <c r="AQ85" s="305">
        <f t="shared" si="77"/>
        <v>-5545795</v>
      </c>
      <c r="AR85" s="306">
        <f t="shared" si="77"/>
        <v>14023095</v>
      </c>
      <c r="AS85" s="307">
        <f t="shared" si="77"/>
        <v>0</v>
      </c>
      <c r="AT85" s="305">
        <f t="shared" si="77"/>
        <v>0</v>
      </c>
      <c r="AU85" s="308">
        <f t="shared" si="77"/>
        <v>0</v>
      </c>
      <c r="AV85" s="304">
        <f t="shared" si="77"/>
        <v>0</v>
      </c>
      <c r="AW85" s="305">
        <f t="shared" si="77"/>
        <v>0</v>
      </c>
      <c r="AX85" s="306">
        <f t="shared" si="77"/>
        <v>0</v>
      </c>
      <c r="AY85" s="307">
        <f t="shared" si="77"/>
        <v>0</v>
      </c>
      <c r="AZ85" s="305">
        <f t="shared" si="77"/>
        <v>0</v>
      </c>
      <c r="BA85" s="308">
        <f t="shared" si="77"/>
        <v>0</v>
      </c>
      <c r="BB85" s="304">
        <f t="shared" si="77"/>
        <v>0</v>
      </c>
      <c r="BC85" s="305">
        <f t="shared" si="77"/>
        <v>0</v>
      </c>
      <c r="BD85" s="306">
        <f t="shared" si="77"/>
        <v>0</v>
      </c>
      <c r="BE85" s="326">
        <f t="shared" si="77"/>
        <v>0</v>
      </c>
      <c r="BF85" s="327">
        <f t="shared" si="77"/>
        <v>0</v>
      </c>
      <c r="BG85" s="327">
        <f t="shared" si="77"/>
        <v>0</v>
      </c>
      <c r="BH85" s="305">
        <f t="shared" si="77"/>
        <v>1098421566</v>
      </c>
      <c r="BI85" s="305">
        <f t="shared" si="77"/>
        <v>-34876604</v>
      </c>
      <c r="BJ85" s="308">
        <f t="shared" si="77"/>
        <v>1063544962</v>
      </c>
      <c r="BK85" s="304">
        <f t="shared" si="77"/>
        <v>123232590</v>
      </c>
      <c r="BL85" s="305">
        <f t="shared" si="77"/>
        <v>-22321302</v>
      </c>
      <c r="BM85" s="306">
        <f t="shared" si="77"/>
        <v>100911288</v>
      </c>
      <c r="BN85" s="312">
        <f t="shared" si="77"/>
        <v>1164456250</v>
      </c>
      <c r="BO85" s="56">
        <f t="shared" si="1"/>
        <v>0</v>
      </c>
    </row>
    <row r="86" spans="1:67" ht="36" hidden="1" customHeight="1">
      <c r="A86" s="328"/>
      <c r="B86" s="329"/>
      <c r="C86" s="330"/>
      <c r="D86" s="331"/>
      <c r="E86" s="332"/>
      <c r="F86" s="333" t="e">
        <f>#REF!+#REF!+#REF!+#REF!+#REF!+#REF!+#REF!+#REF!+#REF!+#REF!+#REF!+#REF!+#REF!+#REF!+#REF!+#REF!+#REF!+#REF!+#REF!+#REF!+#REF!+#REF!+#REF!+#REF!+#REF!+#REF!+#REF!</f>
        <v>#REF!</v>
      </c>
      <c r="G86" s="516" t="s">
        <v>46</v>
      </c>
      <c r="H86" s="516"/>
      <c r="I86" s="516"/>
      <c r="J86" s="516"/>
      <c r="K86" s="516"/>
      <c r="L86" s="516"/>
      <c r="M86" s="516"/>
      <c r="N86" s="516"/>
      <c r="O86" s="516"/>
      <c r="P86" s="516"/>
      <c r="Q86" s="516"/>
      <c r="R86" s="516"/>
      <c r="S86" s="516"/>
      <c r="T86" s="516"/>
      <c r="U86" s="516"/>
      <c r="V86" s="516"/>
      <c r="W86" s="516"/>
      <c r="X86" s="516"/>
      <c r="Y86" s="334"/>
      <c r="Z86" s="334"/>
      <c r="AA86" s="334"/>
      <c r="AB86" s="334" t="e">
        <f>#REF!+#REF!</f>
        <v>#REF!</v>
      </c>
      <c r="AC86" s="335"/>
      <c r="AD86" s="335"/>
      <c r="AE86" s="335"/>
      <c r="AF86" s="335"/>
      <c r="AG86" s="335"/>
      <c r="AH86" s="335"/>
      <c r="AI86" s="335"/>
      <c r="AJ86" s="336"/>
      <c r="AK86" s="336"/>
      <c r="AL86" s="336"/>
      <c r="AM86" s="336"/>
      <c r="AN86" s="336"/>
      <c r="AO86" s="336"/>
      <c r="AP86" s="336"/>
      <c r="AQ86" s="336"/>
      <c r="AR86" s="151"/>
      <c r="AS86" s="151"/>
      <c r="AT86" s="151"/>
      <c r="AU86" s="151"/>
      <c r="AV86" s="151"/>
      <c r="AW86" s="151"/>
      <c r="AX86" s="151"/>
      <c r="AY86" s="151"/>
      <c r="AZ86" s="151"/>
      <c r="BA86" s="151"/>
      <c r="BB86" s="151"/>
      <c r="BC86" s="151"/>
      <c r="BD86" s="151"/>
      <c r="BE86" s="151"/>
      <c r="BF86" s="151"/>
      <c r="BG86" s="151"/>
      <c r="BH86" s="151"/>
      <c r="BI86" s="151"/>
      <c r="BJ86" s="151"/>
      <c r="BK86" s="151"/>
      <c r="BL86" s="151"/>
      <c r="BM86" s="151"/>
      <c r="BN86" s="151"/>
      <c r="BO86" s="56">
        <f t="shared" si="1"/>
        <v>0</v>
      </c>
    </row>
    <row r="87" spans="1:67" ht="34.5" hidden="1" customHeight="1">
      <c r="A87" s="328"/>
      <c r="B87" s="329"/>
      <c r="C87" s="330"/>
      <c r="D87" s="331"/>
      <c r="E87" s="332"/>
      <c r="F87" s="333"/>
      <c r="G87" s="517"/>
      <c r="H87" s="518"/>
      <c r="I87" s="518"/>
      <c r="J87" s="518"/>
      <c r="K87" s="518"/>
      <c r="L87" s="518"/>
      <c r="M87" s="518"/>
      <c r="N87" s="518"/>
      <c r="O87" s="518"/>
      <c r="P87" s="518"/>
      <c r="Q87" s="518"/>
      <c r="R87" s="518"/>
      <c r="S87" s="518"/>
      <c r="T87" s="518"/>
      <c r="U87" s="518"/>
      <c r="V87" s="518"/>
      <c r="W87" s="518"/>
      <c r="X87" s="519"/>
      <c r="Y87" s="337"/>
      <c r="Z87" s="337"/>
      <c r="AA87" s="337"/>
      <c r="AB87" s="337"/>
      <c r="AC87" s="338"/>
      <c r="AD87" s="338"/>
      <c r="AE87" s="338"/>
      <c r="AF87" s="338"/>
      <c r="AG87" s="338"/>
      <c r="AH87" s="338"/>
      <c r="AI87" s="338"/>
      <c r="AJ87" s="339"/>
      <c r="AK87" s="339"/>
      <c r="AL87" s="339"/>
      <c r="AM87" s="339"/>
      <c r="AN87" s="339"/>
      <c r="AO87" s="339"/>
      <c r="AP87" s="339"/>
      <c r="AQ87" s="339"/>
      <c r="AR87" s="151"/>
      <c r="AS87" s="151"/>
      <c r="AT87" s="151"/>
      <c r="AU87" s="151"/>
      <c r="AV87" s="151"/>
      <c r="AW87" s="151"/>
      <c r="AX87" s="151"/>
      <c r="AY87" s="151"/>
      <c r="AZ87" s="151"/>
      <c r="BA87" s="151"/>
      <c r="BB87" s="151"/>
      <c r="BC87" s="151"/>
      <c r="BD87" s="151"/>
      <c r="BE87" s="151"/>
      <c r="BF87" s="151"/>
      <c r="BG87" s="151"/>
      <c r="BH87" s="151"/>
      <c r="BI87" s="151"/>
      <c r="BJ87" s="151"/>
      <c r="BK87" s="151"/>
      <c r="BL87" s="151"/>
      <c r="BM87" s="151"/>
      <c r="BN87" s="151"/>
      <c r="BO87" s="360"/>
    </row>
    <row r="88" spans="1:67" ht="37.5" hidden="1" customHeight="1">
      <c r="A88" s="328"/>
      <c r="B88" s="329"/>
      <c r="C88" s="330"/>
      <c r="D88" s="331"/>
      <c r="E88" s="331"/>
      <c r="F88" s="333"/>
      <c r="G88" s="339"/>
      <c r="H88" s="339"/>
      <c r="I88" s="339"/>
      <c r="J88" s="339"/>
      <c r="K88" s="339"/>
      <c r="L88" s="339"/>
      <c r="M88" s="339"/>
      <c r="N88" s="339"/>
      <c r="O88" s="339"/>
      <c r="P88" s="339"/>
      <c r="Q88" s="339"/>
      <c r="R88" s="339"/>
      <c r="S88" s="339"/>
      <c r="T88" s="339"/>
      <c r="U88" s="339"/>
      <c r="V88" s="339"/>
      <c r="W88" s="339"/>
      <c r="X88" s="339"/>
      <c r="Y88" s="337"/>
      <c r="Z88" s="339"/>
      <c r="AA88" s="339"/>
      <c r="AB88" s="337"/>
      <c r="AC88" s="338"/>
      <c r="AD88" s="338"/>
      <c r="AE88" s="338"/>
      <c r="AF88" s="338"/>
      <c r="AG88" s="338"/>
      <c r="AH88" s="338"/>
      <c r="AI88" s="338"/>
      <c r="AJ88" s="339"/>
      <c r="AK88" s="339"/>
      <c r="AL88" s="339"/>
      <c r="AM88" s="339"/>
      <c r="AN88" s="339"/>
      <c r="AO88" s="339"/>
      <c r="AP88" s="339"/>
      <c r="AQ88" s="339"/>
      <c r="AR88" s="151"/>
      <c r="AS88" s="151"/>
      <c r="AT88" s="151"/>
      <c r="AU88" s="151"/>
      <c r="AV88" s="151"/>
      <c r="AW88" s="151"/>
      <c r="AX88" s="151"/>
      <c r="AY88" s="151"/>
      <c r="AZ88" s="151"/>
      <c r="BA88" s="151"/>
      <c r="BB88" s="151"/>
      <c r="BC88" s="151"/>
      <c r="BD88" s="151"/>
      <c r="BE88" s="151"/>
      <c r="BF88" s="151"/>
      <c r="BG88" s="151"/>
      <c r="BH88" s="151"/>
      <c r="BI88" s="151"/>
      <c r="BJ88" s="151"/>
      <c r="BK88" s="151"/>
      <c r="BL88" s="151"/>
      <c r="BM88" s="151"/>
      <c r="BN88" s="151"/>
      <c r="BO88" s="360"/>
    </row>
    <row r="89" spans="1:67" ht="42" hidden="1" customHeight="1">
      <c r="A89" s="328"/>
      <c r="B89" s="329"/>
      <c r="C89" s="330"/>
      <c r="D89" s="331"/>
      <c r="E89" s="333"/>
      <c r="F89" s="333"/>
      <c r="G89" s="337"/>
      <c r="H89" s="339"/>
      <c r="I89" s="339"/>
      <c r="J89" s="339"/>
      <c r="K89" s="339"/>
      <c r="L89" s="339"/>
      <c r="M89" s="339"/>
      <c r="N89" s="339"/>
      <c r="O89" s="339"/>
      <c r="P89" s="339"/>
      <c r="Q89" s="339"/>
      <c r="R89" s="339"/>
      <c r="S89" s="339"/>
      <c r="T89" s="339"/>
      <c r="U89" s="339"/>
      <c r="V89" s="339"/>
      <c r="W89" s="339"/>
      <c r="X89" s="339"/>
      <c r="Y89" s="339"/>
      <c r="Z89" s="339"/>
      <c r="AA89" s="339"/>
      <c r="AB89" s="339"/>
      <c r="AC89" s="338"/>
      <c r="AD89" s="338"/>
      <c r="AE89" s="338"/>
      <c r="AF89" s="338"/>
      <c r="AG89" s="338"/>
      <c r="AH89" s="338"/>
      <c r="AI89" s="338"/>
      <c r="AJ89" s="339"/>
      <c r="AK89" s="339"/>
      <c r="AL89" s="339"/>
      <c r="AM89" s="339"/>
      <c r="AN89" s="339"/>
      <c r="AO89" s="339"/>
      <c r="AP89" s="339"/>
      <c r="AQ89" s="339"/>
      <c r="AR89" s="151"/>
      <c r="AS89" s="151"/>
      <c r="AT89" s="151"/>
      <c r="AU89" s="151"/>
      <c r="AV89" s="151"/>
      <c r="AW89" s="151"/>
      <c r="AX89" s="151"/>
      <c r="AY89" s="151"/>
      <c r="AZ89" s="151"/>
      <c r="BA89" s="151"/>
      <c r="BB89" s="151"/>
      <c r="BC89" s="151"/>
      <c r="BD89" s="151"/>
      <c r="BE89" s="151"/>
      <c r="BF89" s="151"/>
      <c r="BG89" s="151"/>
      <c r="BH89" s="151"/>
      <c r="BI89" s="151"/>
      <c r="BJ89" s="151"/>
      <c r="BK89" s="151"/>
      <c r="BL89" s="151"/>
      <c r="BM89" s="151"/>
      <c r="BN89" s="151"/>
      <c r="BO89" s="360"/>
    </row>
    <row r="90" spans="1:67" s="151" customFormat="1" ht="42" hidden="1" customHeight="1">
      <c r="A90" s="328"/>
      <c r="B90" s="329"/>
      <c r="C90" s="330"/>
      <c r="D90" s="331"/>
      <c r="E90" s="331"/>
      <c r="F90" s="333"/>
      <c r="G90" s="520" t="s">
        <v>47</v>
      </c>
      <c r="H90" s="520"/>
      <c r="I90" s="520"/>
      <c r="J90" s="520"/>
      <c r="K90" s="520"/>
      <c r="L90" s="520"/>
      <c r="M90" s="520"/>
      <c r="N90" s="520"/>
      <c r="O90" s="520"/>
      <c r="P90" s="520"/>
      <c r="Q90" s="520"/>
      <c r="R90" s="520"/>
      <c r="S90" s="520"/>
      <c r="T90" s="520"/>
      <c r="U90" s="520"/>
      <c r="V90" s="520"/>
      <c r="W90" s="520"/>
      <c r="X90" s="520"/>
      <c r="Y90" s="337">
        <f>Y82</f>
        <v>0</v>
      </c>
      <c r="Z90" s="339"/>
      <c r="AA90" s="339"/>
      <c r="AB90" s="337" t="e">
        <f>AB82-AB86</f>
        <v>#REF!</v>
      </c>
      <c r="AC90" s="337"/>
      <c r="AD90" s="337"/>
      <c r="AE90" s="337">
        <f>AE82</f>
        <v>3292332</v>
      </c>
      <c r="AF90" s="337"/>
      <c r="AG90" s="337">
        <f>AG82</f>
        <v>65263815</v>
      </c>
      <c r="AH90" s="337">
        <f>AH82</f>
        <v>6621325</v>
      </c>
      <c r="AI90" s="337"/>
      <c r="AJ90" s="337">
        <f>AJ82</f>
        <v>432120</v>
      </c>
      <c r="AK90" s="337">
        <f>AK82</f>
        <v>161689</v>
      </c>
      <c r="AL90" s="337"/>
      <c r="AM90" s="337">
        <f>AM82</f>
        <v>298430</v>
      </c>
      <c r="AN90" s="337">
        <f>AN82</f>
        <v>22356</v>
      </c>
      <c r="AO90" s="337"/>
      <c r="AP90" s="337">
        <f>AP82</f>
        <v>212440</v>
      </c>
      <c r="AQ90" s="337">
        <f>AQ82</f>
        <v>-63687</v>
      </c>
      <c r="AR90" s="333"/>
      <c r="BO90" s="340"/>
    </row>
    <row r="91" spans="1:67" s="151" customFormat="1" ht="70.5" hidden="1" customHeight="1">
      <c r="A91" s="328"/>
      <c r="B91" s="329"/>
      <c r="C91" s="330"/>
      <c r="D91" s="331"/>
      <c r="E91" s="331"/>
      <c r="G91" s="339"/>
      <c r="H91" s="339"/>
      <c r="I91" s="339"/>
      <c r="J91" s="339"/>
      <c r="K91" s="339"/>
      <c r="L91" s="339"/>
      <c r="M91" s="339"/>
      <c r="N91" s="339"/>
      <c r="O91" s="339"/>
      <c r="P91" s="339"/>
      <c r="Q91" s="339"/>
      <c r="R91" s="339"/>
      <c r="S91" s="339"/>
      <c r="T91" s="339"/>
      <c r="U91" s="339"/>
      <c r="V91" s="339"/>
      <c r="W91" s="339"/>
      <c r="X91" s="339"/>
      <c r="Y91" s="339"/>
      <c r="Z91" s="339"/>
      <c r="AA91" s="339"/>
      <c r="AB91" s="339"/>
      <c r="AC91" s="338"/>
      <c r="AD91" s="338"/>
      <c r="AE91" s="338"/>
      <c r="AF91" s="338"/>
      <c r="AG91" s="338"/>
      <c r="AH91" s="338"/>
      <c r="AI91" s="338"/>
      <c r="AJ91" s="339"/>
      <c r="AK91" s="339"/>
      <c r="AL91" s="339"/>
      <c r="AM91" s="339"/>
      <c r="AN91" s="339"/>
      <c r="AO91" s="339"/>
      <c r="AP91" s="339"/>
      <c r="AQ91" s="339"/>
      <c r="BO91" s="340"/>
    </row>
    <row r="92" spans="1:67" ht="26.25" customHeight="1">
      <c r="A92" s="521" t="s">
        <v>77</v>
      </c>
      <c r="B92" s="521"/>
      <c r="C92" s="521"/>
      <c r="D92" s="521"/>
      <c r="E92" s="521"/>
      <c r="F92" s="521"/>
      <c r="G92" s="521"/>
      <c r="H92" s="521"/>
      <c r="I92" s="521"/>
      <c r="J92" s="521"/>
      <c r="K92" s="521"/>
      <c r="L92" s="521"/>
      <c r="M92" s="521"/>
      <c r="N92" s="521"/>
      <c r="O92" s="521"/>
      <c r="P92" s="521"/>
      <c r="Q92" s="521"/>
      <c r="R92" s="521"/>
      <c r="S92" s="521"/>
      <c r="T92" s="521"/>
      <c r="U92" s="521"/>
      <c r="V92" s="521"/>
      <c r="W92" s="521"/>
      <c r="X92" s="521"/>
      <c r="Y92" s="521"/>
      <c r="Z92" s="521"/>
      <c r="AA92" s="521"/>
      <c r="AB92" s="521"/>
      <c r="AC92" s="521"/>
      <c r="AD92" s="521"/>
      <c r="AE92" s="521"/>
      <c r="AF92" s="521"/>
      <c r="BO92" s="360"/>
    </row>
    <row r="93" spans="1:67" ht="26.25" hidden="1" customHeight="1">
      <c r="A93" s="521"/>
      <c r="B93" s="521"/>
      <c r="C93" s="521"/>
      <c r="D93" s="521"/>
      <c r="E93" s="521"/>
      <c r="F93" s="521"/>
      <c r="G93" s="521"/>
      <c r="H93" s="521"/>
      <c r="I93" s="521"/>
      <c r="J93" s="521"/>
      <c r="K93" s="521"/>
      <c r="L93" s="521"/>
      <c r="M93" s="521"/>
      <c r="N93" s="521"/>
      <c r="O93" s="521"/>
      <c r="P93" s="521"/>
      <c r="Q93" s="521"/>
      <c r="R93" s="521"/>
      <c r="S93" s="521"/>
      <c r="T93" s="521"/>
      <c r="U93" s="521"/>
      <c r="V93" s="521"/>
      <c r="W93" s="521"/>
      <c r="X93" s="521"/>
      <c r="Y93" s="521"/>
      <c r="Z93" s="521"/>
      <c r="AA93" s="521"/>
      <c r="AB93" s="521"/>
      <c r="AC93" s="521"/>
      <c r="AD93" s="521"/>
      <c r="AE93" s="521"/>
      <c r="AF93" s="521"/>
      <c r="AG93" s="361">
        <f t="shared" ref="AG93:BN93" si="78">AG71+AG72+AG73+AG74+AG76+AG77+AG78+AG79</f>
        <v>255235031</v>
      </c>
      <c r="AH93" s="361">
        <f t="shared" si="78"/>
        <v>5463704</v>
      </c>
      <c r="AI93" s="361">
        <f t="shared" si="78"/>
        <v>260698735</v>
      </c>
      <c r="AJ93" s="361">
        <f t="shared" si="78"/>
        <v>65153739</v>
      </c>
      <c r="AK93" s="361">
        <f t="shared" si="78"/>
        <v>-311861</v>
      </c>
      <c r="AL93" s="361">
        <f t="shared" si="78"/>
        <v>64841878</v>
      </c>
      <c r="AM93" s="361">
        <f t="shared" si="78"/>
        <v>63384956</v>
      </c>
      <c r="AN93" s="361">
        <f t="shared" si="78"/>
        <v>-323820</v>
      </c>
      <c r="AO93" s="361">
        <f t="shared" si="78"/>
        <v>63061136</v>
      </c>
      <c r="AP93" s="361">
        <f t="shared" si="78"/>
        <v>19568890</v>
      </c>
      <c r="AQ93" s="361">
        <f t="shared" si="78"/>
        <v>-5545795</v>
      </c>
      <c r="AR93" s="361">
        <f t="shared" si="78"/>
        <v>14023095</v>
      </c>
      <c r="AS93" s="361">
        <f t="shared" si="78"/>
        <v>0</v>
      </c>
      <c r="AT93" s="361">
        <f t="shared" si="78"/>
        <v>0</v>
      </c>
      <c r="AU93" s="361">
        <f t="shared" si="78"/>
        <v>0</v>
      </c>
      <c r="AV93" s="361">
        <f t="shared" si="78"/>
        <v>0</v>
      </c>
      <c r="AW93" s="361">
        <f t="shared" si="78"/>
        <v>0</v>
      </c>
      <c r="AX93" s="361">
        <f t="shared" si="78"/>
        <v>0</v>
      </c>
      <c r="AY93" s="361">
        <f t="shared" si="78"/>
        <v>0</v>
      </c>
      <c r="AZ93" s="361">
        <f t="shared" si="78"/>
        <v>0</v>
      </c>
      <c r="BA93" s="361">
        <f t="shared" si="78"/>
        <v>0</v>
      </c>
      <c r="BB93" s="361">
        <f t="shared" si="78"/>
        <v>0</v>
      </c>
      <c r="BC93" s="361">
        <f t="shared" si="78"/>
        <v>0</v>
      </c>
      <c r="BD93" s="361">
        <f t="shared" si="78"/>
        <v>0</v>
      </c>
      <c r="BE93" s="361">
        <f t="shared" si="78"/>
        <v>0</v>
      </c>
      <c r="BF93" s="361">
        <f t="shared" si="78"/>
        <v>0</v>
      </c>
      <c r="BG93" s="361">
        <f t="shared" si="78"/>
        <v>0</v>
      </c>
      <c r="BH93" s="361">
        <f t="shared" si="78"/>
        <v>1098421566</v>
      </c>
      <c r="BI93" s="361">
        <f t="shared" si="78"/>
        <v>-34876604</v>
      </c>
      <c r="BJ93" s="361">
        <f t="shared" si="78"/>
        <v>1063544962</v>
      </c>
      <c r="BK93" s="361">
        <f t="shared" si="78"/>
        <v>123232590</v>
      </c>
      <c r="BL93" s="361">
        <f t="shared" si="78"/>
        <v>-22321302</v>
      </c>
      <c r="BM93" s="361">
        <f t="shared" si="78"/>
        <v>100911288</v>
      </c>
      <c r="BN93" s="361">
        <f t="shared" si="78"/>
        <v>1164456250</v>
      </c>
    </row>
    <row r="94" spans="1:67" ht="13.5" customHeight="1">
      <c r="A94" s="521"/>
      <c r="B94" s="521"/>
      <c r="C94" s="521"/>
      <c r="D94" s="521"/>
      <c r="E94" s="521"/>
      <c r="F94" s="521"/>
      <c r="G94" s="521"/>
      <c r="H94" s="521"/>
      <c r="I94" s="521"/>
      <c r="J94" s="521"/>
      <c r="K94" s="521"/>
      <c r="L94" s="521"/>
      <c r="M94" s="521"/>
      <c r="N94" s="521"/>
      <c r="O94" s="521"/>
      <c r="P94" s="521"/>
      <c r="Q94" s="521"/>
      <c r="R94" s="521"/>
      <c r="S94" s="521"/>
      <c r="T94" s="521"/>
      <c r="U94" s="521"/>
      <c r="V94" s="521"/>
      <c r="W94" s="521"/>
      <c r="X94" s="521"/>
      <c r="Y94" s="521"/>
      <c r="Z94" s="521"/>
      <c r="AA94" s="521"/>
      <c r="AB94" s="521"/>
      <c r="AC94" s="521"/>
      <c r="AD94" s="521"/>
      <c r="AE94" s="521"/>
      <c r="AF94" s="521"/>
      <c r="AG94" s="361"/>
      <c r="AH94" s="361"/>
      <c r="AI94" s="361"/>
      <c r="AJ94" s="361"/>
      <c r="AK94" s="361"/>
      <c r="AL94" s="361"/>
      <c r="AM94" s="361"/>
      <c r="AN94" s="361"/>
      <c r="AO94" s="361"/>
      <c r="AP94" s="361"/>
      <c r="AQ94" s="361"/>
      <c r="AR94" s="361"/>
      <c r="AS94" s="361"/>
      <c r="AT94" s="361"/>
      <c r="AU94" s="361"/>
      <c r="AV94" s="361"/>
      <c r="AW94" s="361"/>
      <c r="AX94" s="361"/>
      <c r="AY94" s="361"/>
      <c r="AZ94" s="361"/>
      <c r="BA94" s="361"/>
      <c r="BB94" s="361"/>
      <c r="BC94" s="361"/>
      <c r="BD94" s="361"/>
      <c r="BE94" s="361"/>
      <c r="BF94" s="361"/>
      <c r="BG94" s="361"/>
      <c r="BH94" s="361"/>
      <c r="BI94" s="361"/>
      <c r="BJ94" s="361"/>
      <c r="BK94" s="361"/>
      <c r="BL94" s="361"/>
      <c r="BM94" s="361"/>
      <c r="BN94" s="361"/>
    </row>
    <row r="95" spans="1:67" ht="126.75" customHeight="1">
      <c r="A95" s="521"/>
      <c r="B95" s="521"/>
      <c r="C95" s="521"/>
      <c r="D95" s="521"/>
      <c r="E95" s="521"/>
      <c r="F95" s="521"/>
      <c r="G95" s="521"/>
      <c r="H95" s="521"/>
      <c r="I95" s="521"/>
      <c r="J95" s="521"/>
      <c r="K95" s="521"/>
      <c r="L95" s="521"/>
      <c r="M95" s="521"/>
      <c r="N95" s="521"/>
      <c r="O95" s="521"/>
      <c r="P95" s="521"/>
      <c r="Q95" s="521"/>
      <c r="R95" s="521"/>
      <c r="S95" s="521"/>
      <c r="T95" s="521"/>
      <c r="U95" s="521"/>
      <c r="V95" s="521"/>
      <c r="W95" s="521"/>
      <c r="X95" s="521"/>
      <c r="Y95" s="521"/>
      <c r="Z95" s="521"/>
      <c r="AA95" s="521"/>
      <c r="AB95" s="521"/>
      <c r="AC95" s="521"/>
      <c r="AD95" s="521"/>
      <c r="AE95" s="521"/>
      <c r="AF95" s="521"/>
    </row>
    <row r="96" spans="1:67" s="363" customFormat="1" ht="21" hidden="1">
      <c r="A96" s="362"/>
      <c r="C96" s="364"/>
      <c r="F96" s="365">
        <f>F81+F82+F83+F84</f>
        <v>1215838213</v>
      </c>
      <c r="G96" s="365">
        <f t="shared" ref="G96:BN96" si="79">G81+G82+G83+G84</f>
        <v>-51381963</v>
      </c>
      <c r="H96" s="365">
        <f t="shared" si="79"/>
        <v>1164456250</v>
      </c>
      <c r="I96" s="365">
        <f t="shared" si="79"/>
        <v>0</v>
      </c>
      <c r="J96" s="365">
        <f t="shared" si="79"/>
        <v>0</v>
      </c>
      <c r="K96" s="365">
        <f t="shared" si="79"/>
        <v>0</v>
      </c>
      <c r="L96" s="365">
        <f t="shared" si="79"/>
        <v>0</v>
      </c>
      <c r="M96" s="365">
        <f t="shared" si="79"/>
        <v>0</v>
      </c>
      <c r="N96" s="365">
        <f t="shared" si="79"/>
        <v>0</v>
      </c>
      <c r="O96" s="365">
        <f t="shared" si="79"/>
        <v>0</v>
      </c>
      <c r="P96" s="365">
        <f t="shared" si="79"/>
        <v>0</v>
      </c>
      <c r="Q96" s="365">
        <f t="shared" si="79"/>
        <v>0</v>
      </c>
      <c r="R96" s="365">
        <f t="shared" si="79"/>
        <v>0</v>
      </c>
      <c r="S96" s="365">
        <f t="shared" si="79"/>
        <v>0</v>
      </c>
      <c r="T96" s="365">
        <f t="shared" si="79"/>
        <v>0</v>
      </c>
      <c r="U96" s="365">
        <f t="shared" si="79"/>
        <v>0</v>
      </c>
      <c r="V96" s="365">
        <f t="shared" si="79"/>
        <v>0</v>
      </c>
      <c r="W96" s="365">
        <f t="shared" si="79"/>
        <v>0</v>
      </c>
      <c r="X96" s="365">
        <f t="shared" si="79"/>
        <v>0</v>
      </c>
      <c r="Y96" s="365">
        <f t="shared" si="79"/>
        <v>0</v>
      </c>
      <c r="Z96" s="365">
        <f t="shared" si="79"/>
        <v>0</v>
      </c>
      <c r="AA96" s="365">
        <f t="shared" si="79"/>
        <v>339917097</v>
      </c>
      <c r="AB96" s="365">
        <f t="shared" si="79"/>
        <v>-11359473</v>
      </c>
      <c r="AC96" s="365">
        <f t="shared" si="79"/>
        <v>328557624</v>
      </c>
      <c r="AD96" s="365">
        <f t="shared" si="79"/>
        <v>355161853</v>
      </c>
      <c r="AE96" s="365">
        <f t="shared" si="79"/>
        <v>-22799359</v>
      </c>
      <c r="AF96" s="365">
        <f t="shared" si="79"/>
        <v>332362494</v>
      </c>
      <c r="AG96" s="365">
        <f t="shared" si="79"/>
        <v>255235031</v>
      </c>
      <c r="AH96" s="365">
        <f t="shared" si="79"/>
        <v>5463704</v>
      </c>
      <c r="AI96" s="365">
        <f t="shared" si="79"/>
        <v>260698735</v>
      </c>
      <c r="AJ96" s="365">
        <f t="shared" si="79"/>
        <v>65153739</v>
      </c>
      <c r="AK96" s="365">
        <f t="shared" si="79"/>
        <v>-311861</v>
      </c>
      <c r="AL96" s="365">
        <f t="shared" si="79"/>
        <v>64841878</v>
      </c>
      <c r="AM96" s="365">
        <f t="shared" si="79"/>
        <v>63384956</v>
      </c>
      <c r="AN96" s="365">
        <f t="shared" si="79"/>
        <v>-323820</v>
      </c>
      <c r="AO96" s="365">
        <f t="shared" si="79"/>
        <v>63061136</v>
      </c>
      <c r="AP96" s="365">
        <f t="shared" si="79"/>
        <v>19568890</v>
      </c>
      <c r="AQ96" s="365">
        <f t="shared" si="79"/>
        <v>-5545795</v>
      </c>
      <c r="AR96" s="365">
        <f t="shared" si="79"/>
        <v>14023095</v>
      </c>
      <c r="AS96" s="365">
        <f t="shared" si="79"/>
        <v>0</v>
      </c>
      <c r="AT96" s="365">
        <f t="shared" si="79"/>
        <v>0</v>
      </c>
      <c r="AU96" s="365">
        <f t="shared" si="79"/>
        <v>0</v>
      </c>
      <c r="AV96" s="365">
        <f t="shared" si="79"/>
        <v>0</v>
      </c>
      <c r="AW96" s="365">
        <f t="shared" si="79"/>
        <v>0</v>
      </c>
      <c r="AX96" s="365">
        <f t="shared" si="79"/>
        <v>0</v>
      </c>
      <c r="AY96" s="365">
        <f t="shared" si="79"/>
        <v>0</v>
      </c>
      <c r="AZ96" s="365">
        <f t="shared" si="79"/>
        <v>0</v>
      </c>
      <c r="BA96" s="365">
        <f t="shared" si="79"/>
        <v>0</v>
      </c>
      <c r="BB96" s="365">
        <f t="shared" si="79"/>
        <v>0</v>
      </c>
      <c r="BC96" s="365">
        <f t="shared" si="79"/>
        <v>0</v>
      </c>
      <c r="BD96" s="365">
        <f t="shared" si="79"/>
        <v>0</v>
      </c>
      <c r="BE96" s="365">
        <f t="shared" si="79"/>
        <v>0</v>
      </c>
      <c r="BF96" s="365">
        <f t="shared" si="79"/>
        <v>0</v>
      </c>
      <c r="BG96" s="365">
        <f t="shared" si="79"/>
        <v>0</v>
      </c>
      <c r="BH96" s="365">
        <f t="shared" si="79"/>
        <v>1098421566</v>
      </c>
      <c r="BI96" s="365">
        <f t="shared" si="79"/>
        <v>-34876604</v>
      </c>
      <c r="BJ96" s="365">
        <f t="shared" si="79"/>
        <v>1063544962</v>
      </c>
      <c r="BK96" s="365">
        <f t="shared" si="79"/>
        <v>123232590</v>
      </c>
      <c r="BL96" s="365">
        <f t="shared" si="79"/>
        <v>-22321302</v>
      </c>
      <c r="BM96" s="365">
        <f t="shared" si="79"/>
        <v>100911288</v>
      </c>
      <c r="BN96" s="365">
        <f t="shared" si="79"/>
        <v>1164456250</v>
      </c>
      <c r="BO96" s="366"/>
    </row>
    <row r="97" spans="1:67" s="363" customFormat="1" ht="16.5" hidden="1" customHeight="1">
      <c r="A97" s="362"/>
      <c r="C97" s="364"/>
      <c r="F97" s="365">
        <f>F85-F96</f>
        <v>0</v>
      </c>
      <c r="G97" s="365">
        <f t="shared" ref="G97:BN97" si="80">G85-G96</f>
        <v>0</v>
      </c>
      <c r="H97" s="365">
        <f t="shared" si="80"/>
        <v>0</v>
      </c>
      <c r="I97" s="365">
        <f t="shared" si="80"/>
        <v>0</v>
      </c>
      <c r="J97" s="365">
        <f t="shared" si="80"/>
        <v>0</v>
      </c>
      <c r="K97" s="365">
        <f t="shared" si="80"/>
        <v>0</v>
      </c>
      <c r="L97" s="365">
        <f t="shared" si="80"/>
        <v>0</v>
      </c>
      <c r="M97" s="365">
        <f t="shared" si="80"/>
        <v>0</v>
      </c>
      <c r="N97" s="365">
        <f t="shared" si="80"/>
        <v>0</v>
      </c>
      <c r="O97" s="365">
        <f t="shared" si="80"/>
        <v>0</v>
      </c>
      <c r="P97" s="365">
        <f t="shared" si="80"/>
        <v>0</v>
      </c>
      <c r="Q97" s="365">
        <f t="shared" si="80"/>
        <v>0</v>
      </c>
      <c r="R97" s="365">
        <f t="shared" si="80"/>
        <v>0</v>
      </c>
      <c r="S97" s="365">
        <f t="shared" si="80"/>
        <v>0</v>
      </c>
      <c r="T97" s="365">
        <f t="shared" si="80"/>
        <v>0</v>
      </c>
      <c r="U97" s="365">
        <f t="shared" si="80"/>
        <v>0</v>
      </c>
      <c r="V97" s="365">
        <f t="shared" si="80"/>
        <v>0</v>
      </c>
      <c r="W97" s="365">
        <f t="shared" si="80"/>
        <v>0</v>
      </c>
      <c r="X97" s="365">
        <f t="shared" si="80"/>
        <v>0</v>
      </c>
      <c r="Y97" s="365">
        <f t="shared" si="80"/>
        <v>0</v>
      </c>
      <c r="Z97" s="365">
        <f t="shared" si="80"/>
        <v>0</v>
      </c>
      <c r="AA97" s="365">
        <f t="shared" si="80"/>
        <v>0</v>
      </c>
      <c r="AB97" s="365">
        <f t="shared" si="80"/>
        <v>0</v>
      </c>
      <c r="AC97" s="365">
        <f t="shared" si="80"/>
        <v>0</v>
      </c>
      <c r="AD97" s="365">
        <f t="shared" si="80"/>
        <v>0</v>
      </c>
      <c r="AE97" s="365">
        <f t="shared" si="80"/>
        <v>0</v>
      </c>
      <c r="AF97" s="365">
        <f t="shared" si="80"/>
        <v>0</v>
      </c>
      <c r="AG97" s="365">
        <f t="shared" si="80"/>
        <v>0</v>
      </c>
      <c r="AH97" s="365">
        <f t="shared" si="80"/>
        <v>0</v>
      </c>
      <c r="AI97" s="365">
        <f t="shared" si="80"/>
        <v>0</v>
      </c>
      <c r="AJ97" s="365">
        <f t="shared" si="80"/>
        <v>0</v>
      </c>
      <c r="AK97" s="365">
        <f t="shared" si="80"/>
        <v>0</v>
      </c>
      <c r="AL97" s="365">
        <f t="shared" si="80"/>
        <v>0</v>
      </c>
      <c r="AM97" s="365">
        <f t="shared" si="80"/>
        <v>0</v>
      </c>
      <c r="AN97" s="365">
        <f t="shared" si="80"/>
        <v>0</v>
      </c>
      <c r="AO97" s="365">
        <f t="shared" si="80"/>
        <v>0</v>
      </c>
      <c r="AP97" s="365">
        <f t="shared" si="80"/>
        <v>0</v>
      </c>
      <c r="AQ97" s="365">
        <f t="shared" si="80"/>
        <v>0</v>
      </c>
      <c r="AR97" s="365">
        <f t="shared" si="80"/>
        <v>0</v>
      </c>
      <c r="AS97" s="365">
        <f t="shared" si="80"/>
        <v>0</v>
      </c>
      <c r="AT97" s="365">
        <f t="shared" si="80"/>
        <v>0</v>
      </c>
      <c r="AU97" s="365">
        <f t="shared" si="80"/>
        <v>0</v>
      </c>
      <c r="AV97" s="365">
        <f t="shared" si="80"/>
        <v>0</v>
      </c>
      <c r="AW97" s="365">
        <f t="shared" si="80"/>
        <v>0</v>
      </c>
      <c r="AX97" s="365">
        <f t="shared" si="80"/>
        <v>0</v>
      </c>
      <c r="AY97" s="365">
        <f t="shared" si="80"/>
        <v>0</v>
      </c>
      <c r="AZ97" s="365">
        <f t="shared" si="80"/>
        <v>0</v>
      </c>
      <c r="BA97" s="365">
        <f t="shared" si="80"/>
        <v>0</v>
      </c>
      <c r="BB97" s="365">
        <f t="shared" si="80"/>
        <v>0</v>
      </c>
      <c r="BC97" s="365">
        <f t="shared" si="80"/>
        <v>0</v>
      </c>
      <c r="BD97" s="365">
        <f t="shared" si="80"/>
        <v>0</v>
      </c>
      <c r="BE97" s="365">
        <f t="shared" si="80"/>
        <v>0</v>
      </c>
      <c r="BF97" s="365">
        <f t="shared" si="80"/>
        <v>0</v>
      </c>
      <c r="BG97" s="365">
        <f t="shared" si="80"/>
        <v>0</v>
      </c>
      <c r="BH97" s="365">
        <f t="shared" si="80"/>
        <v>0</v>
      </c>
      <c r="BI97" s="365">
        <f t="shared" si="80"/>
        <v>0</v>
      </c>
      <c r="BJ97" s="365">
        <f t="shared" si="80"/>
        <v>0</v>
      </c>
      <c r="BK97" s="365">
        <f t="shared" si="80"/>
        <v>0</v>
      </c>
      <c r="BL97" s="365">
        <f t="shared" si="80"/>
        <v>0</v>
      </c>
      <c r="BM97" s="365">
        <f t="shared" si="80"/>
        <v>0</v>
      </c>
      <c r="BN97" s="365">
        <f t="shared" si="80"/>
        <v>0</v>
      </c>
      <c r="BO97" s="366"/>
    </row>
    <row r="98" spans="1:67" s="363" customFormat="1" ht="21">
      <c r="A98" s="362"/>
      <c r="C98" s="364"/>
      <c r="BO98" s="366"/>
    </row>
    <row r="99" spans="1:67">
      <c r="BN99" s="349" t="s">
        <v>48</v>
      </c>
    </row>
  </sheetData>
  <mergeCells count="164">
    <mergeCell ref="G86:X86"/>
    <mergeCell ref="G87:X87"/>
    <mergeCell ref="G90:X90"/>
    <mergeCell ref="A92:AF95"/>
    <mergeCell ref="D78:E78"/>
    <mergeCell ref="D79:E79"/>
    <mergeCell ref="D80:E80"/>
    <mergeCell ref="A81:C85"/>
    <mergeCell ref="D81:E81"/>
    <mergeCell ref="D82:E82"/>
    <mergeCell ref="D83:E83"/>
    <mergeCell ref="D84:E84"/>
    <mergeCell ref="D85:E85"/>
    <mergeCell ref="A71:C75"/>
    <mergeCell ref="D71:E71"/>
    <mergeCell ref="D72:E72"/>
    <mergeCell ref="D73:E73"/>
    <mergeCell ref="D74:E74"/>
    <mergeCell ref="D75:E75"/>
    <mergeCell ref="A76:C80"/>
    <mergeCell ref="D76:E76"/>
    <mergeCell ref="D77:E77"/>
    <mergeCell ref="D60:E60"/>
    <mergeCell ref="A61:A70"/>
    <mergeCell ref="B61:B70"/>
    <mergeCell ref="C61:C70"/>
    <mergeCell ref="D62:E62"/>
    <mergeCell ref="A55:A58"/>
    <mergeCell ref="B55:B58"/>
    <mergeCell ref="C55:C58"/>
    <mergeCell ref="E55:E57"/>
    <mergeCell ref="D58:E58"/>
    <mergeCell ref="E63:E64"/>
    <mergeCell ref="E65:E66"/>
    <mergeCell ref="D67:E67"/>
    <mergeCell ref="D68:E68"/>
    <mergeCell ref="D69:E69"/>
    <mergeCell ref="D70:E70"/>
    <mergeCell ref="A59:A60"/>
    <mergeCell ref="B59:B60"/>
    <mergeCell ref="C59:C60"/>
    <mergeCell ref="D51:E51"/>
    <mergeCell ref="A52:A54"/>
    <mergeCell ref="B52:B54"/>
    <mergeCell ref="C52:C54"/>
    <mergeCell ref="E52:E53"/>
    <mergeCell ref="D54:E54"/>
    <mergeCell ref="A43:A51"/>
    <mergeCell ref="B43:B51"/>
    <mergeCell ref="C43:C51"/>
    <mergeCell ref="D43:D44"/>
    <mergeCell ref="D45:E45"/>
    <mergeCell ref="D46:D47"/>
    <mergeCell ref="D48:E48"/>
    <mergeCell ref="D49:E49"/>
    <mergeCell ref="D50:E50"/>
    <mergeCell ref="A40:A42"/>
    <mergeCell ref="B40:B42"/>
    <mergeCell ref="C40:C42"/>
    <mergeCell ref="D40:D41"/>
    <mergeCell ref="D42:E42"/>
    <mergeCell ref="A36:A39"/>
    <mergeCell ref="B36:B39"/>
    <mergeCell ref="C36:C39"/>
    <mergeCell ref="E36:E38"/>
    <mergeCell ref="D39:E39"/>
    <mergeCell ref="A33:A35"/>
    <mergeCell ref="B33:B35"/>
    <mergeCell ref="C33:C35"/>
    <mergeCell ref="D33:D34"/>
    <mergeCell ref="D35:E35"/>
    <mergeCell ref="A30:A32"/>
    <mergeCell ref="B30:B32"/>
    <mergeCell ref="C30:C32"/>
    <mergeCell ref="E30:E31"/>
    <mergeCell ref="D32:E32"/>
    <mergeCell ref="A27:A29"/>
    <mergeCell ref="B27:B29"/>
    <mergeCell ref="C27:C29"/>
    <mergeCell ref="E27:E28"/>
    <mergeCell ref="D29:E29"/>
    <mergeCell ref="A24:A26"/>
    <mergeCell ref="B24:B26"/>
    <mergeCell ref="C24:C26"/>
    <mergeCell ref="E24:E25"/>
    <mergeCell ref="D26:E26"/>
    <mergeCell ref="A15:A17"/>
    <mergeCell ref="B15:B17"/>
    <mergeCell ref="C15:C17"/>
    <mergeCell ref="E15:E16"/>
    <mergeCell ref="A21:A23"/>
    <mergeCell ref="B21:B23"/>
    <mergeCell ref="C21:C23"/>
    <mergeCell ref="E21:E22"/>
    <mergeCell ref="D23:E23"/>
    <mergeCell ref="D17:E17"/>
    <mergeCell ref="A18:A20"/>
    <mergeCell ref="B18:B20"/>
    <mergeCell ref="C18:C20"/>
    <mergeCell ref="E18:E19"/>
    <mergeCell ref="D20:E20"/>
    <mergeCell ref="A9:A11"/>
    <mergeCell ref="B9:B11"/>
    <mergeCell ref="C9:C11"/>
    <mergeCell ref="E9:E10"/>
    <mergeCell ref="D11:E11"/>
    <mergeCell ref="BE4:BG4"/>
    <mergeCell ref="BH4:BJ4"/>
    <mergeCell ref="BK4:BM4"/>
    <mergeCell ref="A12:A14"/>
    <mergeCell ref="B12:B14"/>
    <mergeCell ref="C12:C14"/>
    <mergeCell ref="E12:E13"/>
    <mergeCell ref="D14:E14"/>
    <mergeCell ref="BN4:BN5"/>
    <mergeCell ref="A6:A8"/>
    <mergeCell ref="B6:B8"/>
    <mergeCell ref="C6:C8"/>
    <mergeCell ref="E6:E7"/>
    <mergeCell ref="AM4:AO4"/>
    <mergeCell ref="AP4:AR4"/>
    <mergeCell ref="AS4:AU4"/>
    <mergeCell ref="AV4:AX4"/>
    <mergeCell ref="AY4:BA4"/>
    <mergeCell ref="BB4:BD4"/>
    <mergeCell ref="U4:W4"/>
    <mergeCell ref="X4:Z4"/>
    <mergeCell ref="AA4:AC4"/>
    <mergeCell ref="AD4:AF4"/>
    <mergeCell ref="AG4:AI4"/>
    <mergeCell ref="AJ4:AL4"/>
    <mergeCell ref="D8:E8"/>
    <mergeCell ref="A4:A5"/>
    <mergeCell ref="B4:B5"/>
    <mergeCell ref="C4:C5"/>
    <mergeCell ref="D4:E5"/>
    <mergeCell ref="F4:H4"/>
    <mergeCell ref="I4:K4"/>
    <mergeCell ref="L4:N4"/>
    <mergeCell ref="O4:Q4"/>
    <mergeCell ref="R4:T4"/>
    <mergeCell ref="A1:Z2"/>
    <mergeCell ref="BK1:BN2"/>
    <mergeCell ref="D3:E3"/>
    <mergeCell ref="F3:H3"/>
    <mergeCell ref="I3:K3"/>
    <mergeCell ref="L3:N3"/>
    <mergeCell ref="O3:Q3"/>
    <mergeCell ref="R3:T3"/>
    <mergeCell ref="U3:W3"/>
    <mergeCell ref="X3:Z3"/>
    <mergeCell ref="BK3:BM3"/>
    <mergeCell ref="AS3:AU3"/>
    <mergeCell ref="AV3:AX3"/>
    <mergeCell ref="AY3:BA3"/>
    <mergeCell ref="BB3:BD3"/>
    <mergeCell ref="BE3:BG3"/>
    <mergeCell ref="BH3:BJ3"/>
    <mergeCell ref="AA3:AC3"/>
    <mergeCell ref="AD3:AF3"/>
    <mergeCell ref="AG3:AI3"/>
    <mergeCell ref="AJ3:AL3"/>
    <mergeCell ref="AM3:AO3"/>
    <mergeCell ref="AP3:AR3"/>
  </mergeCells>
  <pageMargins left="0.23622047244094491" right="0.23622047244094491" top="0.74803149606299213" bottom="0.74803149606299213" header="0.31496062992125984" footer="0.31496062992125984"/>
  <pageSetup paperSize="8" scale="32" fitToHeight="0" orientation="landscape" copies="2" r:id="rId1"/>
  <headerFooter scaleWithDoc="0" alignWithMargins="0"/>
  <rowBreaks count="1" manualBreakCount="1">
    <brk id="35" max="66" man="1"/>
  </rowBreaks>
  <colBreaks count="1" manualBreakCount="1">
    <brk id="41" max="9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AC46"/>
  <sheetViews>
    <sheetView tabSelected="1" view="pageBreakPreview" topLeftCell="D1" zoomScaleSheetLayoutView="100" workbookViewId="0">
      <selection activeCell="U2" sqref="U2:Y2"/>
    </sheetView>
  </sheetViews>
  <sheetFormatPr defaultColWidth="8.625" defaultRowHeight="14.25"/>
  <cols>
    <col min="1" max="1" width="3.375" style="1" customWidth="1"/>
    <col min="2" max="2" width="12.375" style="2" customWidth="1"/>
    <col min="3" max="3" width="52.5" style="2" customWidth="1"/>
    <col min="4" max="6" width="8.75" style="2" bestFit="1" customWidth="1"/>
    <col min="7" max="9" width="10" style="2" bestFit="1" customWidth="1"/>
    <col min="10" max="11" width="8.75" style="2" bestFit="1" customWidth="1"/>
    <col min="12" max="12" width="9" style="2" customWidth="1"/>
    <col min="13" max="23" width="8.75" style="2" bestFit="1" customWidth="1"/>
    <col min="24" max="25" width="10" style="2" bestFit="1" customWidth="1"/>
    <col min="26" max="16384" width="8.625" style="2"/>
  </cols>
  <sheetData>
    <row r="1" spans="1:29" ht="4.5" customHeight="1"/>
    <row r="2" spans="1:29" ht="45" customHeight="1">
      <c r="D2" s="530"/>
      <c r="E2" s="530"/>
      <c r="F2" s="530"/>
      <c r="G2" s="530"/>
      <c r="I2" s="530"/>
      <c r="J2" s="530"/>
      <c r="K2" s="530"/>
      <c r="L2" s="530"/>
      <c r="N2" s="531"/>
      <c r="O2" s="531"/>
      <c r="P2" s="531"/>
      <c r="Q2" s="531"/>
      <c r="R2" s="3"/>
      <c r="S2" s="3"/>
      <c r="U2" s="532" t="s">
        <v>49</v>
      </c>
      <c r="V2" s="532"/>
      <c r="W2" s="532"/>
      <c r="X2" s="532"/>
      <c r="Y2" s="532"/>
    </row>
    <row r="3" spans="1:29" ht="17.45" customHeight="1"/>
    <row r="4" spans="1:29">
      <c r="A4" s="533" t="s">
        <v>10</v>
      </c>
      <c r="B4" s="533"/>
      <c r="C4" s="533"/>
      <c r="D4" s="533"/>
      <c r="E4" s="533"/>
      <c r="F4" s="533"/>
      <c r="G4" s="533"/>
      <c r="H4" s="533"/>
      <c r="I4" s="533"/>
      <c r="J4" s="533"/>
      <c r="K4" s="533"/>
      <c r="L4" s="533"/>
      <c r="M4" s="533"/>
      <c r="N4" s="533"/>
      <c r="O4" s="533"/>
      <c r="P4" s="533"/>
      <c r="Q4" s="533"/>
      <c r="R4" s="533"/>
      <c r="S4" s="533"/>
      <c r="T4" s="533"/>
      <c r="U4" s="533"/>
      <c r="V4" s="533"/>
      <c r="W4" s="533"/>
    </row>
    <row r="5" spans="1:29">
      <c r="B5" s="1"/>
      <c r="C5" s="1"/>
      <c r="D5" s="1"/>
      <c r="E5" s="1"/>
      <c r="F5" s="1"/>
      <c r="G5" s="1"/>
    </row>
    <row r="6" spans="1:29" ht="29.25" customHeight="1">
      <c r="A6" s="4" t="s">
        <v>0</v>
      </c>
      <c r="B6" s="5" t="s">
        <v>2</v>
      </c>
      <c r="C6" s="6"/>
      <c r="D6" s="7">
        <v>2024</v>
      </c>
      <c r="E6" s="7">
        <v>2025</v>
      </c>
      <c r="F6" s="7">
        <v>2026</v>
      </c>
      <c r="G6" s="7">
        <v>2027</v>
      </c>
      <c r="H6" s="7">
        <v>2028</v>
      </c>
      <c r="I6" s="7">
        <v>2029</v>
      </c>
      <c r="J6" s="7">
        <v>2030</v>
      </c>
      <c r="K6" s="7">
        <v>2031</v>
      </c>
      <c r="L6" s="7">
        <v>2032</v>
      </c>
      <c r="M6" s="7">
        <v>2033</v>
      </c>
      <c r="N6" s="7">
        <v>2034</v>
      </c>
      <c r="O6" s="7">
        <v>2035</v>
      </c>
      <c r="P6" s="7">
        <v>2036</v>
      </c>
      <c r="Q6" s="7">
        <v>2037</v>
      </c>
      <c r="R6" s="7">
        <v>2038</v>
      </c>
      <c r="S6" s="7">
        <v>2039</v>
      </c>
      <c r="T6" s="7">
        <v>2040</v>
      </c>
      <c r="U6" s="7">
        <v>2041</v>
      </c>
      <c r="V6" s="7">
        <v>2042</v>
      </c>
      <c r="W6" s="7">
        <v>2043</v>
      </c>
      <c r="X6" s="7">
        <v>2044</v>
      </c>
      <c r="Y6" s="7">
        <v>2045</v>
      </c>
    </row>
    <row r="7" spans="1:29" ht="21.75" customHeight="1">
      <c r="A7" s="38">
        <v>1</v>
      </c>
      <c r="B7" s="536" t="s">
        <v>81</v>
      </c>
      <c r="C7" s="39" t="s">
        <v>3</v>
      </c>
      <c r="D7" s="8">
        <v>2.75E-2</v>
      </c>
      <c r="E7" s="8">
        <v>2.1999999999999999E-2</v>
      </c>
      <c r="F7" s="8">
        <v>2.2100000000000002E-2</v>
      </c>
      <c r="G7" s="9">
        <v>2.0899999999999998E-2</v>
      </c>
      <c r="H7" s="8">
        <v>1.9199999999999998E-2</v>
      </c>
      <c r="I7" s="8">
        <v>1.8499999999999999E-2</v>
      </c>
      <c r="J7" s="8">
        <v>1.8200000000000001E-2</v>
      </c>
      <c r="K7" s="8">
        <v>1.7500000000000002E-2</v>
      </c>
      <c r="L7" s="8">
        <v>1.66E-2</v>
      </c>
      <c r="M7" s="10">
        <v>1.5699999999999999E-2</v>
      </c>
      <c r="N7" s="10">
        <v>1.49E-2</v>
      </c>
      <c r="O7" s="10">
        <v>1.4500000000000001E-2</v>
      </c>
      <c r="P7" s="10">
        <v>1.0699999999999999E-2</v>
      </c>
      <c r="Q7" s="10">
        <v>1.0200000000000001E-2</v>
      </c>
      <c r="R7" s="11">
        <v>9.7000000000000003E-3</v>
      </c>
      <c r="S7" s="11">
        <v>9.2999999999999992E-3</v>
      </c>
      <c r="T7" s="11">
        <v>8.3000000000000001E-3</v>
      </c>
      <c r="U7" s="11">
        <v>6.8999999999999999E-3</v>
      </c>
      <c r="V7" s="11">
        <v>5.5999999999999999E-3</v>
      </c>
      <c r="W7" s="11">
        <v>3.0999999999999999E-3</v>
      </c>
      <c r="X7" s="11">
        <v>1E-4</v>
      </c>
      <c r="Y7" s="11">
        <v>0</v>
      </c>
    </row>
    <row r="8" spans="1:29">
      <c r="A8" s="38">
        <v>2</v>
      </c>
      <c r="B8" s="537"/>
      <c r="C8" s="40" t="s">
        <v>4</v>
      </c>
      <c r="D8" s="41">
        <v>0.4914</v>
      </c>
      <c r="E8" s="41">
        <v>0.4768</v>
      </c>
      <c r="F8" s="41">
        <v>0.42030000000000001</v>
      </c>
      <c r="G8" s="41">
        <v>0.39340000000000003</v>
      </c>
      <c r="H8" s="41">
        <v>0.37669999999999998</v>
      </c>
      <c r="I8" s="41">
        <v>0.3463</v>
      </c>
      <c r="J8" s="41">
        <v>0.31940000000000002</v>
      </c>
      <c r="K8" s="41">
        <v>0.28799999999999998</v>
      </c>
      <c r="L8" s="41">
        <v>0.26569999999999999</v>
      </c>
      <c r="M8" s="10">
        <v>0.27339999999999998</v>
      </c>
      <c r="N8" s="10">
        <v>0.28399999999999997</v>
      </c>
      <c r="O8" s="10">
        <v>0.29330000000000001</v>
      </c>
      <c r="P8" s="10">
        <v>0.2999</v>
      </c>
      <c r="Q8" s="10">
        <v>0.30769999999999997</v>
      </c>
      <c r="R8" s="11">
        <v>0.31540000000000001</v>
      </c>
      <c r="S8" s="8">
        <v>0.32219999999999999</v>
      </c>
      <c r="T8" s="11">
        <v>0.3286</v>
      </c>
      <c r="U8" s="8">
        <v>0.33439999999999998</v>
      </c>
      <c r="V8" s="11">
        <v>0.34010000000000001</v>
      </c>
      <c r="W8" s="8">
        <v>0.34549999999999997</v>
      </c>
      <c r="X8" s="8">
        <v>0.35070000000000001</v>
      </c>
      <c r="Y8" s="8">
        <v>0.35589999999999999</v>
      </c>
    </row>
    <row r="9" spans="1:29" ht="24" customHeight="1">
      <c r="A9" s="38">
        <v>3</v>
      </c>
      <c r="B9" s="536" t="s">
        <v>79</v>
      </c>
      <c r="C9" s="39" t="s">
        <v>3</v>
      </c>
      <c r="D9" s="8">
        <v>2.7400000000000001E-2</v>
      </c>
      <c r="E9" s="8">
        <v>2.1999999999999999E-2</v>
      </c>
      <c r="F9" s="8">
        <v>2.2100000000000002E-2</v>
      </c>
      <c r="G9" s="9">
        <v>2.0899999999999998E-2</v>
      </c>
      <c r="H9" s="8">
        <v>1.9199999999999998E-2</v>
      </c>
      <c r="I9" s="8">
        <v>1.8499999999999999E-2</v>
      </c>
      <c r="J9" s="8">
        <v>1.8200000000000001E-2</v>
      </c>
      <c r="K9" s="8">
        <v>1.7500000000000002E-2</v>
      </c>
      <c r="L9" s="8">
        <v>1.66E-2</v>
      </c>
      <c r="M9" s="10">
        <v>1.5699999999999999E-2</v>
      </c>
      <c r="N9" s="10">
        <v>1.49E-2</v>
      </c>
      <c r="O9" s="10">
        <v>1.4500000000000001E-2</v>
      </c>
      <c r="P9" s="10">
        <v>1.0699999999999999E-2</v>
      </c>
      <c r="Q9" s="10">
        <v>1.0200000000000001E-2</v>
      </c>
      <c r="R9" s="11">
        <v>9.7000000000000003E-3</v>
      </c>
      <c r="S9" s="11">
        <v>9.2999999999999992E-3</v>
      </c>
      <c r="T9" s="11">
        <v>8.3000000000000001E-3</v>
      </c>
      <c r="U9" s="11">
        <v>6.8999999999999999E-3</v>
      </c>
      <c r="V9" s="11">
        <v>5.5999999999999999E-3</v>
      </c>
      <c r="W9" s="11">
        <v>3.0999999999999999E-3</v>
      </c>
      <c r="X9" s="11">
        <v>1E-4</v>
      </c>
      <c r="Y9" s="11">
        <v>0</v>
      </c>
    </row>
    <row r="10" spans="1:29">
      <c r="A10" s="38">
        <v>4</v>
      </c>
      <c r="B10" s="537"/>
      <c r="C10" s="40" t="s">
        <v>4</v>
      </c>
      <c r="D10" s="41">
        <v>0.4914</v>
      </c>
      <c r="E10" s="41">
        <v>0.47549999999999998</v>
      </c>
      <c r="F10" s="41">
        <v>0.41980000000000001</v>
      </c>
      <c r="G10" s="41">
        <v>0.39290000000000003</v>
      </c>
      <c r="H10" s="41">
        <v>0.37609999999999999</v>
      </c>
      <c r="I10" s="41">
        <v>0.34570000000000001</v>
      </c>
      <c r="J10" s="41">
        <v>0.31890000000000002</v>
      </c>
      <c r="K10" s="41">
        <v>0.28749999999999998</v>
      </c>
      <c r="L10" s="41">
        <v>0.26569999999999999</v>
      </c>
      <c r="M10" s="10">
        <v>0.27339999999999998</v>
      </c>
      <c r="N10" s="10">
        <v>0.28399999999999997</v>
      </c>
      <c r="O10" s="10">
        <v>0.29330000000000001</v>
      </c>
      <c r="P10" s="10">
        <v>0.2999</v>
      </c>
      <c r="Q10" s="10">
        <v>0.30769999999999997</v>
      </c>
      <c r="R10" s="11">
        <v>0.31540000000000001</v>
      </c>
      <c r="S10" s="8">
        <v>0.32219999999999999</v>
      </c>
      <c r="T10" s="11">
        <v>0.3286</v>
      </c>
      <c r="U10" s="8">
        <v>0.33439999999999998</v>
      </c>
      <c r="V10" s="11">
        <v>0.34010000000000001</v>
      </c>
      <c r="W10" s="8">
        <v>0.34549999999999997</v>
      </c>
      <c r="X10" s="8">
        <v>0.35070000000000001</v>
      </c>
      <c r="Y10" s="8">
        <v>0.35589999999999999</v>
      </c>
    </row>
    <row r="11" spans="1:29">
      <c r="A11" s="12"/>
      <c r="B11" s="13"/>
      <c r="C11" s="13"/>
      <c r="D11" s="13"/>
      <c r="E11" s="13"/>
      <c r="F11" s="13"/>
      <c r="G11" s="14"/>
      <c r="H11" s="14"/>
      <c r="I11" s="14"/>
      <c r="J11" s="14"/>
      <c r="K11" s="14"/>
      <c r="L11" s="14"/>
      <c r="M11" s="15"/>
      <c r="N11" s="15"/>
      <c r="O11" s="15"/>
      <c r="P11" s="15"/>
      <c r="Q11" s="15"/>
      <c r="R11" s="16"/>
      <c r="S11" s="16"/>
      <c r="T11" s="16"/>
      <c r="U11" s="16"/>
      <c r="V11" s="16"/>
      <c r="W11" s="16"/>
      <c r="X11" s="16"/>
      <c r="Y11" s="16"/>
    </row>
    <row r="12" spans="1:29" ht="19.5" customHeight="1">
      <c r="A12" s="17">
        <v>5</v>
      </c>
      <c r="B12" s="529" t="s">
        <v>5</v>
      </c>
      <c r="C12" s="529"/>
      <c r="D12" s="18">
        <f t="shared" ref="D12:Y13" si="0">D9-D7</f>
        <v>-9.9999999999999395E-5</v>
      </c>
      <c r="E12" s="18">
        <f t="shared" si="0"/>
        <v>0</v>
      </c>
      <c r="F12" s="18">
        <f t="shared" si="0"/>
        <v>0</v>
      </c>
      <c r="G12" s="18">
        <f t="shared" si="0"/>
        <v>0</v>
      </c>
      <c r="H12" s="18">
        <f t="shared" si="0"/>
        <v>0</v>
      </c>
      <c r="I12" s="18">
        <f t="shared" si="0"/>
        <v>0</v>
      </c>
      <c r="J12" s="18">
        <f t="shared" si="0"/>
        <v>0</v>
      </c>
      <c r="K12" s="18">
        <f t="shared" si="0"/>
        <v>0</v>
      </c>
      <c r="L12" s="18">
        <f t="shared" si="0"/>
        <v>0</v>
      </c>
      <c r="M12" s="18">
        <f t="shared" si="0"/>
        <v>0</v>
      </c>
      <c r="N12" s="18">
        <f t="shared" si="0"/>
        <v>0</v>
      </c>
      <c r="O12" s="18">
        <f t="shared" si="0"/>
        <v>0</v>
      </c>
      <c r="P12" s="18">
        <f t="shared" si="0"/>
        <v>0</v>
      </c>
      <c r="Q12" s="18">
        <f t="shared" si="0"/>
        <v>0</v>
      </c>
      <c r="R12" s="18">
        <f t="shared" si="0"/>
        <v>0</v>
      </c>
      <c r="S12" s="18">
        <f t="shared" si="0"/>
        <v>0</v>
      </c>
      <c r="T12" s="18">
        <f t="shared" si="0"/>
        <v>0</v>
      </c>
      <c r="U12" s="18">
        <f t="shared" si="0"/>
        <v>0</v>
      </c>
      <c r="V12" s="18">
        <f t="shared" si="0"/>
        <v>0</v>
      </c>
      <c r="W12" s="18">
        <f t="shared" si="0"/>
        <v>0</v>
      </c>
      <c r="X12" s="18">
        <f t="shared" si="0"/>
        <v>0</v>
      </c>
      <c r="Y12" s="18">
        <f t="shared" si="0"/>
        <v>0</v>
      </c>
    </row>
    <row r="13" spans="1:29" ht="19.5" customHeight="1">
      <c r="A13" s="17">
        <v>6</v>
      </c>
      <c r="B13" s="529" t="s">
        <v>6</v>
      </c>
      <c r="C13" s="529"/>
      <c r="D13" s="18">
        <f t="shared" si="0"/>
        <v>0</v>
      </c>
      <c r="E13" s="18">
        <f t="shared" si="0"/>
        <v>-1.3000000000000234E-3</v>
      </c>
      <c r="F13" s="18">
        <f t="shared" si="0"/>
        <v>-5.0000000000000044E-4</v>
      </c>
      <c r="G13" s="18">
        <f t="shared" si="0"/>
        <v>-5.0000000000000044E-4</v>
      </c>
      <c r="H13" s="18">
        <f t="shared" si="0"/>
        <v>-5.9999999999998943E-4</v>
      </c>
      <c r="I13" s="18">
        <f t="shared" si="0"/>
        <v>-5.9999999999998943E-4</v>
      </c>
      <c r="J13" s="18">
        <f t="shared" si="0"/>
        <v>-5.0000000000000044E-4</v>
      </c>
      <c r="K13" s="18">
        <f t="shared" si="0"/>
        <v>-5.0000000000000044E-4</v>
      </c>
      <c r="L13" s="18">
        <f t="shared" si="0"/>
        <v>0</v>
      </c>
      <c r="M13" s="18">
        <f t="shared" si="0"/>
        <v>0</v>
      </c>
      <c r="N13" s="18">
        <f t="shared" si="0"/>
        <v>0</v>
      </c>
      <c r="O13" s="18">
        <f t="shared" si="0"/>
        <v>0</v>
      </c>
      <c r="P13" s="18">
        <f t="shared" si="0"/>
        <v>0</v>
      </c>
      <c r="Q13" s="18">
        <f t="shared" si="0"/>
        <v>0</v>
      </c>
      <c r="R13" s="18">
        <f t="shared" si="0"/>
        <v>0</v>
      </c>
      <c r="S13" s="18">
        <f t="shared" si="0"/>
        <v>0</v>
      </c>
      <c r="T13" s="18">
        <f t="shared" si="0"/>
        <v>0</v>
      </c>
      <c r="U13" s="18">
        <f t="shared" si="0"/>
        <v>0</v>
      </c>
      <c r="V13" s="18">
        <f t="shared" si="0"/>
        <v>0</v>
      </c>
      <c r="W13" s="18">
        <f t="shared" si="0"/>
        <v>0</v>
      </c>
      <c r="X13" s="18">
        <f t="shared" si="0"/>
        <v>0</v>
      </c>
      <c r="Y13" s="18">
        <f t="shared" si="0"/>
        <v>0</v>
      </c>
    </row>
    <row r="14" spans="1:29">
      <c r="A14" s="19"/>
      <c r="B14" s="20"/>
      <c r="C14" s="21"/>
      <c r="D14" s="22"/>
      <c r="E14" s="22"/>
      <c r="F14" s="22"/>
      <c r="G14" s="23"/>
      <c r="H14" s="8"/>
      <c r="I14" s="8"/>
      <c r="J14" s="8"/>
      <c r="K14" s="8"/>
      <c r="L14" s="8"/>
      <c r="M14" s="9"/>
      <c r="N14" s="8"/>
      <c r="O14" s="8"/>
      <c r="P14" s="8"/>
      <c r="Q14" s="8"/>
      <c r="R14" s="8"/>
      <c r="S14" s="10"/>
      <c r="T14" s="10"/>
      <c r="U14" s="10"/>
      <c r="V14" s="10"/>
      <c r="W14" s="10"/>
      <c r="X14" s="11"/>
      <c r="Y14" s="11"/>
      <c r="Z14" s="24"/>
      <c r="AA14" s="24"/>
      <c r="AB14" s="24"/>
      <c r="AC14" s="24"/>
    </row>
    <row r="15" spans="1:29" ht="19.5" customHeight="1">
      <c r="A15" s="25">
        <v>7</v>
      </c>
      <c r="B15" s="529" t="s">
        <v>7</v>
      </c>
      <c r="C15" s="529"/>
      <c r="D15" s="18">
        <f t="shared" ref="D15:Y15" si="1">D8-D7</f>
        <v>0.46389999999999998</v>
      </c>
      <c r="E15" s="18">
        <f t="shared" si="1"/>
        <v>0.45479999999999998</v>
      </c>
      <c r="F15" s="18">
        <f t="shared" si="1"/>
        <v>0.3982</v>
      </c>
      <c r="G15" s="18">
        <f t="shared" si="1"/>
        <v>0.37250000000000005</v>
      </c>
      <c r="H15" s="18">
        <f t="shared" si="1"/>
        <v>0.35749999999999998</v>
      </c>
      <c r="I15" s="18">
        <f t="shared" si="1"/>
        <v>0.32779999999999998</v>
      </c>
      <c r="J15" s="18">
        <f t="shared" si="1"/>
        <v>0.30120000000000002</v>
      </c>
      <c r="K15" s="18">
        <f t="shared" si="1"/>
        <v>0.27049999999999996</v>
      </c>
      <c r="L15" s="18">
        <f t="shared" si="1"/>
        <v>0.24909999999999999</v>
      </c>
      <c r="M15" s="18">
        <f t="shared" si="1"/>
        <v>0.25769999999999998</v>
      </c>
      <c r="N15" s="18">
        <f t="shared" si="1"/>
        <v>0.26909999999999995</v>
      </c>
      <c r="O15" s="18">
        <f t="shared" si="1"/>
        <v>0.27879999999999999</v>
      </c>
      <c r="P15" s="18">
        <f t="shared" si="1"/>
        <v>0.28920000000000001</v>
      </c>
      <c r="Q15" s="18">
        <f t="shared" si="1"/>
        <v>0.29749999999999999</v>
      </c>
      <c r="R15" s="18">
        <f t="shared" si="1"/>
        <v>0.30570000000000003</v>
      </c>
      <c r="S15" s="18">
        <f t="shared" si="1"/>
        <v>0.31290000000000001</v>
      </c>
      <c r="T15" s="18">
        <f t="shared" si="1"/>
        <v>0.32030000000000003</v>
      </c>
      <c r="U15" s="18">
        <f t="shared" si="1"/>
        <v>0.32749999999999996</v>
      </c>
      <c r="V15" s="18">
        <f t="shared" si="1"/>
        <v>0.33450000000000002</v>
      </c>
      <c r="W15" s="18">
        <f t="shared" si="1"/>
        <v>0.34239999999999998</v>
      </c>
      <c r="X15" s="18">
        <f t="shared" si="1"/>
        <v>0.35060000000000002</v>
      </c>
      <c r="Y15" s="18">
        <f t="shared" si="1"/>
        <v>0.35589999999999999</v>
      </c>
      <c r="Z15" s="26"/>
      <c r="AA15" s="26"/>
      <c r="AB15" s="26"/>
      <c r="AC15" s="26"/>
    </row>
    <row r="16" spans="1:29" ht="19.5" customHeight="1">
      <c r="A16" s="25">
        <v>8</v>
      </c>
      <c r="B16" s="534" t="s">
        <v>8</v>
      </c>
      <c r="C16" s="535"/>
      <c r="D16" s="27">
        <f t="shared" ref="D16:Y16" si="2">D10-D9</f>
        <v>0.46400000000000002</v>
      </c>
      <c r="E16" s="27">
        <f t="shared" si="2"/>
        <v>0.45349999999999996</v>
      </c>
      <c r="F16" s="27">
        <f t="shared" si="2"/>
        <v>0.3977</v>
      </c>
      <c r="G16" s="27">
        <f t="shared" si="2"/>
        <v>0.37200000000000005</v>
      </c>
      <c r="H16" s="27">
        <f t="shared" si="2"/>
        <v>0.3569</v>
      </c>
      <c r="I16" s="27">
        <f t="shared" si="2"/>
        <v>0.32719999999999999</v>
      </c>
      <c r="J16" s="27">
        <f t="shared" si="2"/>
        <v>0.30070000000000002</v>
      </c>
      <c r="K16" s="27">
        <f t="shared" si="2"/>
        <v>0.26999999999999996</v>
      </c>
      <c r="L16" s="27">
        <f t="shared" si="2"/>
        <v>0.24909999999999999</v>
      </c>
      <c r="M16" s="27">
        <f t="shared" si="2"/>
        <v>0.25769999999999998</v>
      </c>
      <c r="N16" s="27">
        <f t="shared" si="2"/>
        <v>0.26909999999999995</v>
      </c>
      <c r="O16" s="27">
        <f t="shared" si="2"/>
        <v>0.27879999999999999</v>
      </c>
      <c r="P16" s="27">
        <f t="shared" si="2"/>
        <v>0.28920000000000001</v>
      </c>
      <c r="Q16" s="27">
        <f t="shared" si="2"/>
        <v>0.29749999999999999</v>
      </c>
      <c r="R16" s="28">
        <f t="shared" si="2"/>
        <v>0.30570000000000003</v>
      </c>
      <c r="S16" s="28">
        <f t="shared" si="2"/>
        <v>0.31290000000000001</v>
      </c>
      <c r="T16" s="28">
        <f t="shared" si="2"/>
        <v>0.32030000000000003</v>
      </c>
      <c r="U16" s="28">
        <f t="shared" si="2"/>
        <v>0.32749999999999996</v>
      </c>
      <c r="V16" s="28">
        <f t="shared" si="2"/>
        <v>0.33450000000000002</v>
      </c>
      <c r="W16" s="28">
        <f t="shared" si="2"/>
        <v>0.34239999999999998</v>
      </c>
      <c r="X16" s="28">
        <f t="shared" si="2"/>
        <v>0.35060000000000002</v>
      </c>
      <c r="Y16" s="28">
        <f t="shared" si="2"/>
        <v>0.35589999999999999</v>
      </c>
    </row>
    <row r="17" spans="1:25" ht="16.5" customHeight="1">
      <c r="A17" s="19"/>
      <c r="B17" s="20"/>
      <c r="C17" s="21"/>
      <c r="D17" s="22"/>
      <c r="E17" s="22"/>
      <c r="F17" s="22"/>
      <c r="G17" s="23"/>
      <c r="H17" s="23"/>
      <c r="I17" s="23"/>
      <c r="J17" s="23"/>
      <c r="K17" s="23"/>
      <c r="L17" s="23"/>
      <c r="M17" s="15"/>
      <c r="N17" s="15"/>
      <c r="O17" s="15"/>
      <c r="P17" s="15"/>
      <c r="Q17" s="15"/>
      <c r="R17" s="16"/>
      <c r="S17" s="16"/>
      <c r="T17" s="16"/>
      <c r="U17" s="16"/>
      <c r="V17" s="16"/>
      <c r="W17" s="16"/>
      <c r="X17" s="16"/>
      <c r="Y17" s="16"/>
    </row>
    <row r="18" spans="1:25" ht="21" customHeight="1">
      <c r="A18" s="17">
        <v>9</v>
      </c>
      <c r="B18" s="529" t="s">
        <v>9</v>
      </c>
      <c r="C18" s="529"/>
      <c r="D18" s="18">
        <f t="shared" ref="D18:Y18" si="3">D16-D15</f>
        <v>1.000000000000445E-4</v>
      </c>
      <c r="E18" s="18">
        <f t="shared" si="3"/>
        <v>-1.3000000000000234E-3</v>
      </c>
      <c r="F18" s="18">
        <f t="shared" si="3"/>
        <v>-5.0000000000000044E-4</v>
      </c>
      <c r="G18" s="18">
        <f t="shared" si="3"/>
        <v>-5.0000000000000044E-4</v>
      </c>
      <c r="H18" s="18">
        <f t="shared" si="3"/>
        <v>-5.9999999999998943E-4</v>
      </c>
      <c r="I18" s="18">
        <f t="shared" si="3"/>
        <v>-5.9999999999998943E-4</v>
      </c>
      <c r="J18" s="18">
        <f t="shared" si="3"/>
        <v>-5.0000000000000044E-4</v>
      </c>
      <c r="K18" s="18">
        <f t="shared" si="3"/>
        <v>-5.0000000000000044E-4</v>
      </c>
      <c r="L18" s="18">
        <f t="shared" si="3"/>
        <v>0</v>
      </c>
      <c r="M18" s="18">
        <f t="shared" si="3"/>
        <v>0</v>
      </c>
      <c r="N18" s="18">
        <f t="shared" si="3"/>
        <v>0</v>
      </c>
      <c r="O18" s="18">
        <f t="shared" si="3"/>
        <v>0</v>
      </c>
      <c r="P18" s="18">
        <f t="shared" si="3"/>
        <v>0</v>
      </c>
      <c r="Q18" s="18">
        <f t="shared" si="3"/>
        <v>0</v>
      </c>
      <c r="R18" s="18">
        <f t="shared" si="3"/>
        <v>0</v>
      </c>
      <c r="S18" s="18">
        <f t="shared" si="3"/>
        <v>0</v>
      </c>
      <c r="T18" s="18">
        <f t="shared" si="3"/>
        <v>0</v>
      </c>
      <c r="U18" s="18">
        <f t="shared" si="3"/>
        <v>0</v>
      </c>
      <c r="V18" s="18">
        <f t="shared" si="3"/>
        <v>0</v>
      </c>
      <c r="W18" s="18">
        <f t="shared" si="3"/>
        <v>0</v>
      </c>
      <c r="X18" s="18">
        <f t="shared" si="3"/>
        <v>0</v>
      </c>
      <c r="Y18" s="18">
        <f t="shared" si="3"/>
        <v>0</v>
      </c>
    </row>
    <row r="19" spans="1:25" ht="25.5" customHeight="1">
      <c r="A19" s="29"/>
      <c r="B19" s="30"/>
      <c r="C19" s="30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</row>
    <row r="20" spans="1:25" ht="25.5" customHeight="1">
      <c r="A20" s="29"/>
      <c r="B20" s="30"/>
      <c r="C20" s="30"/>
      <c r="D20" s="30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</row>
    <row r="21" spans="1:25">
      <c r="A21" s="32" t="s">
        <v>82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</row>
    <row r="22" spans="1:25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</row>
    <row r="23" spans="1:25" s="35" customFormat="1" ht="12.75">
      <c r="A23" s="7" t="s">
        <v>0</v>
      </c>
      <c r="B23" s="526" t="s">
        <v>2</v>
      </c>
      <c r="C23" s="527"/>
      <c r="D23" s="528"/>
      <c r="E23" s="34">
        <v>2025</v>
      </c>
      <c r="F23" s="7">
        <v>2026</v>
      </c>
      <c r="G23" s="34">
        <v>2027</v>
      </c>
      <c r="H23" s="7">
        <v>2028</v>
      </c>
      <c r="I23" s="34">
        <v>2029</v>
      </c>
      <c r="J23" s="7">
        <v>2030</v>
      </c>
      <c r="K23" s="34">
        <v>2031</v>
      </c>
      <c r="L23" s="7">
        <v>2032</v>
      </c>
      <c r="M23" s="34">
        <v>2033</v>
      </c>
      <c r="N23" s="7">
        <v>2034</v>
      </c>
      <c r="O23" s="34">
        <v>2035</v>
      </c>
      <c r="P23" s="7">
        <v>2036</v>
      </c>
      <c r="Q23" s="34">
        <v>2037</v>
      </c>
      <c r="R23" s="7">
        <v>2038</v>
      </c>
      <c r="S23" s="34">
        <v>2039</v>
      </c>
      <c r="T23" s="7">
        <v>2040</v>
      </c>
      <c r="U23" s="34">
        <v>2041</v>
      </c>
      <c r="V23" s="7">
        <v>2042</v>
      </c>
      <c r="W23" s="34">
        <v>2043</v>
      </c>
      <c r="X23" s="7">
        <v>2044</v>
      </c>
      <c r="Y23" s="34">
        <v>2045</v>
      </c>
    </row>
    <row r="24" spans="1:25" ht="23.25" customHeight="1">
      <c r="A24" s="17">
        <v>1</v>
      </c>
      <c r="B24" s="523" t="s">
        <v>80</v>
      </c>
      <c r="C24" s="524"/>
      <c r="D24" s="525"/>
      <c r="E24" s="36">
        <v>81842351</v>
      </c>
      <c r="F24" s="36">
        <v>90000000</v>
      </c>
      <c r="G24" s="36">
        <v>100654180</v>
      </c>
      <c r="H24" s="36">
        <v>181829519</v>
      </c>
      <c r="I24" s="36">
        <v>353296751</v>
      </c>
      <c r="J24" s="36">
        <v>396710197</v>
      </c>
      <c r="K24" s="36">
        <v>428896474</v>
      </c>
      <c r="L24" s="36">
        <v>463197695</v>
      </c>
      <c r="M24" s="36">
        <v>499174117</v>
      </c>
      <c r="N24" s="36">
        <v>547765390</v>
      </c>
      <c r="O24" s="36">
        <v>576274536</v>
      </c>
      <c r="P24" s="36">
        <v>624566225</v>
      </c>
      <c r="Q24" s="36">
        <v>664425812</v>
      </c>
      <c r="R24" s="36">
        <v>704850663</v>
      </c>
      <c r="S24" s="36">
        <v>747273570</v>
      </c>
      <c r="T24" s="36">
        <v>793556972</v>
      </c>
      <c r="U24" s="36">
        <v>837809355</v>
      </c>
      <c r="V24" s="36">
        <v>882544470</v>
      </c>
      <c r="W24" s="36">
        <v>932293564</v>
      </c>
      <c r="X24" s="36">
        <v>985399796</v>
      </c>
      <c r="Y24" s="36">
        <v>1032949716</v>
      </c>
    </row>
    <row r="25" spans="1:25" ht="24.75" customHeight="1">
      <c r="A25" s="17">
        <v>2</v>
      </c>
      <c r="B25" s="523" t="s">
        <v>78</v>
      </c>
      <c r="C25" s="524"/>
      <c r="D25" s="525"/>
      <c r="E25" s="36">
        <v>78742147</v>
      </c>
      <c r="F25" s="36">
        <v>83554296</v>
      </c>
      <c r="G25" s="36">
        <v>100738954</v>
      </c>
      <c r="H25" s="36">
        <v>181936514</v>
      </c>
      <c r="I25" s="36">
        <v>353378323</v>
      </c>
      <c r="J25" s="36">
        <v>396710197</v>
      </c>
      <c r="K25" s="36">
        <v>428896474</v>
      </c>
      <c r="L25" s="36">
        <v>463197695</v>
      </c>
      <c r="M25" s="36">
        <v>499174117</v>
      </c>
      <c r="N25" s="36">
        <v>547765390</v>
      </c>
      <c r="O25" s="36">
        <v>576274536</v>
      </c>
      <c r="P25" s="36">
        <v>624566225</v>
      </c>
      <c r="Q25" s="36">
        <v>664425812</v>
      </c>
      <c r="R25" s="36">
        <v>704850663</v>
      </c>
      <c r="S25" s="36">
        <v>747273570</v>
      </c>
      <c r="T25" s="36">
        <v>793556972</v>
      </c>
      <c r="U25" s="36">
        <v>837809355</v>
      </c>
      <c r="V25" s="36">
        <v>882544470</v>
      </c>
      <c r="W25" s="36">
        <v>932293564</v>
      </c>
      <c r="X25" s="36">
        <v>985399796</v>
      </c>
      <c r="Y25" s="36">
        <v>1032949716</v>
      </c>
    </row>
    <row r="26" spans="1:25" ht="25.5" customHeight="1">
      <c r="A26" s="17">
        <v>3</v>
      </c>
      <c r="B26" s="523" t="s">
        <v>1</v>
      </c>
      <c r="C26" s="524"/>
      <c r="D26" s="525"/>
      <c r="E26" s="37">
        <f t="shared" ref="E26:Y26" si="4">E25-E24</f>
        <v>-3100204</v>
      </c>
      <c r="F26" s="37">
        <f t="shared" si="4"/>
        <v>-6445704</v>
      </c>
      <c r="G26" s="37">
        <f t="shared" si="4"/>
        <v>84774</v>
      </c>
      <c r="H26" s="37">
        <f t="shared" si="4"/>
        <v>106995</v>
      </c>
      <c r="I26" s="37">
        <f t="shared" si="4"/>
        <v>81572</v>
      </c>
      <c r="J26" s="37">
        <f t="shared" si="4"/>
        <v>0</v>
      </c>
      <c r="K26" s="37">
        <f t="shared" si="4"/>
        <v>0</v>
      </c>
      <c r="L26" s="37">
        <f t="shared" si="4"/>
        <v>0</v>
      </c>
      <c r="M26" s="37">
        <f t="shared" si="4"/>
        <v>0</v>
      </c>
      <c r="N26" s="37">
        <f t="shared" si="4"/>
        <v>0</v>
      </c>
      <c r="O26" s="37">
        <f t="shared" si="4"/>
        <v>0</v>
      </c>
      <c r="P26" s="37">
        <f t="shared" si="4"/>
        <v>0</v>
      </c>
      <c r="Q26" s="37">
        <f t="shared" si="4"/>
        <v>0</v>
      </c>
      <c r="R26" s="37">
        <f t="shared" si="4"/>
        <v>0</v>
      </c>
      <c r="S26" s="37">
        <f t="shared" si="4"/>
        <v>0</v>
      </c>
      <c r="T26" s="37">
        <f t="shared" si="4"/>
        <v>0</v>
      </c>
      <c r="U26" s="37">
        <f t="shared" si="4"/>
        <v>0</v>
      </c>
      <c r="V26" s="37">
        <f t="shared" si="4"/>
        <v>0</v>
      </c>
      <c r="W26" s="37">
        <f t="shared" si="4"/>
        <v>0</v>
      </c>
      <c r="X26" s="37">
        <f t="shared" si="4"/>
        <v>0</v>
      </c>
      <c r="Y26" s="37">
        <f t="shared" si="4"/>
        <v>0</v>
      </c>
    </row>
    <row r="46" spans="6:6">
      <c r="F46" s="2">
        <v>1745594</v>
      </c>
    </row>
  </sheetData>
  <mergeCells count="16">
    <mergeCell ref="B16:C16"/>
    <mergeCell ref="B7:B8"/>
    <mergeCell ref="B9:B10"/>
    <mergeCell ref="B12:C12"/>
    <mergeCell ref="B13:C13"/>
    <mergeCell ref="B15:C15"/>
    <mergeCell ref="D2:G2"/>
    <mergeCell ref="I2:L2"/>
    <mergeCell ref="N2:Q2"/>
    <mergeCell ref="U2:Y2"/>
    <mergeCell ref="A4:W4"/>
    <mergeCell ref="B25:D25"/>
    <mergeCell ref="B26:D26"/>
    <mergeCell ref="B23:D23"/>
    <mergeCell ref="B24:D24"/>
    <mergeCell ref="B18:C18"/>
  </mergeCells>
  <printOptions horizontalCentered="1"/>
  <pageMargins left="0" right="0" top="0.74803149606299213" bottom="0.74803149606299213" header="0.31496062992125984" footer="0.31496062992125984"/>
  <pageSetup paperSize="8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3</vt:i4>
      </vt:variant>
    </vt:vector>
  </HeadingPairs>
  <TitlesOfParts>
    <vt:vector size="5" baseType="lpstr">
      <vt:lpstr>Zał. nr 1</vt:lpstr>
      <vt:lpstr>Zał. nr 2</vt:lpstr>
      <vt:lpstr>'Zał. nr 1'!Obszar_wydruku</vt:lpstr>
      <vt:lpstr>'Zał. nr 2'!Obszar_wydruku</vt:lpstr>
      <vt:lpstr>'Zał. nr 1'!Tytuły_wydruku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Kajzar Karolina</dc:creator>
  <cp:lastModifiedBy>Marta Milo-Woszczak</cp:lastModifiedBy>
  <cp:lastPrinted>2024-04-11T11:50:53Z</cp:lastPrinted>
  <dcterms:created xsi:type="dcterms:W3CDTF">2022-11-03T13:36:52Z</dcterms:created>
  <dcterms:modified xsi:type="dcterms:W3CDTF">2024-04-12T11:28:49Z</dcterms:modified>
</cp:coreProperties>
</file>