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f.kowal\Desktop\do wysłania\2024\kwiecień 2024\US zmiany w budżecie\"/>
    </mc:Choice>
  </mc:AlternateContent>
  <xr:revisionPtr revIDLastSave="0" documentId="13_ncr:1_{A28D536D-3FAC-4A30-9AF5-1BB5DFABF955}" xr6:coauthVersionLast="3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 dochody kwiecień" sheetId="5" r:id="rId1"/>
    <sheet name="wydatki kwiecień" sheetId="6" r:id="rId2"/>
  </sheets>
  <definedNames>
    <definedName name="_xlnm.Print_Area" localSheetId="0">' dochody kwiecień'!$A$1:$G$11</definedName>
    <definedName name="_xlnm.Print_Area" localSheetId="1">'wydatki kwiecień'!$A$1:$H$27</definedName>
    <definedName name="_xlnm.Print_Titles" localSheetId="0">' dochody kwiecień'!$2:$3</definedName>
    <definedName name="_xlnm.Print_Titles" localSheetId="1">'wydatki kwiecień'!$1:$2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6" l="1"/>
  <c r="I9" i="6" l="1"/>
  <c r="I5" i="6"/>
  <c r="I15" i="6" l="1"/>
  <c r="E7" i="5"/>
  <c r="H8" i="5" s="1"/>
  <c r="E8" i="5"/>
  <c r="D7" i="5"/>
  <c r="I14" i="6" l="1"/>
  <c r="E4" i="5"/>
  <c r="E10" i="5" s="1"/>
  <c r="D5" i="5"/>
  <c r="D10" i="5" s="1"/>
  <c r="E23" i="6" l="1"/>
  <c r="E25" i="6" s="1"/>
  <c r="D11" i="5" l="1"/>
  <c r="D26" i="6"/>
</calcChain>
</file>

<file path=xl/sharedStrings.xml><?xml version="1.0" encoding="utf-8"?>
<sst xmlns="http://schemas.openxmlformats.org/spreadsheetml/2006/main" count="99" uniqueCount="82">
  <si>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</si>
  <si>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</si>
  <si>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</si>
  <si>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</si>
  <si>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</si>
  <si>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</si>
  <si>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</si>
  <si>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</si>
  <si>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</si>
  <si>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</si>
  <si>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</si>
  <si>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Źródło</t>
  </si>
  <si>
    <t>Ogółem plan dochodów</t>
  </si>
  <si>
    <t>85295</t>
  </si>
  <si>
    <t>ROPS</t>
  </si>
  <si>
    <t>60013</t>
  </si>
  <si>
    <t>Dep. DT</t>
  </si>
  <si>
    <t>Dep. OZ</t>
  </si>
  <si>
    <t>85120</t>
  </si>
  <si>
    <t>70005</t>
  </si>
  <si>
    <t>Dep. RG</t>
  </si>
  <si>
    <r>
      <rPr>
        <b/>
        <u/>
        <sz val="20"/>
        <rFont val="Arial"/>
        <family val="2"/>
        <charset val="238"/>
      </rPr>
      <t>Ustalenie planu wydatków</t>
    </r>
    <r>
      <rPr>
        <sz val="20"/>
        <rFont val="Arial"/>
        <family val="2"/>
        <charset val="238"/>
      </rPr>
      <t xml:space="preserve"> z przeznaczeniem na nabycie prawa wieczystego użytkowania ustanowionego na nieruchomości położonej w Przemyślu.</t>
    </r>
  </si>
  <si>
    <t>01095</t>
  </si>
  <si>
    <t>010</t>
  </si>
  <si>
    <t>Dep. OW</t>
  </si>
  <si>
    <t>700
750
853
921</t>
  </si>
  <si>
    <t>70005
70095
75095
85395
92109
92116
92195</t>
  </si>
  <si>
    <t>90008</t>
  </si>
  <si>
    <t>Dep. GR</t>
  </si>
  <si>
    <t>90005</t>
  </si>
  <si>
    <t>75095</t>
  </si>
  <si>
    <t>15011</t>
  </si>
  <si>
    <t>WUP</t>
  </si>
  <si>
    <t>Dep. DT/PZDW</t>
  </si>
  <si>
    <t>PZDW</t>
  </si>
  <si>
    <t>Dep. DO / instytucje kultury</t>
  </si>
  <si>
    <t>85217</t>
  </si>
  <si>
    <t>Środki otrzymane z państwowych funduszy celowych na realizację zadań bieżących jednostek sektora finansów publicznych.</t>
  </si>
  <si>
    <t>Dep. BF</t>
  </si>
  <si>
    <t>Dep. RP</t>
  </si>
  <si>
    <t>Dep. DT/
PZDW</t>
  </si>
  <si>
    <t>Dep. OZ/
ROPS</t>
  </si>
  <si>
    <t>Środki na dofinansowanie własnych inwestycji gmin, powiatów (związków gmin, związków powiatowo-gminnych, związków powiatów), samorządów województw, pozyskane z innych źródeł (Rządowy Fundusz Rozwoju Dróg).</t>
  </si>
  <si>
    <r>
      <rPr>
        <b/>
        <u/>
        <sz val="20"/>
        <rFont val="Arial"/>
        <family val="2"/>
        <charset val="238"/>
      </rPr>
      <t>Zmiany w planie wydatków</t>
    </r>
    <r>
      <rPr>
        <sz val="20"/>
        <rFont val="Arial"/>
        <family val="2"/>
        <charset val="238"/>
      </rPr>
      <t xml:space="preserve"> przeznaczonych na realizację Podkarpackiego Programu Odnowy Wsi na lata 2021-2025 poprzez:
1) zmniejszenie planu wydatków na zakup usług,
2) ustalenie planu dotacji na pomoc finansową dla jednostek samorządu terytorialnego na realizację zadań mających na celu przeprowadzenie inicjatyw edukacyjnych w II etapie koncepcji "Uniwersytetu Samorządności"  </t>
    </r>
  </si>
  <si>
    <t>środki pochodzące z budżetu UE</t>
  </si>
  <si>
    <t xml:space="preserve">Finansowanie wydatków </t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</si>
  <si>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"Uwolnienie zielonej gospodarki wodorowej dla MŚP w regionach europejskich" w ramach Programu Interreg Europa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</si>
  <si>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t xml:space="preserve">środki własne Samorządu Województwa </t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</si>
  <si>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przeznaczeniem na realizację zadania pn.: "Budowa DW nr 858 Zarzecze - granica województwa na odcinku Dąbrowica - Sieraków".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</si>
  <si>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przeznaczeniem na realizację zadania pn.: "Budowa wschodniej obwodnicy Łańcuta w ciągu drogi wojewódzkiej nr 877 od węzła A4 "Łańcut" do drogi krajowej nr 94 w Głuchowie".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</si>
  <si>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Zmniejszenie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przeznaczonych na realizację zadania pn.: "Budowa obwodnicy Leska w ciągu DW 894 od DK 84 w m. Postołów do DW 894 w m. Huzele".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</si>
  <si>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Zmniejszenie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przeznaczonych na realizację zadania pn.: "Rozbudowa drogi wojewódzkiej nr 865 na odcinku Oleszyce – Cieszanów " w ramach programu Fundusze Europejskie dla Polski Wschodniej 2021-2027.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</si>
  <si>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Zmniejszenie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przeznaczonych na realizację zadania pn.: "Przebudowa i rozbudowa DW 865 na odcinku Koniaczów – Zapałów "w ramach programu Fundusze Europejskie dla Polski Wschodniej 2021-2027.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</si>
  <si>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t>92106
92108
92109
92110
92114
92116
92118</t>
  </si>
  <si>
    <r>
      <rPr>
        <b/>
        <u/>
        <sz val="20"/>
        <color theme="1"/>
        <rFont val="Arial"/>
        <family val="2"/>
        <charset val="238"/>
      </rPr>
      <t>Ustalenie planu wydatków</t>
    </r>
    <r>
      <rPr>
        <sz val="20"/>
        <color theme="1"/>
        <rFont val="Arial"/>
        <family val="2"/>
        <charset val="238"/>
      </rPr>
      <t xml:space="preserve"> z przeznaczeniem na realizację zadania pn."Przebudowa/rozbudowa/budowa drogi wojewódzkiej nr 865 na odcinku Sobiecin - Cieszanów" w ramach programu Fundusze Europejskie dla Polski Wschodniej 2021-2027.
</t>
    </r>
    <r>
      <rPr>
        <b/>
        <sz val="20"/>
        <color theme="1"/>
        <rFont val="Arial"/>
        <family val="2"/>
        <charset val="238"/>
      </rPr>
      <t>Wraz w wprowadzeniem przedsięwzięcia do wykazu przedsięwzięć ujętych w WPF.</t>
    </r>
  </si>
  <si>
    <t>1) środki pochodzące z budżetu UE - 28.643.402,-zł,
2) środki własne Samorządu Województwa - 5.074.718,-zł</t>
  </si>
  <si>
    <t>1) środki pochodzące z budżetu UE - 24.256.722,-zł,
2) środki własne Samorządu Województwa - 4.295.598,-zł</t>
  </si>
  <si>
    <t>1) środki pochodzące z budżetu UE - 25.787.185,-zł,
2) środki własne Samorządu Województwa - 4.570.680,-zł</t>
  </si>
  <si>
    <t>1) środki pochodzące z budżetu UE - 69.002.516,-zł,
2) środki własne Samorządu Województwa - 24.745.412,-zł</t>
  </si>
  <si>
    <r>
      <t xml:space="preserve">1) </t>
    </r>
    <r>
      <rPr>
        <i/>
        <u/>
        <sz val="20"/>
        <color theme="1"/>
        <rFont val="Arial"/>
        <family val="2"/>
        <charset val="238"/>
      </rPr>
      <t xml:space="preserve">zmniejszenie </t>
    </r>
    <r>
      <rPr>
        <sz val="20"/>
        <color theme="1"/>
        <rFont val="Arial"/>
        <family val="2"/>
        <charset val="238"/>
      </rPr>
      <t xml:space="preserve">- środki własne samorządu Województwa,
2) </t>
    </r>
    <r>
      <rPr>
        <i/>
        <u/>
        <sz val="20"/>
        <color theme="1"/>
        <rFont val="Arial"/>
        <family val="2"/>
        <charset val="238"/>
      </rPr>
      <t>zwiększenie</t>
    </r>
    <r>
      <rPr>
        <sz val="20"/>
        <color theme="1"/>
        <rFont val="Arial"/>
        <family val="2"/>
        <charset val="238"/>
      </rPr>
      <t xml:space="preserve"> - środki Rządowego Funduszu Rozwoju Dróg</t>
    </r>
  </si>
  <si>
    <r>
      <t xml:space="preserve">1) </t>
    </r>
    <r>
      <rPr>
        <i/>
        <u/>
        <sz val="20"/>
        <rFont val="Arial"/>
        <family val="2"/>
        <charset val="238"/>
      </rPr>
      <t xml:space="preserve">zmniejszenie: </t>
    </r>
    <r>
      <rPr>
        <sz val="20"/>
        <rFont val="Arial"/>
        <family val="2"/>
        <charset val="238"/>
      </rPr>
      <t xml:space="preserve">środki pochodzące z budżetu UE - 248.991,-zł, dotacja celowa z budżetu państwa - 29.057,-zł,
2) </t>
    </r>
    <r>
      <rPr>
        <i/>
        <u/>
        <sz val="20"/>
        <rFont val="Arial"/>
        <family val="2"/>
        <charset val="238"/>
      </rPr>
      <t>zwiększenie</t>
    </r>
    <r>
      <rPr>
        <sz val="20"/>
        <rFont val="Arial"/>
        <family val="2"/>
        <charset val="238"/>
      </rPr>
      <t xml:space="preserve"> - środki pochodzące z budżetu UE - 235.543,-zł, dotacja celowa z budżetu państwa - 27.488,-zł</t>
    </r>
  </si>
  <si>
    <t>środki własne Samorządu Województwa w kwocie 32.213,- zł, w tym do przyszłej refundacji ze środków UE w kwocie 25.770,- zł</t>
  </si>
  <si>
    <t>środki własne Samorządu Województwa do przyszłej refundacji ze środków UE  w kwocie 17.926,-zł</t>
  </si>
  <si>
    <t>środki własne Samorządu Województwa do przyszłej refundacji ze środków UE  w kwocie 120.014,-zł.</t>
  </si>
  <si>
    <t xml:space="preserve">Odsetki od lokat wolnych środków budżetowych oraz od środków na rachunkach bankowych. </t>
  </si>
  <si>
    <t>Środki pochodzące z budżetu UE na realizację projektów w ramach programu regionalnego Fundusze Europejskie dla Podkarpacia 2021-2027.</t>
  </si>
  <si>
    <t>Dotacja celowa z budżetu państwa ma współfinansowanie projektów realizowanych w ramach programu regionalnego Fundusze Europejskie dla Podkarpacia 2021-2027.</t>
  </si>
  <si>
    <t>Środki pochodzące z budżetu UE na realizację inwestycji drogowych w ramach programu Fundusze Europejskie dla Polski Wschodniej 2021-2027.</t>
  </si>
  <si>
    <t>1) środki własne Samorządu Województwa - 10.677.206,-zł,
2) środki Rządowego Funduszu Rozwoju Dróg - 2.250,-zł</t>
  </si>
  <si>
    <t>środki własne Samorządu Województwa do przyszłej refundacji ze środków UE  w kwocie 28.418,-zł.</t>
  </si>
  <si>
    <r>
      <rPr>
        <b/>
        <u/>
        <sz val="20"/>
        <rFont val="Arial"/>
        <family val="2"/>
        <charset val="238"/>
      </rPr>
      <t>Przeniesienia w planie wydatków</t>
    </r>
    <r>
      <rPr>
        <sz val="20"/>
        <rFont val="Arial"/>
        <family val="2"/>
        <charset val="238"/>
      </rPr>
      <t xml:space="preserve"> poprzez:
1) zmniejszenie planu wydatków przeznaczonych na wykonanie dokumentacji kosztorysowo-projektowej dotyczącej remontu łazienek i ich dostosowanie do potrzeb niepełnosprawnych na I,II i III piętrze w budynku przy ul. Hetmańskiej 9",
2) ustalenie planu wydatków z przeznaczeniem na wykonanie dokumentacji kosztorysowo-projektowej dotyczącej robót budowlanych w ramach projektu pn. "Dostępny ROPS".</t>
    </r>
  </si>
  <si>
    <r>
      <rPr>
        <b/>
        <u/>
        <sz val="20"/>
        <rFont val="Arial"/>
        <family val="2"/>
        <charset val="238"/>
      </rPr>
      <t>Ustalenie planu dotacji</t>
    </r>
    <r>
      <rPr>
        <sz val="20"/>
        <rFont val="Arial"/>
        <family val="2"/>
        <charset val="238"/>
      </rPr>
      <t xml:space="preserve"> dla Gminy Pysznica na realizację powierzonego zadania pn. "Budowa przejścia dla pieszych przez drogę wojewódzką nr 855 Olbięcin - Stalowa Wola na odcinku pomiędzy ul. Kochanowskiego a ul. Isep w m. Brandwica wraz z budową ciągu pieszo - rowerowego od przejścia do ul. Kochanowskiego".</t>
    </r>
  </si>
  <si>
    <r>
      <rPr>
        <b/>
        <u/>
        <sz val="20"/>
        <color theme="1"/>
        <rFont val="Arial"/>
        <family val="2"/>
        <charset val="238"/>
      </rPr>
      <t>Zmniejszenie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przeznaczonych na realizację zadania pn.: "Przebudowa/rozbudowa DW 865 na odcinku od m. Zapałów do m. Oleszyce (Etap II Zapałów – Lipina)" w ramach programu Fundusze Europejskie dla Polski Wschodniej 2021-2027.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</si>
  <si>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Zmniejszenie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przeznaczonych na realizację zadania pn.: "Budowa nowego odcinka drogi wojewódzkiej nr 865 Jarosław Oleszyce – Cieszanów – Bełżec wraz z budową mostu na rzece San oraz budową i przebudową niezbędnej infrastruktury technicznej, budowli i urządzeń budowlanych w m. Jarosław" (zadanie realizowane przy udziale środków z Rządowego Funduszu Rozwoju Dróg)
</t>
    </r>
    <r>
      <rPr>
        <i/>
        <sz val="20"/>
        <color theme="1"/>
        <rFont val="Arial"/>
        <family val="2"/>
        <charset val="238"/>
      </rPr>
      <t xml:space="preserve">wraz ze zmianą  nazwy zadania na: 
Budowa nowego odcinka drogi wojewódzkiej nr 865 wraz z rozbudową węzła drogowego w ciągu DK 94 (obwodnicy Jarosławia) i budową mostu na rzece San w m. Munina i Sobiecin.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</si>
  <si>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"Dane satelitarne i Infrastruktura Danych Przestrzennych (SDI) dla zarządzania regionalnego opartego na dowodach" w ramach Programu Interreg Europa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</si>
  <si>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Zmniejszenie planu dotacji celowej</t>
    </r>
    <r>
      <rPr>
        <sz val="20"/>
        <rFont val="Arial"/>
        <family val="2"/>
        <charset val="238"/>
      </rPr>
      <t xml:space="preserve"> dla Wojewódzkiego Podkarpackiego Szpitala Psychiatrycznego w Żurawicy na realizację zadania pn. "Wykonanie instalacji fotowoltaicznej w Wojewódzkim Podkarpackim Szpitalu Psychiatrycznym w Żurawicy".</t>
    </r>
  </si>
  <si>
    <r>
      <rPr>
        <b/>
        <u/>
        <sz val="20"/>
        <rFont val="Arial"/>
        <family val="2"/>
        <charset val="238"/>
      </rPr>
      <t>Ustalenie planu wydatków</t>
    </r>
    <r>
      <rPr>
        <sz val="20"/>
        <rFont val="Arial"/>
        <family val="2"/>
        <charset val="238"/>
      </rPr>
      <t xml:space="preserve"> z przeznaczeniem na realizację projektu pn. "Poprawa polityki rowerowej z uwzględnieniem odporności na zmianę klimatu, dostępności i zwiększenia bezpieczeństwa (CycleRight)" w ramach Programu Interreg Europa 2021-2027.
</t>
    </r>
    <r>
      <rPr>
        <b/>
        <sz val="20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</si>
  <si>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"Zrównoważone obszary chronione jako kluczowa wartość dla dobrobytu człowieka" w ramach Programu Interreg Europa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</si>
  <si>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dotacji podmiotowych</t>
    </r>
    <r>
      <rPr>
        <sz val="20"/>
        <color theme="1"/>
        <rFont val="Arial"/>
        <family val="2"/>
        <charset val="238"/>
      </rPr>
      <t xml:space="preserve"> dla instytucji kultury z przeznaczeniem na dofinansowanie działalności bieżącej w zakresie realizowanych zadań statutowych, w tym dla:
1)Teatru im. Wandy Siemaszkowej  w Rzeszowie - 250.855,-zł,
2)Filharmonii Podkarpackiej im. A. Malawskiego w Rzeszowie - 1.633.687,-zł,
3)Wojewódzkiego Domu Kultury w Rzeszowie - 881.959,-zł,
4)Centrum Kulturalnego w Przemyślu - 331.830,-zł,
5)Galerii Sztuki Współczesnej w Przemyślu - 118.643,-zł,
6)Arboretum i Zakładu Fizjografii w Bolestraszycach - 142.973,-zł,
7)Wojewódzkiej i Miejskiej Biblioteki Publicznej w Rzeszowie - 709.994,-zł,
8)Muzeum - Zamku w Łańcucie – 234.746,-zł,
9)Muzeum Okręgowego w Rzeszowie  – 497.735,-zł,
10)Muzeum Podkarpackiego w Krośnie – 378.612,-zł,
11)Muzeum Kultury Ludowej w Kolbuszowej – 283.137,-zł,
12)Muzeum Narodowego Ziemi Przemyskiej w Przemyślu – 184.103,-zł,
13)Muzeum Budownictwa Ludowego w Sanoku – 544.903,-zł,
14)Muzeum Marii Konopnickiej w Żarnowcu – 107.187,-zł,
15)Muzeum Polaków Ratujących Żydów podczas II wojny światowej im. Rodziny Ulmów w Markowej – 283,-zł,
16)Muzeum Kresów w Lubaczowie – 42.295,-zł.</t>
    </r>
  </si>
  <si>
    <r>
      <rPr>
        <b/>
        <u/>
        <sz val="20"/>
        <rFont val="Arial"/>
        <family val="2"/>
        <charset val="238"/>
      </rPr>
      <t>Zmiany w planie wydatków</t>
    </r>
    <r>
      <rPr>
        <sz val="20"/>
        <rFont val="Arial"/>
        <family val="2"/>
        <charset val="238"/>
      </rPr>
      <t xml:space="preserve"> przeznaczonych na realizację projektu pn. "Zwiększenie dostępu do usług wspierających funkcjonowanie dzieci, młodzieży, rodzin biologicznych i pieczy zastępczej" w ramach programu regionalnego Fundusze Europejskie dla Podkarpacia 2021-2027 poprzez: 
1)przeniesienia w ramach projektu - 263.031,-zł,
2) zmniejszenie planu wydatków - 15.017,-zł.</t>
    </r>
    <r>
      <rPr>
        <b/>
        <sz val="20"/>
        <rFont val="Arial"/>
        <family val="2"/>
        <charset val="238"/>
      </rPr>
      <t xml:space="preserve">
Dotyczy przedsięwzięcia ujętego w wykazie przedsięwzięć do WPF. </t>
    </r>
  </si>
  <si>
    <t xml:space="preserve">Załącznik do uzasadnienia 
do projektu uchwały Sejmiku 
w sprawie zmian w budżecie 
Województwa Podkarpackiego na 2024 r. </t>
  </si>
  <si>
    <r>
      <rPr>
        <b/>
        <u/>
        <sz val="20"/>
        <rFont val="Arial"/>
        <family val="2"/>
        <charset val="238"/>
      </rPr>
      <t>Zmiany w planie wydatków</t>
    </r>
    <r>
      <rPr>
        <sz val="20"/>
        <rFont val="Arial"/>
        <family val="2"/>
        <charset val="238"/>
      </rPr>
      <t xml:space="preserve"> przeznaczonych na realizację projektu pn. "Aktywizacja zawodowa osób młodych bezrobotnych w wieku 18-29 lat, wsparcie rozwoju przedsiębiorczości" w ramach programu regionalnego Fundusze Europejskie dla Podkarpacia 2021-2027 poprzez:
1) przeniesienia w ramach projektu - 6.349.802,-zł,
2) zwiększenie planu wydatków - 1.900.432,-zł.
</t>
    </r>
    <r>
      <rPr>
        <b/>
        <sz val="20"/>
        <rFont val="Arial"/>
        <family val="2"/>
        <charset val="238"/>
      </rPr>
      <t>Dotyczy przedsięwzięcia ujętego w wykazie przedsięwzięć do WPF.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</si>
</sst>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7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0"/>
      <color rgb="FF000000"/>
      <name val="Arial CE"/>
      <charset val="238"/>
    </font>
    <font>
      <sz val="11"/>
      <color rgb="FFFF0000"/>
      <name val="Arial"/>
      <family val="2"/>
      <charset val="238"/>
    </font>
    <font>
      <sz val="20"/>
      <name val="Arial"/>
      <family val="2"/>
      <charset val="238"/>
    </font>
    <font>
      <b/>
      <u/>
      <sz val="20"/>
      <name val="Arial"/>
      <family val="2"/>
      <charset val="238"/>
    </font>
    <font>
      <sz val="20"/>
      <color rgb="FFFF0000"/>
      <name val="Arial"/>
      <family val="2"/>
      <charset val="238"/>
    </font>
    <font>
      <b/>
      <sz val="20"/>
      <name val="Arial"/>
      <family val="2"/>
      <charset val="238"/>
    </font>
    <font>
      <b/>
      <i/>
      <sz val="20"/>
      <name val="Arial"/>
      <family val="2"/>
      <charset val="238"/>
    </font>
    <font>
      <sz val="20"/>
      <name val="Czcionka tekstu podstawowego"/>
      <charset val="238"/>
    </font>
    <font>
      <b/>
      <sz val="20"/>
      <name val="Czcionka tekstu podstawowego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u/>
      <sz val="20"/>
      <color theme="1"/>
      <name val="Arial"/>
      <family val="2"/>
      <charset val="238"/>
    </font>
    <font>
      <i/>
      <sz val="20"/>
      <color theme="1"/>
      <name val="Arial"/>
      <family val="2"/>
      <charset val="238"/>
    </font>
    <font>
      <i/>
      <u/>
      <sz val="20"/>
      <color theme="1"/>
      <name val="Arial"/>
      <family val="2"/>
      <charset val="238"/>
    </font>
    <font>
      <i/>
      <u/>
      <sz val="20"/>
      <name val="Arial"/>
      <family val="2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>
      <alignment vertical="top"/>
    </xf>
    <xf numFmtId="0" fontId="9" fillId="0" borderId="0"/>
    <xf numFmtId="0" fontId="13" fillId="0" borderId="0" applyNumberFormat="0" applyBorder="0" applyProtection="0"/>
  </cellStyleXfs>
  <cellXfs count="153">
    <xf numFmtId="0" fontId="0" fillId="0" borderId="0" xfId="0"/>
    <xf numFmtId="0" fontId="3" fillId="0" borderId="0" xfId="0" applyFont="1"/>
    <xf numFmtId="3" fontId="7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6" fillId="0" borderId="0" xfId="2" applyFont="1"/>
    <xf numFmtId="0" fontId="14" fillId="0" borderId="0" xfId="2" applyFont="1"/>
    <xf numFmtId="0" fontId="5" fillId="0" borderId="0" xfId="2" applyFont="1"/>
    <xf numFmtId="3" fontId="15" fillId="0" borderId="12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/>
    </xf>
    <xf numFmtId="3" fontId="6" fillId="0" borderId="0" xfId="2" applyNumberFormat="1" applyFont="1"/>
    <xf numFmtId="3" fontId="17" fillId="3" borderId="12" xfId="2" applyNumberFormat="1" applyFont="1" applyFill="1" applyBorder="1" applyAlignment="1">
      <alignment horizontal="center" vertical="center"/>
    </xf>
    <xf numFmtId="3" fontId="17" fillId="3" borderId="5" xfId="2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21" fillId="0" borderId="4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right" vertical="center" wrapText="1"/>
    </xf>
    <xf numFmtId="3" fontId="15" fillId="0" borderId="2" xfId="2" applyNumberFormat="1" applyFont="1" applyBorder="1" applyAlignment="1">
      <alignment horizontal="right" vertical="center" wrapText="1"/>
    </xf>
    <xf numFmtId="0" fontId="15" fillId="0" borderId="4" xfId="2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center" wrapText="1"/>
    </xf>
    <xf numFmtId="3" fontId="15" fillId="4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3" fontId="18" fillId="3" borderId="4" xfId="0" applyNumberFormat="1" applyFont="1" applyFill="1" applyBorder="1" applyAlignment="1">
      <alignment vertical="center"/>
    </xf>
    <xf numFmtId="3" fontId="25" fillId="0" borderId="11" xfId="2" applyNumberFormat="1" applyFont="1" applyBorder="1" applyAlignment="1">
      <alignment horizontal="right" vertical="center" wrapText="1"/>
    </xf>
    <xf numFmtId="0" fontId="25" fillId="0" borderId="4" xfId="0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0" fontId="25" fillId="0" borderId="4" xfId="2" applyFont="1" applyBorder="1" applyAlignment="1">
      <alignment horizontal="left" vertical="center" wrapText="1"/>
    </xf>
    <xf numFmtId="3" fontId="25" fillId="0" borderId="2" xfId="2" applyNumberFormat="1" applyFont="1" applyBorder="1" applyAlignment="1">
      <alignment horizontal="right" vertical="center" wrapText="1"/>
    </xf>
    <xf numFmtId="3" fontId="18" fillId="3" borderId="4" xfId="2" applyNumberFormat="1" applyFont="1" applyFill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4" xfId="0" applyFont="1" applyBorder="1" applyAlignment="1">
      <alignment horizontal="left" vertical="center" wrapText="1"/>
    </xf>
    <xf numFmtId="3" fontId="25" fillId="0" borderId="3" xfId="0" applyNumberFormat="1" applyFont="1" applyBorder="1" applyAlignment="1">
      <alignment horizontal="left" vertical="center" wrapText="1"/>
    </xf>
    <xf numFmtId="0" fontId="15" fillId="0" borderId="4" xfId="12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3" fontId="25" fillId="0" borderId="4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3" fontId="30" fillId="0" borderId="0" xfId="2" applyNumberFormat="1" applyFont="1"/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left" vertical="center" wrapText="1"/>
    </xf>
    <xf numFmtId="3" fontId="20" fillId="0" borderId="4" xfId="0" applyNumberFormat="1" applyFont="1" applyBorder="1" applyAlignment="1">
      <alignment vertical="center" wrapText="1"/>
    </xf>
    <xf numFmtId="0" fontId="22" fillId="0" borderId="1" xfId="2" applyFont="1" applyBorder="1" applyAlignment="1">
      <alignment horizontal="right" vertical="center" wrapText="1"/>
    </xf>
    <xf numFmtId="0" fontId="15" fillId="0" borderId="12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17" fillId="3" borderId="12" xfId="2" applyFont="1" applyFill="1" applyBorder="1" applyAlignment="1">
      <alignment horizontal="center"/>
    </xf>
    <xf numFmtId="0" fontId="17" fillId="3" borderId="5" xfId="2" applyFont="1" applyFill="1" applyBorder="1" applyAlignment="1">
      <alignment horizontal="center"/>
    </xf>
    <xf numFmtId="3" fontId="18" fillId="3" borderId="4" xfId="2" applyNumberFormat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11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8" fillId="3" borderId="11" xfId="2" applyFont="1" applyFill="1" applyBorder="1" applyAlignment="1">
      <alignment horizontal="center" vertical="center"/>
    </xf>
    <xf numFmtId="0" fontId="18" fillId="3" borderId="3" xfId="2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3" fontId="17" fillId="3" borderId="12" xfId="0" applyNumberFormat="1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left" vertical="center" wrapText="1"/>
    </xf>
    <xf numFmtId="3" fontId="25" fillId="0" borderId="5" xfId="0" applyNumberFormat="1" applyFont="1" applyBorder="1" applyAlignment="1">
      <alignment horizontal="left" vertical="center" wrapText="1"/>
    </xf>
  </cellXfs>
  <cellStyles count="14">
    <cellStyle name="Normalny" xfId="0" builtinId="0"/>
    <cellStyle name="Normalny 2" xfId="2" xr:uid="{00000000-0005-0000-0000-000001000000}"/>
    <cellStyle name="Normalny 2 2" xfId="6" xr:uid="{00000000-0005-0000-0000-000002000000}"/>
    <cellStyle name="Normalny 2 3" xfId="13" xr:uid="{00000000-0005-0000-0000-000003000000}"/>
    <cellStyle name="Normalny 2 4" xfId="12" xr:uid="{00000000-0005-0000-0000-000004000000}"/>
    <cellStyle name="Normalny 2 5" xfId="3" xr:uid="{00000000-0005-0000-0000-000005000000}"/>
    <cellStyle name="Normalny 3 2" xfId="4" xr:uid="{00000000-0005-0000-0000-000006000000}"/>
    <cellStyle name="Normalny 3 2 4" xfId="10" xr:uid="{00000000-0005-0000-0000-000007000000}"/>
    <cellStyle name="Normalny 5 2 2" xfId="5" xr:uid="{00000000-0005-0000-0000-000008000000}"/>
    <cellStyle name="Normalny 6" xfId="11" xr:uid="{00000000-0005-0000-0000-000009000000}"/>
    <cellStyle name="Normalny 7" xfId="7" xr:uid="{00000000-0005-0000-0000-00000A000000}"/>
    <cellStyle name="Normalny 9 2" xfId="1" xr:uid="{00000000-0005-0000-0000-00000B000000}"/>
    <cellStyle name="Procentowy 2" xfId="8" xr:uid="{00000000-0005-0000-0000-00000C000000}"/>
    <cellStyle name="Procentowy 3" xfId="9" xr:uid="{00000000-0005-0000-0000-00000D000000}"/>
  </cellStyles>
  <dxfs count="0"/>
  <tableStyles count="0" defaultTableStyle="TableStyleMedium2" defaultPivotStyle="PivotStyleLight16"/>
  <colors>
    <mruColors>
      <color rgb="FFFFFF99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8"/>
  <sheetViews>
    <sheetView view="pageBreakPreview" zoomScale="70" zoomScaleNormal="85" zoomScaleSheetLayoutView="70" workbookViewId="0">
      <selection sqref="A1:G1"/>
    </sheetView>
  </sheetViews>
  <sheetFormatPr defaultColWidth="10.28515625" defaultRowHeight="18"/>
  <cols>
    <col min="1" max="1" width="8" style="10" customWidth="1"/>
    <col min="2" max="2" width="11.5703125" style="11" customWidth="1"/>
    <col min="3" max="3" width="17.28515625" style="11" customWidth="1"/>
    <col min="4" max="4" width="29" style="11" customWidth="1"/>
    <col min="5" max="5" width="25.85546875" style="11" customWidth="1"/>
    <col min="6" max="6" width="120" style="11" customWidth="1"/>
    <col min="7" max="7" width="24" style="12" customWidth="1"/>
    <col min="8" max="8" width="12.42578125" style="10" bestFit="1" customWidth="1"/>
    <col min="9" max="9" width="13.85546875" style="10" bestFit="1" customWidth="1"/>
    <col min="10" max="16384" width="10.28515625" style="10"/>
  </cols>
  <sheetData>
    <row r="1" spans="1:8" ht="134.25" customHeight="1" thickBot="1">
      <c r="A1" s="79" t="s">
        <v>80</v>
      </c>
      <c r="B1" s="79"/>
      <c r="C1" s="79"/>
      <c r="D1" s="79"/>
      <c r="E1" s="79"/>
      <c r="F1" s="79"/>
      <c r="G1" s="79"/>
    </row>
    <row r="2" spans="1:8" ht="35.25" customHeight="1" thickBot="1">
      <c r="A2" s="90" t="s">
        <v>10</v>
      </c>
      <c r="B2" s="91"/>
      <c r="C2" s="91"/>
      <c r="D2" s="91"/>
      <c r="E2" s="91"/>
      <c r="F2" s="91"/>
      <c r="G2" s="91"/>
    </row>
    <row r="3" spans="1:8" ht="78" customHeight="1" thickBot="1">
      <c r="A3" s="30" t="s">
        <v>7</v>
      </c>
      <c r="B3" s="31" t="s">
        <v>0</v>
      </c>
      <c r="C3" s="32" t="s">
        <v>1</v>
      </c>
      <c r="D3" s="33" t="s">
        <v>2</v>
      </c>
      <c r="E3" s="34" t="s">
        <v>3</v>
      </c>
      <c r="F3" s="32" t="s">
        <v>11</v>
      </c>
      <c r="G3" s="35" t="s">
        <v>4</v>
      </c>
    </row>
    <row r="4" spans="1:8" ht="117.75" customHeight="1" thickBot="1">
      <c r="A4" s="41">
        <v>1</v>
      </c>
      <c r="B4" s="83">
        <v>600</v>
      </c>
      <c r="C4" s="98">
        <v>60013</v>
      </c>
      <c r="D4" s="53"/>
      <c r="E4" s="54">
        <f>28826+2250</f>
        <v>31076</v>
      </c>
      <c r="F4" s="55" t="s">
        <v>42</v>
      </c>
      <c r="G4" s="62" t="s">
        <v>40</v>
      </c>
    </row>
    <row r="5" spans="1:8" ht="84" customHeight="1" thickBot="1">
      <c r="A5" s="41">
        <v>2</v>
      </c>
      <c r="B5" s="84"/>
      <c r="C5" s="99"/>
      <c r="D5" s="51">
        <f>-78687309+69002516</f>
        <v>-9684793</v>
      </c>
      <c r="E5" s="56"/>
      <c r="F5" s="52" t="s">
        <v>67</v>
      </c>
      <c r="G5" s="62" t="s">
        <v>33</v>
      </c>
    </row>
    <row r="6" spans="1:8" ht="84" customHeight="1" thickBot="1">
      <c r="A6" s="41">
        <v>3</v>
      </c>
      <c r="B6" s="82">
        <v>758</v>
      </c>
      <c r="C6" s="63">
        <v>75814</v>
      </c>
      <c r="D6" s="51"/>
      <c r="E6" s="56">
        <v>2641771</v>
      </c>
      <c r="F6" s="69" t="s">
        <v>64</v>
      </c>
      <c r="G6" s="62" t="s">
        <v>38</v>
      </c>
    </row>
    <row r="7" spans="1:8" ht="105.75" customHeight="1" thickBot="1">
      <c r="A7" s="40">
        <v>4</v>
      </c>
      <c r="B7" s="83"/>
      <c r="C7" s="80">
        <v>75866</v>
      </c>
      <c r="D7" s="43">
        <f>-6089802-238917</f>
        <v>-6328719</v>
      </c>
      <c r="E7" s="44">
        <f>189130+4388+7801104+221081</f>
        <v>8215703</v>
      </c>
      <c r="F7" s="47" t="s">
        <v>65</v>
      </c>
      <c r="G7" s="100" t="s">
        <v>39</v>
      </c>
    </row>
    <row r="8" spans="1:8" ht="105.75" customHeight="1" thickBot="1">
      <c r="A8" s="40">
        <v>5</v>
      </c>
      <c r="B8" s="84"/>
      <c r="C8" s="81"/>
      <c r="D8" s="43">
        <v>-27881</v>
      </c>
      <c r="E8" s="44">
        <f>512+25800</f>
        <v>26312</v>
      </c>
      <c r="F8" s="47" t="s">
        <v>66</v>
      </c>
      <c r="G8" s="101"/>
      <c r="H8" s="74">
        <f>SUM(E6:E8)</f>
        <v>10883786</v>
      </c>
    </row>
    <row r="9" spans="1:8" ht="81.75" customHeight="1" thickBot="1">
      <c r="A9" s="40">
        <v>6</v>
      </c>
      <c r="B9" s="41">
        <v>853</v>
      </c>
      <c r="C9" s="42">
        <v>85324</v>
      </c>
      <c r="D9" s="43">
        <v>-349214</v>
      </c>
      <c r="E9" s="44"/>
      <c r="F9" s="61" t="s">
        <v>37</v>
      </c>
      <c r="G9" s="45" t="s">
        <v>41</v>
      </c>
      <c r="H9" s="17"/>
    </row>
    <row r="10" spans="1:8" ht="38.25" customHeight="1" thickBot="1">
      <c r="A10" s="92" t="s">
        <v>5</v>
      </c>
      <c r="B10" s="93"/>
      <c r="C10" s="94"/>
      <c r="D10" s="57">
        <f>SUM(D4:D9)</f>
        <v>-16390607</v>
      </c>
      <c r="E10" s="57">
        <f>SUM(E4:E9)</f>
        <v>10914862</v>
      </c>
      <c r="F10" s="87"/>
      <c r="G10" s="18"/>
    </row>
    <row r="11" spans="1:8" ht="63" customHeight="1" thickBot="1">
      <c r="A11" s="95" t="s">
        <v>12</v>
      </c>
      <c r="B11" s="96"/>
      <c r="C11" s="97"/>
      <c r="D11" s="89">
        <f>SUM(D10:E10)</f>
        <v>-5475745</v>
      </c>
      <c r="E11" s="89"/>
      <c r="F11" s="88"/>
      <c r="G11" s="19"/>
    </row>
    <row r="12" spans="1:8" ht="104.25" customHeight="1">
      <c r="B12" s="85"/>
      <c r="C12" s="86"/>
      <c r="D12" s="86"/>
      <c r="E12" s="86"/>
      <c r="F12" s="86"/>
      <c r="G12" s="9"/>
    </row>
    <row r="13" spans="1:8">
      <c r="B13" s="9"/>
    </row>
    <row r="15" spans="1:8" ht="14.25" customHeight="1"/>
    <row r="16" spans="1:8" ht="14.25" customHeight="1"/>
    <row r="17" ht="15" customHeight="1"/>
    <row r="18" ht="14.25" customHeight="1"/>
  </sheetData>
  <mergeCells count="12">
    <mergeCell ref="A1:G1"/>
    <mergeCell ref="C7:C8"/>
    <mergeCell ref="B6:B8"/>
    <mergeCell ref="B12:F12"/>
    <mergeCell ref="F10:F11"/>
    <mergeCell ref="D11:E11"/>
    <mergeCell ref="A2:G2"/>
    <mergeCell ref="A10:C10"/>
    <mergeCell ref="A11:C11"/>
    <mergeCell ref="B4:B5"/>
    <mergeCell ref="C4:C5"/>
    <mergeCell ref="G7:G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headerFooter scaleWithDoc="0"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0"/>
  <sheetViews>
    <sheetView tabSelected="1" view="pageBreakPreview" zoomScale="55" zoomScaleNormal="60" zoomScaleSheetLayoutView="55" workbookViewId="0">
      <pane ySplit="2" topLeftCell="A3" activePane="bottomLeft" state="frozen"/>
      <selection activeCell="K10" sqref="K10"/>
      <selection pane="bottomLeft" activeCell="F5" sqref="F5"/>
    </sheetView>
  </sheetViews>
  <sheetFormatPr defaultColWidth="10.28515625" defaultRowHeight="21.75"/>
  <cols>
    <col min="1" max="1" width="6.85546875" style="4" bestFit="1" customWidth="1"/>
    <col min="2" max="2" width="12.7109375" style="5" bestFit="1" customWidth="1"/>
    <col min="3" max="3" width="15.140625" style="6" customWidth="1"/>
    <col min="4" max="4" width="26.5703125" style="7" customWidth="1"/>
    <col min="5" max="5" width="24.85546875" style="7" customWidth="1"/>
    <col min="6" max="6" width="165" style="6" customWidth="1"/>
    <col min="7" max="7" width="22" style="8" customWidth="1"/>
    <col min="8" max="8" width="61.42578125" style="1" customWidth="1"/>
    <col min="9" max="9" width="22.5703125" style="1" customWidth="1"/>
    <col min="10" max="10" width="12.140625" style="1" customWidth="1"/>
    <col min="11" max="11" width="13.28515625" style="1" customWidth="1"/>
    <col min="12" max="12" width="11.42578125" style="1" customWidth="1"/>
    <col min="13" max="13" width="9.28515625" style="1" customWidth="1"/>
    <col min="14" max="14" width="9" style="1" customWidth="1"/>
    <col min="15" max="15" width="9.28515625" style="1" customWidth="1"/>
    <col min="16" max="16" width="10.7109375" style="1" customWidth="1"/>
    <col min="17" max="17" width="14.28515625" style="1" customWidth="1"/>
    <col min="18" max="18" width="20.85546875" style="1" customWidth="1"/>
    <col min="19" max="16384" width="10.28515625" style="1"/>
  </cols>
  <sheetData>
    <row r="1" spans="1:17" s="3" customFormat="1" ht="41.25" customHeight="1" thickBot="1">
      <c r="A1" s="127" t="s">
        <v>6</v>
      </c>
      <c r="B1" s="128"/>
      <c r="C1" s="128"/>
      <c r="D1" s="128"/>
      <c r="E1" s="128"/>
      <c r="F1" s="128"/>
      <c r="G1" s="128"/>
      <c r="H1" s="129"/>
    </row>
    <row r="2" spans="1:17" s="3" customFormat="1" ht="72" customHeight="1" thickBot="1">
      <c r="A2" s="64" t="s">
        <v>7</v>
      </c>
      <c r="B2" s="23" t="s">
        <v>0</v>
      </c>
      <c r="C2" s="23" t="s">
        <v>1</v>
      </c>
      <c r="D2" s="24" t="s">
        <v>2</v>
      </c>
      <c r="E2" s="24" t="s">
        <v>3</v>
      </c>
      <c r="F2" s="23" t="s">
        <v>8</v>
      </c>
      <c r="G2" s="25" t="s">
        <v>4</v>
      </c>
      <c r="H2" s="26" t="s">
        <v>45</v>
      </c>
    </row>
    <row r="3" spans="1:17" s="3" customFormat="1" ht="42" customHeight="1" thickBot="1">
      <c r="A3" s="103">
        <v>1</v>
      </c>
      <c r="B3" s="27" t="s">
        <v>23</v>
      </c>
      <c r="C3" s="21" t="s">
        <v>22</v>
      </c>
      <c r="D3" s="22">
        <v>-260511</v>
      </c>
      <c r="E3" s="22"/>
      <c r="F3" s="145" t="s">
        <v>43</v>
      </c>
      <c r="G3" s="147" t="s">
        <v>24</v>
      </c>
      <c r="H3" s="149" t="s">
        <v>47</v>
      </c>
      <c r="I3" s="2"/>
      <c r="Q3" s="2"/>
    </row>
    <row r="4" spans="1:17" s="3" customFormat="1" ht="196.5" customHeight="1" thickBot="1">
      <c r="A4" s="104"/>
      <c r="B4" s="28" t="s">
        <v>25</v>
      </c>
      <c r="C4" s="29" t="s">
        <v>26</v>
      </c>
      <c r="D4" s="22"/>
      <c r="E4" s="22">
        <v>260511</v>
      </c>
      <c r="F4" s="146"/>
      <c r="G4" s="148"/>
      <c r="H4" s="150"/>
      <c r="I4" s="2"/>
      <c r="Q4" s="2"/>
    </row>
    <row r="5" spans="1:17" s="3" customFormat="1" ht="172.5" customHeight="1" thickBot="1">
      <c r="A5" s="65">
        <v>2</v>
      </c>
      <c r="B5" s="103">
        <v>150</v>
      </c>
      <c r="C5" s="105" t="s">
        <v>31</v>
      </c>
      <c r="D5" s="14">
        <v>-6349802</v>
      </c>
      <c r="E5" s="15">
        <v>8250234</v>
      </c>
      <c r="F5" s="75" t="s">
        <v>81</v>
      </c>
      <c r="G5" s="76" t="s">
        <v>32</v>
      </c>
      <c r="H5" s="13" t="s">
        <v>44</v>
      </c>
      <c r="I5" s="2">
        <f>SUM(D5:E5)</f>
        <v>1900432</v>
      </c>
      <c r="Q5" s="2"/>
    </row>
    <row r="6" spans="1:17" s="3" customFormat="1" ht="139.5" customHeight="1" thickBot="1">
      <c r="A6" s="37">
        <v>3</v>
      </c>
      <c r="B6" s="104"/>
      <c r="C6" s="106"/>
      <c r="D6" s="38"/>
      <c r="E6" s="48">
        <v>32213</v>
      </c>
      <c r="F6" s="39" t="s">
        <v>46</v>
      </c>
      <c r="G6" s="20" t="s">
        <v>28</v>
      </c>
      <c r="H6" s="49" t="s">
        <v>61</v>
      </c>
      <c r="I6" s="2"/>
      <c r="Q6" s="2"/>
    </row>
    <row r="7" spans="1:17" s="3" customFormat="1" ht="138" customHeight="1" thickBot="1">
      <c r="A7" s="65">
        <v>4</v>
      </c>
      <c r="B7" s="120">
        <v>600</v>
      </c>
      <c r="C7" s="105" t="s">
        <v>15</v>
      </c>
      <c r="D7" s="14"/>
      <c r="E7" s="15">
        <v>150000</v>
      </c>
      <c r="F7" s="75" t="s">
        <v>71</v>
      </c>
      <c r="G7" s="20" t="s">
        <v>16</v>
      </c>
      <c r="H7" s="13" t="s">
        <v>47</v>
      </c>
      <c r="I7" s="2"/>
      <c r="Q7" s="2"/>
    </row>
    <row r="8" spans="1:17" s="3" customFormat="1" ht="116.25" customHeight="1" thickBot="1">
      <c r="A8" s="37">
        <v>5</v>
      </c>
      <c r="B8" s="121"/>
      <c r="C8" s="119"/>
      <c r="D8" s="58"/>
      <c r="E8" s="58">
        <v>2276665</v>
      </c>
      <c r="F8" s="59" t="s">
        <v>48</v>
      </c>
      <c r="G8" s="107" t="s">
        <v>34</v>
      </c>
      <c r="H8" s="13" t="s">
        <v>47</v>
      </c>
      <c r="I8" s="2"/>
      <c r="Q8" s="2"/>
    </row>
    <row r="9" spans="1:17" s="3" customFormat="1" ht="131.25" customHeight="1" thickBot="1">
      <c r="A9" s="37">
        <v>6</v>
      </c>
      <c r="B9" s="121"/>
      <c r="C9" s="119"/>
      <c r="D9" s="58"/>
      <c r="E9" s="58">
        <v>10679456</v>
      </c>
      <c r="F9" s="59" t="s">
        <v>49</v>
      </c>
      <c r="G9" s="123"/>
      <c r="H9" s="13" t="s">
        <v>68</v>
      </c>
      <c r="I9" s="2">
        <f>SUM(E7:E9,E15)</f>
        <v>13134947</v>
      </c>
      <c r="Q9" s="2"/>
    </row>
    <row r="10" spans="1:17" s="3" customFormat="1" ht="120" customHeight="1" thickBot="1">
      <c r="A10" s="37">
        <v>7</v>
      </c>
      <c r="B10" s="122"/>
      <c r="C10" s="106"/>
      <c r="D10" s="58">
        <v>-100000</v>
      </c>
      <c r="E10" s="58"/>
      <c r="F10" s="59" t="s">
        <v>50</v>
      </c>
      <c r="G10" s="108"/>
      <c r="H10" s="77" t="s">
        <v>47</v>
      </c>
      <c r="I10" s="2"/>
      <c r="Q10" s="2"/>
    </row>
    <row r="11" spans="1:17" s="3" customFormat="1" ht="138.75" customHeight="1" thickBot="1">
      <c r="A11" s="46">
        <v>8</v>
      </c>
      <c r="B11" s="124">
        <v>600</v>
      </c>
      <c r="C11" s="107">
        <v>60013</v>
      </c>
      <c r="D11" s="68">
        <v>-33718120</v>
      </c>
      <c r="E11" s="68"/>
      <c r="F11" s="67" t="s">
        <v>72</v>
      </c>
      <c r="G11" s="107" t="s">
        <v>34</v>
      </c>
      <c r="H11" s="71" t="s">
        <v>55</v>
      </c>
      <c r="I11" s="2"/>
      <c r="Q11" s="2"/>
    </row>
    <row r="12" spans="1:17" s="3" customFormat="1" ht="130.5" customHeight="1" thickBot="1">
      <c r="A12" s="37">
        <v>9</v>
      </c>
      <c r="B12" s="125"/>
      <c r="C12" s="123"/>
      <c r="D12" s="58">
        <v>-28552320</v>
      </c>
      <c r="E12" s="58"/>
      <c r="F12" s="59" t="s">
        <v>52</v>
      </c>
      <c r="G12" s="123"/>
      <c r="H12" s="70" t="s">
        <v>56</v>
      </c>
      <c r="I12" s="2"/>
      <c r="Q12" s="2"/>
    </row>
    <row r="13" spans="1:17" s="3" customFormat="1" ht="131.25" customHeight="1" thickBot="1">
      <c r="A13" s="46">
        <v>10</v>
      </c>
      <c r="B13" s="125"/>
      <c r="C13" s="123"/>
      <c r="D13" s="58">
        <v>-30357865</v>
      </c>
      <c r="E13" s="58"/>
      <c r="F13" s="59" t="s">
        <v>51</v>
      </c>
      <c r="G13" s="123"/>
      <c r="H13" s="71" t="s">
        <v>57</v>
      </c>
      <c r="I13" s="2"/>
      <c r="Q13" s="2"/>
    </row>
    <row r="14" spans="1:17" s="3" customFormat="1" ht="126.75" customHeight="1" thickBot="1">
      <c r="A14" s="37">
        <v>11</v>
      </c>
      <c r="B14" s="125"/>
      <c r="C14" s="123"/>
      <c r="D14" s="58"/>
      <c r="E14" s="58">
        <v>93747928</v>
      </c>
      <c r="F14" s="59" t="s">
        <v>54</v>
      </c>
      <c r="G14" s="123"/>
      <c r="H14" s="70" t="s">
        <v>58</v>
      </c>
      <c r="I14" s="2">
        <f>SUM(E7:E15)</f>
        <v>106882875</v>
      </c>
      <c r="Q14" s="2"/>
    </row>
    <row r="15" spans="1:17" s="3" customFormat="1" ht="258.75" customHeight="1" thickBot="1">
      <c r="A15" s="46">
        <v>12</v>
      </c>
      <c r="B15" s="126"/>
      <c r="C15" s="108"/>
      <c r="D15" s="58">
        <v>-27589618</v>
      </c>
      <c r="E15" s="58">
        <v>28826</v>
      </c>
      <c r="F15" s="59" t="s">
        <v>73</v>
      </c>
      <c r="G15" s="108"/>
      <c r="H15" s="60" t="s">
        <v>59</v>
      </c>
      <c r="I15" s="2">
        <f>SUM(D10:D15)</f>
        <v>-120317923</v>
      </c>
      <c r="Q15" s="2"/>
    </row>
    <row r="16" spans="1:17" s="3" customFormat="1" ht="89.25" customHeight="1" thickBot="1">
      <c r="A16" s="37">
        <v>13</v>
      </c>
      <c r="B16" s="37">
        <v>700</v>
      </c>
      <c r="C16" s="16" t="s">
        <v>19</v>
      </c>
      <c r="D16" s="38"/>
      <c r="E16" s="38">
        <v>50000</v>
      </c>
      <c r="F16" s="39" t="s">
        <v>21</v>
      </c>
      <c r="G16" s="20" t="s">
        <v>20</v>
      </c>
      <c r="H16" s="13" t="s">
        <v>47</v>
      </c>
      <c r="I16" s="2"/>
      <c r="Q16" s="2"/>
    </row>
    <row r="17" spans="1:17" s="3" customFormat="1" ht="132" customHeight="1" thickBot="1">
      <c r="A17" s="37">
        <v>14</v>
      </c>
      <c r="B17" s="37">
        <v>750</v>
      </c>
      <c r="C17" s="16" t="s">
        <v>30</v>
      </c>
      <c r="D17" s="38"/>
      <c r="E17" s="38">
        <v>22407</v>
      </c>
      <c r="F17" s="39" t="s">
        <v>74</v>
      </c>
      <c r="G17" s="20" t="s">
        <v>28</v>
      </c>
      <c r="H17" s="73" t="s">
        <v>62</v>
      </c>
      <c r="I17" s="2"/>
      <c r="Q17" s="2"/>
    </row>
    <row r="18" spans="1:17" s="3" customFormat="1" ht="114" customHeight="1" thickBot="1">
      <c r="A18" s="37">
        <v>15</v>
      </c>
      <c r="B18" s="37">
        <v>851</v>
      </c>
      <c r="C18" s="16" t="s">
        <v>18</v>
      </c>
      <c r="D18" s="38">
        <v>-210000</v>
      </c>
      <c r="E18" s="38"/>
      <c r="F18" s="39" t="s">
        <v>75</v>
      </c>
      <c r="G18" s="20" t="s">
        <v>17</v>
      </c>
      <c r="H18" s="77" t="s">
        <v>47</v>
      </c>
      <c r="I18" s="2"/>
      <c r="Q18" s="2"/>
    </row>
    <row r="19" spans="1:17" s="3" customFormat="1" ht="200.25" customHeight="1" thickBot="1">
      <c r="A19" s="65">
        <v>16</v>
      </c>
      <c r="B19" s="103">
        <v>852</v>
      </c>
      <c r="C19" s="66" t="s">
        <v>36</v>
      </c>
      <c r="D19" s="14">
        <v>-52000</v>
      </c>
      <c r="E19" s="14">
        <v>52000</v>
      </c>
      <c r="F19" s="36" t="s">
        <v>70</v>
      </c>
      <c r="G19" s="147" t="s">
        <v>14</v>
      </c>
      <c r="H19" s="13" t="s">
        <v>47</v>
      </c>
      <c r="I19" s="2"/>
      <c r="Q19" s="2"/>
    </row>
    <row r="20" spans="1:17" s="3" customFormat="1" ht="223.5" customHeight="1" thickBot="1">
      <c r="A20" s="65">
        <v>17</v>
      </c>
      <c r="B20" s="104"/>
      <c r="C20" s="66" t="s">
        <v>13</v>
      </c>
      <c r="D20" s="14">
        <v>-278048</v>
      </c>
      <c r="E20" s="14">
        <v>263031</v>
      </c>
      <c r="F20" s="36" t="s">
        <v>79</v>
      </c>
      <c r="G20" s="148"/>
      <c r="H20" s="72" t="s">
        <v>60</v>
      </c>
      <c r="I20" s="2"/>
      <c r="Q20" s="2"/>
    </row>
    <row r="21" spans="1:17" s="3" customFormat="1" ht="144" customHeight="1" thickBot="1">
      <c r="A21" s="65">
        <v>18</v>
      </c>
      <c r="B21" s="103">
        <v>900</v>
      </c>
      <c r="C21" s="66" t="s">
        <v>29</v>
      </c>
      <c r="D21" s="14"/>
      <c r="E21" s="14">
        <v>150018</v>
      </c>
      <c r="F21" s="36" t="s">
        <v>76</v>
      </c>
      <c r="G21" s="147" t="s">
        <v>28</v>
      </c>
      <c r="H21" s="73" t="s">
        <v>63</v>
      </c>
      <c r="I21" s="2"/>
      <c r="Q21" s="2"/>
    </row>
    <row r="22" spans="1:17" s="3" customFormat="1" ht="127.5" customHeight="1" thickBot="1">
      <c r="A22" s="37">
        <v>19</v>
      </c>
      <c r="B22" s="104"/>
      <c r="C22" s="16" t="s">
        <v>27</v>
      </c>
      <c r="D22" s="38"/>
      <c r="E22" s="38">
        <v>35522</v>
      </c>
      <c r="F22" s="39" t="s">
        <v>77</v>
      </c>
      <c r="G22" s="148"/>
      <c r="H22" s="78" t="s">
        <v>69</v>
      </c>
      <c r="I22" s="2"/>
      <c r="Q22" s="2"/>
    </row>
    <row r="23" spans="1:17" s="3" customFormat="1" ht="409.6" customHeight="1">
      <c r="A23" s="103">
        <v>20</v>
      </c>
      <c r="B23" s="115">
        <v>921</v>
      </c>
      <c r="C23" s="117" t="s">
        <v>53</v>
      </c>
      <c r="D23" s="113"/>
      <c r="E23" s="111">
        <f>250855+1633687+1213789+118643+142973+709994+2273001</f>
        <v>6342942</v>
      </c>
      <c r="F23" s="109" t="s">
        <v>78</v>
      </c>
      <c r="G23" s="107" t="s">
        <v>35</v>
      </c>
      <c r="H23" s="151" t="s">
        <v>47</v>
      </c>
      <c r="I23" s="2"/>
      <c r="Q23" s="2"/>
    </row>
    <row r="24" spans="1:17" s="3" customFormat="1" ht="135.75" customHeight="1" thickBot="1">
      <c r="A24" s="104"/>
      <c r="B24" s="116"/>
      <c r="C24" s="118"/>
      <c r="D24" s="114"/>
      <c r="E24" s="112"/>
      <c r="F24" s="110"/>
      <c r="G24" s="108"/>
      <c r="H24" s="152"/>
      <c r="I24" s="2"/>
      <c r="Q24" s="2"/>
    </row>
    <row r="25" spans="1:17" s="3" customFormat="1" ht="38.25" customHeight="1" thickBot="1">
      <c r="A25" s="130" t="s">
        <v>5</v>
      </c>
      <c r="B25" s="131"/>
      <c r="C25" s="132"/>
      <c r="D25" s="50">
        <f>SUM(D3:D24)</f>
        <v>-127468284</v>
      </c>
      <c r="E25" s="50">
        <f>SUM(E3:E24)</f>
        <v>122341753</v>
      </c>
      <c r="F25" s="133"/>
      <c r="G25" s="134"/>
      <c r="H25" s="135"/>
    </row>
    <row r="26" spans="1:17" s="3" customFormat="1" ht="21.75" customHeight="1" thickBot="1">
      <c r="A26" s="138" t="s">
        <v>9</v>
      </c>
      <c r="B26" s="139"/>
      <c r="C26" s="140"/>
      <c r="D26" s="144">
        <f>D25+E25</f>
        <v>-5126531</v>
      </c>
      <c r="E26" s="144"/>
      <c r="F26" s="133"/>
      <c r="G26" s="134"/>
      <c r="H26" s="136"/>
    </row>
    <row r="27" spans="1:17" s="3" customFormat="1" ht="55.5" customHeight="1" thickBot="1">
      <c r="A27" s="141"/>
      <c r="B27" s="142"/>
      <c r="C27" s="143"/>
      <c r="D27" s="144"/>
      <c r="E27" s="144"/>
      <c r="F27" s="133"/>
      <c r="G27" s="134"/>
      <c r="H27" s="137"/>
    </row>
    <row r="28" spans="1:17" ht="21.75" customHeight="1">
      <c r="A28" s="102"/>
      <c r="B28" s="102"/>
      <c r="C28" s="102"/>
      <c r="D28" s="102"/>
      <c r="E28" s="102"/>
      <c r="F28" s="102"/>
      <c r="G28" s="102"/>
      <c r="H28" s="102"/>
    </row>
    <row r="29" spans="1:17" ht="21.75" customHeight="1">
      <c r="A29" s="102"/>
      <c r="B29" s="102"/>
      <c r="C29" s="102"/>
      <c r="D29" s="102"/>
      <c r="E29" s="102"/>
      <c r="F29" s="102"/>
      <c r="G29" s="102"/>
      <c r="H29" s="102"/>
    </row>
    <row r="30" spans="1:17" ht="21.75" customHeight="1">
      <c r="A30" s="102"/>
      <c r="B30" s="102"/>
      <c r="C30" s="102"/>
      <c r="D30" s="102"/>
      <c r="E30" s="102"/>
      <c r="F30" s="102"/>
      <c r="G30" s="102"/>
      <c r="H30" s="102"/>
    </row>
  </sheetData>
  <mergeCells count="32">
    <mergeCell ref="A1:H1"/>
    <mergeCell ref="A25:C25"/>
    <mergeCell ref="F25:F27"/>
    <mergeCell ref="G25:G27"/>
    <mergeCell ref="H25:H27"/>
    <mergeCell ref="A26:C27"/>
    <mergeCell ref="D26:E27"/>
    <mergeCell ref="A3:A4"/>
    <mergeCell ref="F3:F4"/>
    <mergeCell ref="G3:G4"/>
    <mergeCell ref="H3:H4"/>
    <mergeCell ref="H23:H24"/>
    <mergeCell ref="G8:G10"/>
    <mergeCell ref="B21:B22"/>
    <mergeCell ref="G21:G22"/>
    <mergeCell ref="G19:G20"/>
    <mergeCell ref="A28:H30"/>
    <mergeCell ref="B5:B6"/>
    <mergeCell ref="C5:C6"/>
    <mergeCell ref="G23:G24"/>
    <mergeCell ref="F23:F24"/>
    <mergeCell ref="E23:E24"/>
    <mergeCell ref="D23:D24"/>
    <mergeCell ref="B23:B24"/>
    <mergeCell ref="A23:A24"/>
    <mergeCell ref="C23:C24"/>
    <mergeCell ref="C7:C10"/>
    <mergeCell ref="B7:B10"/>
    <mergeCell ref="G11:G15"/>
    <mergeCell ref="B19:B20"/>
    <mergeCell ref="B11:B15"/>
    <mergeCell ref="C11:C15"/>
  </mergeCells>
  <printOptions horizontalCentered="1"/>
  <pageMargins left="0.25" right="0.25" top="0.75" bottom="0.75" header="0.3" footer="0.3"/>
  <pageSetup paperSize="9" scale="42" fitToHeight="0" orientation="landscape" r:id="rId1"/>
  <headerFooter scaleWithDoc="0" alignWithMargins="0">
    <oddFooter>Strona &amp;P z &amp;N</oddFooter>
  </headerFooter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 dochody kwiecień</vt:lpstr>
      <vt:lpstr>wydatki kwiecień</vt:lpstr>
      <vt:lpstr>' dochody kwiecień'!Obszar_wydruku</vt:lpstr>
      <vt:lpstr>'wydatki kwiecień'!Obszar_wydruku</vt:lpstr>
      <vt:lpstr>' dochody kwiecień'!Tytuły_wydruku</vt:lpstr>
      <vt:lpstr>'wydatki kwiecień'!Tytuły_wydruku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2024-04-15T12:41:27Z</cp:lastPrinted>
  <dcterms:created xsi:type="dcterms:W3CDTF">2023-02-06T09:25:00Z</dcterms:created>
  <dcterms:modified xsi:type="dcterms:W3CDTF">2024-04-15T12:42:13Z</dcterms:modified>
</cp:coreProperties>
</file>