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f.kowal\Desktop\brakujące materiały\US zmiany w budżecie\"/>
    </mc:Choice>
  </mc:AlternateContent>
  <xr:revisionPtr revIDLastSave="0" documentId="13_ncr:1_{924760CC-CF7B-4148-8671-74408708E3B4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dochody marzec" sheetId="5" r:id="rId1"/>
    <sheet name="wydatki marzec" sheetId="6" r:id="rId2"/>
  </sheets>
  <definedNames>
    <definedName name="_xlnm.Print_Area" localSheetId="0">' dochody marzec'!$A$1:$G$19</definedName>
    <definedName name="_xlnm.Print_Area" localSheetId="1">'wydatki marzec'!$A$1:$H$44</definedName>
    <definedName name="_xlnm.Print_Titles" localSheetId="0">' dochody marzec'!$2:$3</definedName>
    <definedName name="_xlnm.Print_Titles" localSheetId="1">'wydatki marzec'!$1:$2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6" l="1"/>
  <c r="D42" i="6"/>
  <c r="I20" i="6" l="1"/>
  <c r="E18" i="5" l="1"/>
  <c r="D18" i="5"/>
  <c r="I28" i="6" l="1"/>
  <c r="H8" i="5" l="1"/>
  <c r="E9" i="5" l="1"/>
  <c r="E18" i="6" l="1"/>
  <c r="E6" i="6"/>
  <c r="E17" i="6" l="1"/>
  <c r="E16" i="6"/>
  <c r="E12" i="6"/>
  <c r="H17" i="5" l="1"/>
  <c r="D19" i="5" l="1"/>
  <c r="D43" i="6"/>
</calcChain>
</file>

<file path=xl/sharedStrings.xml><?xml version="1.0" encoding="utf-8"?>
<sst xmlns="http://schemas.openxmlformats.org/spreadsheetml/2006/main" count="154" uniqueCount="111">
  <si>
    <t>Dział</t>
  </si>
  <si>
    <t>Rozdział</t>
  </si>
  <si>
    <t>Zmniejszenia
/kwota w zł/</t>
  </si>
  <si>
    <t>Zwiększenia
/kwota w zł/</t>
  </si>
  <si>
    <t>Jednostka realizująca</t>
  </si>
  <si>
    <t>Suma</t>
  </si>
  <si>
    <t>WYDATKI</t>
  </si>
  <si>
    <t>Lp.</t>
  </si>
  <si>
    <t>Przeznaczenie</t>
  </si>
  <si>
    <t>Ogółem plan wydatków</t>
  </si>
  <si>
    <t>DOCHODY</t>
  </si>
  <si>
    <t>Źródło</t>
  </si>
  <si>
    <t>Ogółem plan dochodów</t>
  </si>
  <si>
    <t>RP</t>
  </si>
  <si>
    <t>WUP</t>
  </si>
  <si>
    <t>80195</t>
  </si>
  <si>
    <t>Dochody z tytułu dotacji celowej z budżetu państwa na  finansowanie wydatków objętych Pomocą Techniczną (EFS+) FEP 2021-2027</t>
  </si>
  <si>
    <t>85332</t>
  </si>
  <si>
    <t>Dep. BF</t>
  </si>
  <si>
    <t>85295</t>
  </si>
  <si>
    <t>ROPS</t>
  </si>
  <si>
    <t>60013</t>
  </si>
  <si>
    <t>Dep. DT</t>
  </si>
  <si>
    <t>60002</t>
  </si>
  <si>
    <t>80146</t>
  </si>
  <si>
    <t>PZPW</t>
  </si>
  <si>
    <t>Dochody związane z realizacją projektu pn. "Społeczna równowaga" w ramach Programu Fundusze Europejskie dla Rozwoju Społecznego 2021-2027, w tym z tytułu:
1) środków pochodzących z budżetu UE - 194.084,-zł,
2) dotacji celowej z budżetu państwa - 41.112,-zł.</t>
  </si>
  <si>
    <t>Dochody z tytułu środków pochodzących z budżetu UE na realizację projektów własnych w ramach programu regionalnego Fundusze Europejskie dla Podkarpacia 2021-2027. Zmiana polega na:
1) zmniejszeniu planu dochodów majątkowych, 
2) zwiększeniu planu dochodów bieżących.</t>
  </si>
  <si>
    <t>73095</t>
  </si>
  <si>
    <t>Dep. RR</t>
  </si>
  <si>
    <t>Dochody z tytułu dotacji celowej z budżetu państwa na współfinansowanie projektów własnych i realizowanych przez beneficjentów w ramach Regionalnego Programu Operacyjnego Województwa Podkarpackiego na lata 2014-2020.</t>
  </si>
  <si>
    <t>Dochody z tytułu środków pochodzacych z budżetu UE na realizację projektów w ramach programu regionalnego Fundusze Europejskie dla Podkarpacia 2021-2027.</t>
  </si>
  <si>
    <t xml:space="preserve">Środki otrzymane z Rządowego Funduszu Polski Ład: Program Inwestycji Strategicznych, na realizację zadania pn. "Wykonanie instalacji fotowoltaicznej w Wojewódzkim Podkarpackim Szpitalu Psychiatrycznym w Żurawicy" </t>
  </si>
  <si>
    <t>Dep. OZ</t>
  </si>
  <si>
    <t>85120</t>
  </si>
  <si>
    <t>85121</t>
  </si>
  <si>
    <t>Dep. DT/PZDW</t>
  </si>
  <si>
    <t>Dochody z tytułu pomocy finansowej udzielonej Województwu Podkarpackiemu przez Powiat Łańcucki w kwocie 300.000,-zł oraz przez Miasto Łańcut w kwocie 200.000,-zł na realizację inwestycji Modernizacja części ulicy Tadeusza Kościuszki od skrzyżowania z ulicą Sikorskiego do skrzyżowania  z DK 94 oraz części ulicy Cetnarskiego od ulicy Słowackiego do ulicy Józefa Piłsudskiego i Józefa Piłsudskiego od ulicy Cetnarskiego do DK94".</t>
  </si>
  <si>
    <t>Dochody z tytułu środków pochodzących z budżetu UE na realizację projektu pn.: "Od Beskidu Niskiego po Solinę" w ramach Programu Interreg Polska-Słowacja 2021-2027.</t>
  </si>
  <si>
    <t>PZDW</t>
  </si>
  <si>
    <t>Dep. DO / instytucje kultury</t>
  </si>
  <si>
    <r>
      <rPr>
        <b/>
        <u/>
        <sz val="20"/>
        <rFont val="Arial"/>
        <family val="2"/>
        <charset val="238"/>
      </rPr>
      <t>Ustalenie planu dotacji</t>
    </r>
    <r>
      <rPr>
        <sz val="20"/>
        <rFont val="Arial"/>
        <family val="2"/>
        <charset val="238"/>
      </rPr>
      <t xml:space="preserve"> dla Gminy Miasta Rzeszów na realizację zadania powierzonego pn. "Budowa DW w Rzeszowie na odcinku od ul. Warszawskiej do ul. Krakowskiej  - połączenie DK 97 z DK 94" w ramach zadania inwestycyjnego pod nazwą "Budowa drogi wraz z wiaduktem (nad ul. Warszawską i torami kolejowymi) od ul. Warszawskiej do ul. Krakowskiej".</t>
    </r>
  </si>
  <si>
    <r>
      <rPr>
        <b/>
        <u/>
        <sz val="20"/>
        <rFont val="Arial"/>
        <family val="2"/>
        <charset val="238"/>
      </rPr>
      <t>Ustalenie plan wydatków</t>
    </r>
    <r>
      <rPr>
        <sz val="20"/>
        <rFont val="Arial"/>
        <family val="2"/>
        <charset val="238"/>
      </rPr>
      <t xml:space="preserve"> z przeznaczeniem na dotacje celowe dla beneficjentów realizujących projekty w ramach zadania pn. "Dotacja celowa na rzecz beneficjentów osi priorytetowych VII-IX RPO WP na lata 2014-2020". </t>
    </r>
  </si>
  <si>
    <r>
      <rPr>
        <b/>
        <u/>
        <sz val="20"/>
        <rFont val="Arial"/>
        <family val="2"/>
        <charset val="238"/>
      </rPr>
      <t>Zwiększenie planu dotacji celowej</t>
    </r>
    <r>
      <rPr>
        <sz val="20"/>
        <rFont val="Arial"/>
        <family val="2"/>
        <charset val="238"/>
      </rPr>
      <t xml:space="preserve"> dla Podkarpackiego Centrum Medycznego w Rzeszowie SPZOZ z przeznaczeniem na realizację zadania pn. "Poprawa efektywności funkcjonowania podmiotów leczniczych poprzez wdrożenie scentralizowanej platformy zakupowej".</t>
    </r>
  </si>
  <si>
    <r>
      <rPr>
        <b/>
        <u/>
        <sz val="20"/>
        <color theme="1"/>
        <rFont val="Arial"/>
        <family val="2"/>
        <charset val="238"/>
      </rPr>
      <t xml:space="preserve">Zwiększenie planu dotacji podmiotowej </t>
    </r>
    <r>
      <rPr>
        <sz val="20"/>
        <color theme="1"/>
        <rFont val="Arial"/>
        <family val="2"/>
        <charset val="238"/>
      </rPr>
      <t>dla Filharmonii Podkarpackiej im. Artura Malawskiego w Rzeszowie z przeznaczeniem na dofinansowanie działalności bieżącej w zakresie realizowanych zadań statutowych.</t>
    </r>
  </si>
  <si>
    <r>
      <rPr>
        <b/>
        <u/>
        <sz val="20"/>
        <color theme="1"/>
        <rFont val="Arial"/>
        <family val="2"/>
        <charset val="238"/>
      </rPr>
      <t>Zwiększenie planu dotacji podmiotowej</t>
    </r>
    <r>
      <rPr>
        <sz val="20"/>
        <color theme="1"/>
        <rFont val="Arial"/>
        <family val="2"/>
        <charset val="238"/>
      </rPr>
      <t xml:space="preserve"> dla Centrum Kulturalnego w Przemyślu z przeznaczeniem na dofinansowanie działalności bieżącej w zakresie realizowanych zadań statutowych.</t>
    </r>
  </si>
  <si>
    <r>
      <rPr>
        <b/>
        <u/>
        <sz val="20"/>
        <color theme="1"/>
        <rFont val="Arial"/>
        <family val="2"/>
        <charset val="238"/>
      </rPr>
      <t>Zwiększenie planu dotacji podmiotowej</t>
    </r>
    <r>
      <rPr>
        <sz val="20"/>
        <color theme="1"/>
        <rFont val="Arial"/>
        <family val="2"/>
        <charset val="238"/>
      </rPr>
      <t xml:space="preserve"> dla Wojewódzkiego Domu Kultury w Rzeszowie z przeznaczeniem na dofinansowanie działalności bieżącej w zakresie realizowanych zadań statutowych.</t>
    </r>
  </si>
  <si>
    <r>
      <rPr>
        <b/>
        <u/>
        <sz val="20"/>
        <color theme="1"/>
        <rFont val="Arial"/>
        <family val="2"/>
        <charset val="238"/>
      </rPr>
      <t>Ustalenie planu dotacji celowej</t>
    </r>
    <r>
      <rPr>
        <sz val="20"/>
        <color theme="1"/>
        <rFont val="Arial"/>
        <family val="2"/>
        <charset val="238"/>
      </rPr>
      <t xml:space="preserve"> dla Wojewódzkiego Domu Kultury w Rzeszowie z przeznaczeniem na realizację zadania pn. "Podkarpacki Festiwal Patriotyczny im. mjr. Adama Kowalskiego 2024". </t>
    </r>
  </si>
  <si>
    <r>
      <rPr>
        <b/>
        <u/>
        <sz val="20"/>
        <color theme="1"/>
        <rFont val="Arial"/>
        <family val="2"/>
        <charset val="238"/>
      </rPr>
      <t>Ustalenie planu dotacji celowej</t>
    </r>
    <r>
      <rPr>
        <sz val="20"/>
        <color theme="1"/>
        <rFont val="Arial"/>
        <family val="2"/>
        <charset val="238"/>
      </rPr>
      <t xml:space="preserve"> dla Wojewódzkiego Domu Kultury w Rzeszowie z przeznaczeniem na realizację zadania pn. "Wydanie komiksu poświęconego pamięci rodziny Ulmów". </t>
    </r>
  </si>
  <si>
    <r>
      <rPr>
        <b/>
        <u/>
        <sz val="20"/>
        <color theme="1"/>
        <rFont val="Arial"/>
        <family val="2"/>
        <charset val="238"/>
      </rPr>
      <t>Zwiększenie planu dotacji podmiotowej</t>
    </r>
    <r>
      <rPr>
        <sz val="20"/>
        <color theme="1"/>
        <rFont val="Arial"/>
        <family val="2"/>
        <charset val="238"/>
      </rPr>
      <t xml:space="preserve"> dla Muzeum Podkarpackiego w Krośnie z przeznaczeniem na dofinansowanie działalności bieżącej w zakresie realizowanych zadań statutowych.</t>
    </r>
  </si>
  <si>
    <r>
      <rPr>
        <b/>
        <u/>
        <sz val="20"/>
        <color theme="1"/>
        <rFont val="Arial"/>
        <family val="2"/>
        <charset val="238"/>
      </rPr>
      <t>Zwiększenie planu dotacji podmiotowej</t>
    </r>
    <r>
      <rPr>
        <sz val="20"/>
        <color theme="1"/>
        <rFont val="Arial"/>
        <family val="2"/>
        <charset val="238"/>
      </rPr>
      <t xml:space="preserve"> dla Muzeum Okręgowego w Rzeszowie z przeznaczeniem na dofinansowanie działalności bieżącej w zakresie realizowanych zadań statutowych.</t>
    </r>
  </si>
  <si>
    <r>
      <rPr>
        <b/>
        <u/>
        <sz val="20"/>
        <color theme="1"/>
        <rFont val="Arial"/>
        <family val="2"/>
        <charset val="238"/>
      </rPr>
      <t>Ustalenie planu dotacji celowej</t>
    </r>
    <r>
      <rPr>
        <sz val="20"/>
        <color theme="1"/>
        <rFont val="Arial"/>
        <family val="2"/>
        <charset val="238"/>
      </rPr>
      <t xml:space="preserve"> dla Arboretum i Zakładu Fizjografii w Bolestraszycach  z przeznaczeniem na realizację zadania pn. "Opracowanie i druk publikacji z okazji obchodów 50-lecia Instytucji pt. „Założenia dworsko-ogrodowe na terenie dawnego województwa lwowskiego. I cześć, t. 1: powiaty dobromilski, mościcki, przemyski".</t>
    </r>
  </si>
  <si>
    <r>
      <rPr>
        <b/>
        <u/>
        <sz val="20"/>
        <rFont val="Arial"/>
        <family val="2"/>
        <charset val="238"/>
      </rPr>
      <t xml:space="preserve">Ustalenie planu dotacji </t>
    </r>
    <r>
      <rPr>
        <sz val="20"/>
        <rFont val="Arial"/>
        <family val="2"/>
        <charset val="238"/>
      </rPr>
      <t>dla Partnerów projektu  pn. "Budowa Podmiejskiej Kolei Aglomeracyjnej -PKA:Budowa i modernizacja linii kolejowych oraz infrastruktury przystankowej" w ramach POIiŚ.</t>
    </r>
  </si>
  <si>
    <t>Dochody z tytułu środków pochodzacych z budżetu UE na realizację projektu pn. "Budowa Podmiejskiej Kolei Aglomeracyjnej -PKA:Budowa i modernizacja linii kolejowych oraz infrastruktury przystankowej" w ramach POIiŚ.</t>
  </si>
  <si>
    <t xml:space="preserve">Dochody z tytułu dzierżawy zaplecza technicznego PKA. </t>
  </si>
  <si>
    <t>80130</t>
  </si>
  <si>
    <t>Dochody z tytułu środków pochodzących z budżetu UE na realizację projektu pn. "Branżowe Centrum Umiejętności (BCU) w dziedzinie pomocy społecznej" w ramach Krajowego Planu Odbudowy i Zwiększania Odporności.</t>
  </si>
  <si>
    <t>Dep. EN</t>
  </si>
  <si>
    <t>60001</t>
  </si>
  <si>
    <t>801</t>
  </si>
  <si>
    <t>MSCKZiU w Przemyślu</t>
  </si>
  <si>
    <t>Dep. SI</t>
  </si>
  <si>
    <t>72095</t>
  </si>
  <si>
    <t>Dochody związane z realizacją projektu pn. "Cyberbezpieczny Samorząd" w ramach w ramach programu Fundusze Europejskie na Rozwój Cyfrowy 2021-2027,w tym z tytułu:
1) środków pochodzących z budżetu UE - 253.281,-zł,
2) dotacji celowej z budżetu państwa - 59.412,-zł.</t>
  </si>
  <si>
    <t>Dochody z tytułu subwencji  ogólnej z budżetu państwa - część rozwojowa.</t>
  </si>
  <si>
    <t>Dochody z tytułu środków z Rządowego Funduszu Rozwoju Dróg na realizację zadania pn.  "Budowa i przebudowa dróg publicznych na terenie miejscowości Pniów, Wrzawy, Skowierzyn, Zaleszany, Kępie Zaleszańskie, Zbydniów, Kotowa Wola, Obojna, Stalowa Wola, Grębów wraz z budową, rozbiórką i przebudową niezbędnej infrastruktury technicznej, budowli i urządzeń budowlanych".</t>
  </si>
  <si>
    <t>Finansowanie wydatków</t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</si>
  <si>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organizowanie kolejowych przewozów pasażerskich realizowanych w ramach przewozów wojewódzkich.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</si>
  <si>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organizowanie kolejowych przewozów pasażerskich realizowanych w ramach Podmiejskiej Kolei Aglomeracyjnej - PKA.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</si>
  <si>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Zwiększenie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>z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przeznaczeniem na realizację zadania pn.: "Monitoring przyrodniczy dla dróg wojewódzkich województwa podkarpackiego".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</si>
  <si>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Zwiększenie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>z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przeznaczeniem na realizację zadania pn.: "Modernizacja części ulicy Tadeusza Kościuszki od skrzyżowania z ulicą Sikorskiego do skrzyżowania  z DK 94 oraz części ulicy Cetnarskiego od ulicy Słowackiego do ulicy Józefa Piłsudskiego i Józefa Piłsudskiego od ulicy Cetnarskiego do DK94".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</si>
  <si>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Zmniejszenie  planu wydatów</t>
    </r>
    <r>
      <rPr>
        <sz val="20"/>
        <color theme="1"/>
        <rFont val="Arial"/>
        <family val="2"/>
        <charset val="238"/>
      </rPr>
      <t xml:space="preserve"> zaplanowanych na realizację zadania pn. "Rozbudowa drogi wojewódzkiej nr 877 Naklik - Leżajsk - Łańcut - Dylągówka - Szklary na odcinku ulic Przytorze, Hutnicza i Browarna, wraz z budową i przebudową niezbędnej infrastruktury technicznej, budowli i urządzeń budowlanych w m. Leżajsk".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</si>
  <si>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Zwiększenie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>z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przeznaczeniem na realizację zadania pn.: "Budowa nowego mostu przez rzekę Sołotwa wraz z rozbiórką istniejącego mostu, oraz budowa i rozbiórka mostu tymczasowego wraz z objazdem tymczasowym w ramach Rozbudowy drogi wojewódzkiej nr 867".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</si>
  <si>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Zwiększenie planu wydatków</t>
    </r>
    <r>
      <rPr>
        <sz val="20"/>
        <color theme="1"/>
        <rFont val="Arial"/>
        <family val="2"/>
        <charset val="238"/>
      </rPr>
      <t xml:space="preserve"> z przeznaczeniem na realizację zadania pn.: "Budowa i przebudowa dróg publicznych na terenie miejscowości Pniów, Wrzawy, Skowierzyn, Zaleszany, Kępie Zaleszańskie, Zbydniów, Kotowa Wola, Obojna, Stalowa Wola, Grębów wraz z budową, rozbiórką i przebudową niezbędnej infrastruktury technicznej, budowli i urządzeń budowlanych".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</si>
  <si>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Zwiększenie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>z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 xml:space="preserve">przeznaczeniem na realizację zadania pn.: "Rozbudowa i przebudowa drogi wojewódzkiej nr 858 na odcinku Sieraków – Harasiuki wraz z rozbiórką i budową mostu na rzece Borowina".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</si>
  <si>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Ustalenie planu wydatków</t>
    </r>
    <r>
      <rPr>
        <sz val="20"/>
        <color theme="1"/>
        <rFont val="Arial"/>
        <family val="2"/>
        <charset val="238"/>
      </rPr>
      <t xml:space="preserve"> z przeznaczeniem na realizację zadania pn. "Rozbudowa i budowa drogi wojewódzkiej nr 835 na odcinku Szklary - Dynów" w ramach programu regionalnego Fundusze Europejskie dla Podkarpacia 2021 – 2027.
</t>
    </r>
    <r>
      <rPr>
        <b/>
        <sz val="20"/>
        <color theme="1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</si>
  <si>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20"/>
        <rFont val="Arial"/>
        <family val="2"/>
        <charset val="238"/>
      </rPr>
      <t>Ustalenie planu wydatków</t>
    </r>
    <r>
      <rPr>
        <sz val="20"/>
        <rFont val="Arial"/>
        <family val="2"/>
        <charset val="238"/>
      </rPr>
      <t xml:space="preserve">  z przeznaczeniem na realizację projektu pn. "Cyberbezpieczny Samorząd" w ramach programu Fundusze Europejskie na Rozwój Cyfrowy 2021-2027.
</t>
    </r>
    <r>
      <rPr>
        <b/>
        <sz val="20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</si>
  <si>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20"/>
        <rFont val="Arial"/>
        <family val="2"/>
        <charset val="238"/>
      </rPr>
      <t>Zmiany planu wydatków</t>
    </r>
    <r>
      <rPr>
        <sz val="20"/>
        <rFont val="Arial"/>
        <family val="2"/>
        <charset val="238"/>
      </rPr>
      <t xml:space="preserve"> przeznaczonych na realizację projektu pn. "Branżowe Centrum Umiejętności (BCU) w dziedzinie pomocy społecznej" w ramach Krajowego Planu Odbudowy i Zwiększania Odporności.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</si>
  <si>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rFont val="Arial"/>
        <family val="2"/>
        <charset val="238"/>
      </rPr>
      <t>Ustalenie planu wydatków</t>
    </r>
    <r>
      <rPr>
        <sz val="20"/>
        <rFont val="Arial"/>
        <family val="2"/>
        <charset val="238"/>
      </rPr>
      <t xml:space="preserve"> z przeznaczeniem na zakup dwóch klimatyzatorów do serwerowni w budynku PZPW w Rzeszowie przy ul. Niedzielskiego.</t>
    </r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</si>
  <si>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realizację projektu pn. "Orientuj się!" w ramach programu regionalnego Fundusze Europejskie dla Podkarpacia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</si>
  <si>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realizację projektu pn. "Women for Science, Technology, Engineering and Mathematics in Europe (Kobiety dla nauki, technologii, inżynierii i matematyki w Europie)" w ramach Programu Interreg Europa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</si>
  <si>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realizację projektu pn. "Społeczna równowaga" w ramach Programu Fundusze Europejskie dla Rozwoju Społecznego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</si>
  <si>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Ustalenie planu dotacji celowej</t>
    </r>
    <r>
      <rPr>
        <sz val="20"/>
        <color theme="1"/>
        <rFont val="Arial"/>
        <family val="2"/>
        <charset val="238"/>
      </rPr>
      <t xml:space="preserve"> dla Arboretum i Zakładu Fizjografii w Bolestraszycach  z przeznaczeniem na realizację zadania pn. "Modernizacja sanitariatów turystycznych".</t>
    </r>
  </si>
  <si>
    <r>
      <rPr>
        <b/>
        <u/>
        <sz val="20"/>
        <color theme="1"/>
        <rFont val="Arial"/>
        <family val="2"/>
        <charset val="238"/>
      </rPr>
      <t>Zwiększenie planu dotacji celowej</t>
    </r>
    <r>
      <rPr>
        <sz val="20"/>
        <color theme="1"/>
        <rFont val="Arial"/>
        <family val="2"/>
        <charset val="238"/>
      </rPr>
      <t xml:space="preserve"> dla Muzeum Kultury Ludowej w Kolbuszowej na realizację zadania pn. "Tradycja dostępna - internetowe upowszechnianie dziedzictwa kulturowego Lasowiaków".
</t>
    </r>
    <r>
      <rPr>
        <b/>
        <sz val="20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</si>
  <si>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Ustalenie planu wydatków</t>
    </r>
    <r>
      <rPr>
        <sz val="20"/>
        <color theme="1"/>
        <rFont val="Arial"/>
        <family val="2"/>
        <charset val="238"/>
      </rPr>
      <t xml:space="preserve"> z przeznaczeniem na realizację zadania pn. "Od Beskidu Niskiego po Solinę" w ramach Programu Interreg Polska-Słowacja 2021-2027.
</t>
    </r>
    <r>
      <rPr>
        <b/>
        <sz val="20"/>
        <color theme="1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</si>
  <si>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20"/>
        <rFont val="Arial"/>
        <family val="2"/>
        <charset val="238"/>
      </rPr>
      <t>Przeniesienia w planie wydatków</t>
    </r>
    <r>
      <rPr>
        <sz val="20"/>
        <rFont val="Arial"/>
        <family val="2"/>
        <charset val="238"/>
      </rPr>
      <t xml:space="preserve"> przeznaczonych na</t>
    </r>
    <r>
      <rPr>
        <b/>
        <u/>
        <sz val="20"/>
        <rFont val="Arial"/>
        <family val="2"/>
        <charset val="238"/>
      </rPr>
      <t xml:space="preserve"> </t>
    </r>
    <r>
      <rPr>
        <sz val="20"/>
        <rFont val="Arial"/>
        <family val="2"/>
        <charset val="238"/>
      </rPr>
      <t xml:space="preserve"> realizację projektu pn. "Podkarpackie - Inteligentny Region" w ramach programu regionalnego Fundusze Europejskie dla Podkarpacia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</si>
  <si>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rFont val="Arial"/>
        <family val="2"/>
        <charset val="238"/>
      </rPr>
      <t>Zwiększenie planu wydatków</t>
    </r>
    <r>
      <rPr>
        <sz val="20"/>
        <rFont val="Arial"/>
        <family val="2"/>
        <charset val="238"/>
      </rPr>
      <t xml:space="preserve"> z przeznaczeniem na realizację projektu pn. "Socio-economic Integration of Refugees and Migrants (Integracja społeczno-ekonomiczna uchodźców i migrantów)" w ramach Programu Interreg Europa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</si>
  <si>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t>środki własne budżetu Województwa</t>
  </si>
  <si>
    <t>środki z budżetu UE</t>
  </si>
  <si>
    <t>dotaja celowa z budżetu państwa</t>
  </si>
  <si>
    <t>środki Rządowego Funduszu Polski Ład: Program Inwestycji Strategicznych</t>
  </si>
  <si>
    <r>
      <rPr>
        <b/>
        <u/>
        <sz val="20"/>
        <rFont val="Arial"/>
        <family val="2"/>
        <charset val="238"/>
      </rPr>
      <t>Zmniejszenie planu wydatków</t>
    </r>
    <r>
      <rPr>
        <sz val="20"/>
        <rFont val="Arial"/>
        <family val="2"/>
        <charset val="238"/>
      </rPr>
      <t xml:space="preserve"> na realizację projektu pn. "Pomoc techniczna FEP dla WUP w 2024 roku" realizowanego w ramach Pomocy Technicznej (EFS+) FEP 2021-2027.
</t>
    </r>
    <r>
      <rPr>
        <b/>
        <sz val="20"/>
        <rFont val="Arial"/>
        <family val="2"/>
        <charset val="238"/>
      </rPr>
      <t>Dotyczy przedsięwzięcia ujętego w wykazie przedsięwzięć do WPF.</t>
    </r>
  </si>
  <si>
    <r>
      <rPr>
        <b/>
        <u/>
        <sz val="20"/>
        <color theme="1"/>
        <rFont val="Arial"/>
        <family val="2"/>
        <charset val="238"/>
      </rPr>
      <t>Ustalenie planu wydatków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>z</t>
    </r>
    <r>
      <rPr>
        <b/>
        <sz val="20"/>
        <color theme="1"/>
        <rFont val="Arial"/>
        <family val="2"/>
        <charset val="238"/>
      </rPr>
      <t xml:space="preserve"> </t>
    </r>
    <r>
      <rPr>
        <sz val="20"/>
        <color theme="1"/>
        <rFont val="Arial"/>
        <family val="2"/>
        <charset val="238"/>
      </rPr>
      <t>przeznaczeniem na realizację zadania pn.: "Rozbudowa DW 878 na odcinku od granicy miasta Rzeszowa (ul. Lubelska) do DW 869" w ramach Programu Opracyjnego Polska Wschodnia 2014-2020.</t>
    </r>
  </si>
  <si>
    <t>środki Rządowego Funduszu Rozwoju Dróg</t>
  </si>
  <si>
    <t>1) środki z budżetu UE – 8.912.462,-zł, 
2) środki własne budżetu Województwa – 4.597.788,-zł,</t>
  </si>
  <si>
    <t>1) środki z budżetu UE - 1.414.549,-zł,
2) środki własne budżetu Województwa - 984.542,-zł , w tym do przyszłej refundacji ze środków UE w kwocie 787.633,-zł</t>
  </si>
  <si>
    <r>
      <t xml:space="preserve">1) </t>
    </r>
    <r>
      <rPr>
        <i/>
        <u/>
        <sz val="19.5"/>
        <rFont val="Czcionka tekstu podstawowego"/>
        <charset val="238"/>
      </rPr>
      <t>zmniejszenie wydatków:</t>
    </r>
    <r>
      <rPr>
        <sz val="19.5"/>
        <rFont val="Czcionka tekstu podstawowego"/>
        <charset val="238"/>
      </rPr>
      <t xml:space="preserve">
a) środki z budżetu UE – 22.500,-zł, 
2) środki własne budżetu Województwa – 5.175,-zł,
2) </t>
    </r>
    <r>
      <rPr>
        <i/>
        <u/>
        <sz val="19.5"/>
        <rFont val="Czcionka tekstu podstawowego"/>
        <charset val="238"/>
      </rPr>
      <t xml:space="preserve">zwiększenie wydatków: </t>
    </r>
    <r>
      <rPr>
        <sz val="19.5"/>
        <rFont val="Czcionka tekstu podstawowego"/>
        <charset val="238"/>
      </rPr>
      <t>środki 
z budżetu UE</t>
    </r>
  </si>
  <si>
    <t>środki własne budżetu Województwa, w tym do przyszłej refundacji ze środków UE w kwocie 32.262,-zł</t>
  </si>
  <si>
    <t>środki własne budżetu Województwa, w tym do przyszłej refundacji ze środków UE w kwocie 35.285,-zł</t>
  </si>
  <si>
    <t>1) środki z budżetu UE - 194.084,-zł, 
2) dotacja celowa z budżetu państwa – 41.112,-zł</t>
  </si>
  <si>
    <t>1) dotacja celowa z budżetu państwa - 109.225,- zł,
2) środki własne budżetu Województwa - 19.275,- zł.</t>
  </si>
  <si>
    <t>1) zmniejszenie  - środki własne budżetu Województwa,
2) zwiększenie - środki Funduszu Kolejowego (pozostałe na rachunku Województwa po 2023 r.)</t>
  </si>
  <si>
    <t xml:space="preserve">pomoc finansowa od Powiatu Łańcuckiego - 300.000,-zł oraz od  Miasta Łańcut - 200.000,-zł </t>
  </si>
  <si>
    <t>1) środki z budżetu UE – 253.281,-zł, 
2) dotacja celowej z budżetu państwa – 59.412,-zł,
3) środki własne budżetu Województwa -  71.920,-zł</t>
  </si>
  <si>
    <t>niewykorzystane środki pozostałe na koniec 2023 r. na rachunku projektu w tym: środki z budżetu UE - 25.455,- zł, dotacja celowa z budżetu państwa - 1.072,- zł</t>
  </si>
  <si>
    <r>
      <rPr>
        <b/>
        <u/>
        <sz val="20"/>
        <color theme="1"/>
        <rFont val="Arial"/>
        <family val="2"/>
        <charset val="238"/>
      </rPr>
      <t>Ustalenie planu dotacji celowej</t>
    </r>
    <r>
      <rPr>
        <sz val="20"/>
        <color theme="1"/>
        <rFont val="Arial"/>
        <family val="2"/>
        <charset val="238"/>
      </rPr>
      <t xml:space="preserve"> dla Arboretum i Zakładu Fizjografii w Bolestraszycach  z przeznaczeniem na realizację zadania pn. "Zakup samochodu".</t>
    </r>
  </si>
  <si>
    <t xml:space="preserve"> </t>
  </si>
  <si>
    <r>
      <rPr>
        <b/>
        <u/>
        <sz val="20"/>
        <rFont val="Arial"/>
        <family val="2"/>
        <charset val="238"/>
      </rPr>
      <t xml:space="preserve">Zmiana źródeł finansowania </t>
    </r>
    <r>
      <rPr>
        <sz val="20"/>
        <rFont val="Arial"/>
        <family val="2"/>
        <charset val="238"/>
      </rPr>
      <t xml:space="preserve">zadań związanych z utrzymaniem zespołów trakcyjnych polegająca na zastąpieniu środków własnych Samorządu Województwa środkami Funduszu Kolejowego niewykorzystanymi w latach ubiegłych, w tym:
- "Utrzymanie zespołów trakcyjnych" w kwocie 465.041,-zł,
- "Utrzymanie zespołów trakcyjnych RPO 2014-2020" w kwocie 1.261.592,-zł,
- "Utrzymanie zespołów trakcyjnych RPO 2014-2020 etap II" w kwocie 7.076.033,-zł.
</t>
    </r>
    <r>
      <rPr>
        <b/>
        <sz val="20"/>
        <rFont val="Arial"/>
        <family val="2"/>
        <charset val="238"/>
      </rPr>
      <t>Dotyczy przedsięwzięć ujętych w wykazie przedsięwzięć do WPF.</t>
    </r>
  </si>
  <si>
    <r>
      <rPr>
        <b/>
        <u/>
        <sz val="20"/>
        <rFont val="Arial"/>
        <family val="2"/>
        <charset val="238"/>
      </rPr>
      <t xml:space="preserve">Ustalenie planu wydatków </t>
    </r>
    <r>
      <rPr>
        <sz val="20"/>
        <rFont val="Arial"/>
        <family val="2"/>
        <charset val="238"/>
      </rPr>
      <t xml:space="preserve"> na realizację zadania pn. "Wykonanie instalacji fotowoltaicznej w Wojewódzkim Podkarpackim Szpitalu Psychiatrycznym w Żurawicy".</t>
    </r>
  </si>
  <si>
    <r>
      <rPr>
        <b/>
        <u/>
        <sz val="20"/>
        <color theme="1"/>
        <rFont val="Arial"/>
        <family val="2"/>
        <charset val="238"/>
      </rPr>
      <t>Ustalenie planu wydatków</t>
    </r>
    <r>
      <rPr>
        <sz val="20"/>
        <color theme="1"/>
        <rFont val="Arial"/>
        <family val="2"/>
        <charset val="238"/>
      </rPr>
      <t xml:space="preserve"> z przeznaczeniem na realizację zadania pn. "Przebudowa/rozbudowa drogi wojewódzkiej nr 865 na odcinku od końca obwodnicy Narola do granicy województwa".
</t>
    </r>
    <r>
      <rPr>
        <b/>
        <sz val="20"/>
        <color theme="1"/>
        <rFont val="Arial"/>
        <family val="2"/>
        <charset val="238"/>
      </rPr>
      <t>Wraz w wprowadzeniem przedsięwzięcia do wykazu przedsięwzięć ujętych w WPF.</t>
    </r>
  </si>
  <si>
    <t xml:space="preserve">Załącznik do uzasadnienia 
do projektu uchwały Sejmiku 
w sprawie zmian w budżecie 
Województwa Podkarpackiego na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</si>
</sst>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7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7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10"/>
      <color rgb="FF000000"/>
      <name val="Arial CE"/>
      <charset val="238"/>
    </font>
    <font>
      <sz val="11"/>
      <color rgb="FFFF000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u/>
      <sz val="2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u/>
      <sz val="2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i/>
      <sz val="20"/>
      <name val="Arial"/>
      <family val="2"/>
      <charset val="238"/>
    </font>
    <font>
      <b/>
      <sz val="20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22"/>
      <name val="Arial"/>
      <family val="2"/>
      <charset val="238"/>
    </font>
    <font>
      <sz val="20"/>
      <color indexed="8"/>
      <name val="Arial"/>
      <family val="2"/>
      <charset val="238"/>
    </font>
    <font>
      <sz val="20"/>
      <name val="Czcionka tekstu podstawowego"/>
      <charset val="238"/>
    </font>
    <font>
      <sz val="19.5"/>
      <name val="Czcionka tekstu podstawowego"/>
      <charset val="238"/>
    </font>
    <font>
      <sz val="12"/>
      <color theme="1"/>
      <name val="Arial"/>
      <family val="2"/>
      <charset val="238"/>
    </font>
    <font>
      <i/>
      <u/>
      <sz val="19.5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>
      <alignment vertical="top"/>
    </xf>
    <xf numFmtId="0" fontId="9" fillId="0" borderId="0"/>
    <xf numFmtId="0" fontId="13" fillId="0" borderId="0" applyNumberFormat="0" applyBorder="0" applyProtection="0"/>
  </cellStyleXfs>
  <cellXfs count="204">
    <xf numFmtId="0" fontId="0" fillId="0" borderId="0" xfId="0"/>
    <xf numFmtId="0" fontId="2" fillId="0" borderId="0" xfId="2"/>
    <xf numFmtId="0" fontId="3" fillId="0" borderId="0" xfId="0" applyFont="1"/>
    <xf numFmtId="3" fontId="6" fillId="0" borderId="0" xfId="0" applyNumberFormat="1" applyFont="1"/>
    <xf numFmtId="0" fontId="6" fillId="0" borderId="0" xfId="0" applyFont="1"/>
    <xf numFmtId="0" fontId="7" fillId="0" borderId="0" xfId="2" applyFont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14" fillId="0" borderId="0" xfId="2" applyFont="1"/>
    <xf numFmtId="0" fontId="5" fillId="0" borderId="0" xfId="2" applyFont="1"/>
    <xf numFmtId="3" fontId="15" fillId="0" borderId="13" xfId="0" applyNumberFormat="1" applyFont="1" applyBorder="1" applyAlignment="1">
      <alignment horizontal="left" vertical="center" wrapText="1"/>
    </xf>
    <xf numFmtId="3" fontId="2" fillId="0" borderId="0" xfId="2" applyNumberFormat="1"/>
    <xf numFmtId="3" fontId="15" fillId="4" borderId="13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3" fontId="15" fillId="4" borderId="4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3" fontId="15" fillId="0" borderId="4" xfId="0" applyNumberFormat="1" applyFont="1" applyBorder="1" applyAlignment="1">
      <alignment horizontal="left" vertical="center" wrapText="1"/>
    </xf>
    <xf numFmtId="0" fontId="15" fillId="0" borderId="13" xfId="12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6" fillId="3" borderId="4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right" vertical="center" wrapText="1"/>
    </xf>
    <xf numFmtId="3" fontId="15" fillId="4" borderId="5" xfId="0" applyNumberFormat="1" applyFont="1" applyFill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0" fontId="22" fillId="3" borderId="2" xfId="2" applyFont="1" applyFill="1" applyBorder="1" applyAlignment="1">
      <alignment horizontal="center" vertical="center"/>
    </xf>
    <xf numFmtId="0" fontId="22" fillId="3" borderId="4" xfId="2" applyFont="1" applyFill="1" applyBorder="1" applyAlignment="1">
      <alignment horizontal="center" vertical="center"/>
    </xf>
    <xf numFmtId="0" fontId="22" fillId="3" borderId="3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/>
    </xf>
    <xf numFmtId="3" fontId="19" fillId="0" borderId="2" xfId="2" applyNumberFormat="1" applyFont="1" applyBorder="1" applyAlignment="1">
      <alignment horizontal="right" vertical="center" wrapText="1"/>
    </xf>
    <xf numFmtId="3" fontId="19" fillId="0" borderId="4" xfId="2" applyNumberFormat="1" applyFont="1" applyBorder="1" applyAlignment="1">
      <alignment horizontal="right" vertical="center" wrapText="1"/>
    </xf>
    <xf numFmtId="0" fontId="19" fillId="0" borderId="12" xfId="2" applyFont="1" applyBorder="1" applyAlignment="1">
      <alignment horizontal="lef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12" xfId="2" applyNumberFormat="1" applyFont="1" applyBorder="1" applyAlignment="1">
      <alignment horizontal="right" vertical="center" wrapText="1"/>
    </xf>
    <xf numFmtId="0" fontId="24" fillId="0" borderId="4" xfId="2" applyFont="1" applyBorder="1" applyAlignment="1">
      <alignment horizontal="center" vertical="center"/>
    </xf>
    <xf numFmtId="3" fontId="15" fillId="0" borderId="11" xfId="2" applyNumberFormat="1" applyFont="1" applyBorder="1" applyAlignment="1">
      <alignment horizontal="right" vertical="center" wrapText="1"/>
    </xf>
    <xf numFmtId="3" fontId="15" fillId="0" borderId="6" xfId="2" applyNumberFormat="1" applyFont="1" applyBorder="1" applyAlignment="1">
      <alignment horizontal="right" vertical="center" wrapText="1"/>
    </xf>
    <xf numFmtId="0" fontId="15" fillId="0" borderId="4" xfId="2" applyFont="1" applyBorder="1" applyAlignment="1">
      <alignment horizontal="center" vertical="center"/>
    </xf>
    <xf numFmtId="3" fontId="15" fillId="0" borderId="12" xfId="2" applyNumberFormat="1" applyFont="1" applyBorder="1" applyAlignment="1">
      <alignment horizontal="right" vertical="center" wrapText="1"/>
    </xf>
    <xf numFmtId="3" fontId="15" fillId="0" borderId="2" xfId="2" applyNumberFormat="1" applyFont="1" applyBorder="1" applyAlignment="1">
      <alignment horizontal="righ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left" vertical="center" wrapText="1"/>
    </xf>
    <xf numFmtId="0" fontId="15" fillId="0" borderId="4" xfId="12" applyFont="1" applyBorder="1" applyAlignment="1">
      <alignment horizontal="left" vertical="center" wrapText="1"/>
    </xf>
    <xf numFmtId="0" fontId="15" fillId="0" borderId="2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3" fontId="15" fillId="3" borderId="13" xfId="2" applyNumberFormat="1" applyFont="1" applyFill="1" applyBorder="1" applyAlignment="1">
      <alignment horizontal="center" vertical="center"/>
    </xf>
    <xf numFmtId="3" fontId="15" fillId="3" borderId="5" xfId="2" applyNumberFormat="1" applyFont="1" applyFill="1" applyBorder="1" applyAlignment="1">
      <alignment horizontal="center" vertical="center"/>
    </xf>
    <xf numFmtId="0" fontId="22" fillId="0" borderId="11" xfId="2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3" fontId="22" fillId="3" borderId="4" xfId="0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3" fontId="22" fillId="3" borderId="4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6" fillId="0" borderId="2" xfId="2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3" fontId="15" fillId="0" borderId="17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vertical="center" wrapText="1"/>
    </xf>
    <xf numFmtId="3" fontId="19" fillId="0" borderId="11" xfId="2" applyNumberFormat="1" applyFont="1" applyBorder="1" applyAlignment="1">
      <alignment horizontal="right" vertical="center" wrapText="1"/>
    </xf>
    <xf numFmtId="3" fontId="19" fillId="0" borderId="6" xfId="2" applyNumberFormat="1" applyFont="1" applyBorder="1" applyAlignment="1">
      <alignment horizontal="right" vertical="center" wrapText="1"/>
    </xf>
    <xf numFmtId="3" fontId="7" fillId="0" borderId="0" xfId="2" applyNumberFormat="1" applyFont="1"/>
    <xf numFmtId="0" fontId="23" fillId="0" borderId="1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3" fontId="16" fillId="3" borderId="4" xfId="2" applyNumberFormat="1" applyFont="1" applyFill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5" fillId="0" borderId="13" xfId="2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left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3" fontId="26" fillId="0" borderId="4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left" vertical="center" wrapText="1"/>
    </xf>
    <xf numFmtId="0" fontId="29" fillId="0" borderId="0" xfId="0" applyFont="1"/>
    <xf numFmtId="0" fontId="29" fillId="0" borderId="0" xfId="0" applyFont="1" applyAlignment="1">
      <alignment horizontal="justify" vertical="center"/>
    </xf>
    <xf numFmtId="0" fontId="16" fillId="3" borderId="2" xfId="0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25" fillId="0" borderId="0" xfId="2" applyFont="1" applyBorder="1" applyAlignment="1">
      <alignment horizontal="right" vertical="center" wrapText="1"/>
    </xf>
    <xf numFmtId="0" fontId="15" fillId="3" borderId="13" xfId="2" applyFont="1" applyFill="1" applyBorder="1" applyAlignment="1">
      <alignment horizontal="center"/>
    </xf>
    <xf numFmtId="0" fontId="15" fillId="3" borderId="5" xfId="2" applyFont="1" applyFill="1" applyBorder="1" applyAlignment="1">
      <alignment horizontal="center"/>
    </xf>
    <xf numFmtId="3" fontId="16" fillId="3" borderId="4" xfId="2" applyNumberFormat="1" applyFont="1" applyFill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12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 wrapText="1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</cellXfs>
  <cellStyles count="14">
    <cellStyle name="Normalny" xfId="0" builtinId="0"/>
    <cellStyle name="Normalny 2" xfId="2" xr:uid="{00000000-0005-0000-0000-000001000000}"/>
    <cellStyle name="Normalny 2 2" xfId="6" xr:uid="{5B1A2133-619E-4849-A153-13B30405AC70}"/>
    <cellStyle name="Normalny 2 3" xfId="13" xr:uid="{C43BDF56-E396-4065-BDD4-6B0E49884096}"/>
    <cellStyle name="Normalny 2 4" xfId="12" xr:uid="{4378AD7B-F24E-4185-B5FE-6E4AE08625B8}"/>
    <cellStyle name="Normalny 2 5" xfId="3" xr:uid="{C0A68353-E939-4762-ABD4-D030A61A79FF}"/>
    <cellStyle name="Normalny 3 2" xfId="4" xr:uid="{C31682B4-B8D5-4966-8E6B-804342C6B760}"/>
    <cellStyle name="Normalny 3 2 4" xfId="10" xr:uid="{9D92FE4E-63E9-470E-9AA4-64F976B3D9BD}"/>
    <cellStyle name="Normalny 5 2 2" xfId="5" xr:uid="{44ED4A82-A225-41F8-85F6-1DF64ECA215A}"/>
    <cellStyle name="Normalny 6" xfId="11" xr:uid="{582C0B03-CF21-4343-B082-8AEDF014B7DB}"/>
    <cellStyle name="Normalny 7" xfId="7" xr:uid="{C76D174B-7758-401C-8D5E-E85908AEDDDC}"/>
    <cellStyle name="Normalny 9 2" xfId="1" xr:uid="{00000000-0005-0000-0000-000002000000}"/>
    <cellStyle name="Procentowy 2" xfId="8" xr:uid="{80E173A6-E524-45D4-A93C-B8154F81EC6A}"/>
    <cellStyle name="Procentowy 3" xfId="9" xr:uid="{2550A048-16ED-4C38-BFC0-5163367E6650}"/>
  </cellStyles>
  <dxfs count="0"/>
  <tableStyles count="0" defaultTableStyle="TableStyleMedium2" defaultPivotStyle="PivotStyleLight16"/>
  <colors>
    <mruColors>
      <color rgb="FFFFFF99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6513-97DC-40CF-A3AF-443DAA21D97B}">
  <sheetPr>
    <tabColor rgb="FFFF0000"/>
  </sheetPr>
  <dimension ref="A1:H26"/>
  <sheetViews>
    <sheetView tabSelected="1" view="pageBreakPreview" zoomScale="70" zoomScaleNormal="85" zoomScaleSheetLayoutView="70" workbookViewId="0">
      <selection activeCell="B1" sqref="B1:G1"/>
    </sheetView>
  </sheetViews>
  <sheetFormatPr defaultColWidth="10.28515625" defaultRowHeight="18"/>
  <cols>
    <col min="1" max="1" width="8" style="1" customWidth="1"/>
    <col min="2" max="2" width="11.5703125" style="12" customWidth="1"/>
    <col min="3" max="3" width="17.28515625" style="12" customWidth="1"/>
    <col min="4" max="4" width="29" style="12" customWidth="1"/>
    <col min="5" max="5" width="25.85546875" style="12" customWidth="1"/>
    <col min="6" max="6" width="117.7109375" style="12" customWidth="1"/>
    <col min="7" max="7" width="24" style="13" customWidth="1"/>
    <col min="8" max="8" width="12.42578125" style="1" bestFit="1" customWidth="1"/>
    <col min="9" max="9" width="13.85546875" style="1" bestFit="1" customWidth="1"/>
    <col min="10" max="16384" width="10.28515625" style="1"/>
  </cols>
  <sheetData>
    <row r="1" spans="1:8" s="5" customFormat="1" ht="129" customHeight="1" thickBot="1">
      <c r="B1" s="133" t="s">
        <v>110</v>
      </c>
      <c r="C1" s="133"/>
      <c r="D1" s="133"/>
      <c r="E1" s="133"/>
      <c r="F1" s="133"/>
      <c r="G1" s="133"/>
    </row>
    <row r="2" spans="1:8" s="5" customFormat="1" ht="35.25" customHeight="1" thickBot="1">
      <c r="A2" s="143" t="s">
        <v>10</v>
      </c>
      <c r="B2" s="144"/>
      <c r="C2" s="144"/>
      <c r="D2" s="144"/>
      <c r="E2" s="144"/>
      <c r="F2" s="144"/>
      <c r="G2" s="145"/>
    </row>
    <row r="3" spans="1:8" s="5" customFormat="1" ht="78" customHeight="1" thickBot="1">
      <c r="A3" s="103" t="s">
        <v>7</v>
      </c>
      <c r="B3" s="51" t="s">
        <v>0</v>
      </c>
      <c r="C3" s="52" t="s">
        <v>1</v>
      </c>
      <c r="D3" s="53" t="s">
        <v>2</v>
      </c>
      <c r="E3" s="54" t="s">
        <v>3</v>
      </c>
      <c r="F3" s="52" t="s">
        <v>11</v>
      </c>
      <c r="G3" s="55" t="s">
        <v>4</v>
      </c>
    </row>
    <row r="4" spans="1:8" s="5" customFormat="1" ht="56.25" customHeight="1" thickBot="1">
      <c r="A4" s="56">
        <v>1</v>
      </c>
      <c r="B4" s="140">
        <v>600</v>
      </c>
      <c r="C4" s="84">
        <v>60001</v>
      </c>
      <c r="D4" s="82"/>
      <c r="E4" s="83">
        <v>5555220</v>
      </c>
      <c r="F4" s="24" t="s">
        <v>54</v>
      </c>
      <c r="G4" s="114" t="s">
        <v>22</v>
      </c>
    </row>
    <row r="5" spans="1:8" s="5" customFormat="1" ht="129" customHeight="1" thickBot="1">
      <c r="A5" s="56">
        <v>2</v>
      </c>
      <c r="B5" s="141"/>
      <c r="C5" s="101">
        <v>60002</v>
      </c>
      <c r="D5" s="77"/>
      <c r="E5" s="65">
        <v>5282412</v>
      </c>
      <c r="F5" s="70" t="s">
        <v>53</v>
      </c>
      <c r="G5" s="104" t="s">
        <v>22</v>
      </c>
    </row>
    <row r="6" spans="1:8" s="5" customFormat="1" ht="177" customHeight="1" thickBot="1">
      <c r="A6" s="56">
        <v>3</v>
      </c>
      <c r="B6" s="141"/>
      <c r="C6" s="137">
        <v>60013</v>
      </c>
      <c r="D6" s="57"/>
      <c r="E6" s="58">
        <v>1525000</v>
      </c>
      <c r="F6" s="59" t="s">
        <v>65</v>
      </c>
      <c r="G6" s="17" t="s">
        <v>36</v>
      </c>
    </row>
    <row r="7" spans="1:8" s="5" customFormat="1" ht="193.5" customHeight="1" thickBot="1">
      <c r="A7" s="56">
        <v>4</v>
      </c>
      <c r="B7" s="141"/>
      <c r="C7" s="138"/>
      <c r="D7" s="60"/>
      <c r="E7" s="61">
        <v>500000</v>
      </c>
      <c r="F7" s="36" t="s">
        <v>37</v>
      </c>
      <c r="G7" s="107" t="s">
        <v>36</v>
      </c>
    </row>
    <row r="8" spans="1:8" s="5" customFormat="1" ht="96" customHeight="1" thickBot="1">
      <c r="A8" s="56">
        <v>5</v>
      </c>
      <c r="B8" s="142"/>
      <c r="C8" s="139"/>
      <c r="D8" s="62"/>
      <c r="E8" s="57">
        <v>1414549</v>
      </c>
      <c r="F8" s="36" t="s">
        <v>38</v>
      </c>
      <c r="G8" s="107" t="s">
        <v>36</v>
      </c>
      <c r="H8" s="96">
        <f>SUM(E4:E8)</f>
        <v>14277181</v>
      </c>
    </row>
    <row r="9" spans="1:8" s="5" customFormat="1" ht="165.75" customHeight="1" thickBot="1">
      <c r="A9" s="97">
        <v>6</v>
      </c>
      <c r="B9" s="102">
        <v>720</v>
      </c>
      <c r="C9" s="100">
        <v>72095</v>
      </c>
      <c r="D9" s="94"/>
      <c r="E9" s="95">
        <f>82693+230000</f>
        <v>312693</v>
      </c>
      <c r="F9" s="22" t="s">
        <v>63</v>
      </c>
      <c r="G9" s="108" t="s">
        <v>61</v>
      </c>
    </row>
    <row r="10" spans="1:8" ht="70.5" customHeight="1" thickBot="1">
      <c r="A10" s="63">
        <v>7</v>
      </c>
      <c r="B10" s="98">
        <v>758</v>
      </c>
      <c r="C10" s="66">
        <v>75806</v>
      </c>
      <c r="D10" s="67"/>
      <c r="E10" s="68">
        <v>5172227</v>
      </c>
      <c r="F10" s="24" t="s">
        <v>64</v>
      </c>
      <c r="G10" s="31" t="s">
        <v>18</v>
      </c>
    </row>
    <row r="11" spans="1:8" ht="153.75" customHeight="1" thickBot="1">
      <c r="A11" s="63">
        <v>8</v>
      </c>
      <c r="B11" s="152">
        <v>758</v>
      </c>
      <c r="C11" s="101">
        <v>75864</v>
      </c>
      <c r="D11" s="64"/>
      <c r="E11" s="65">
        <v>6846</v>
      </c>
      <c r="F11" s="106" t="s">
        <v>30</v>
      </c>
      <c r="G11" s="155" t="s">
        <v>13</v>
      </c>
    </row>
    <row r="12" spans="1:8" ht="93" customHeight="1" thickBot="1">
      <c r="A12" s="63">
        <v>9</v>
      </c>
      <c r="B12" s="153"/>
      <c r="C12" s="140">
        <v>75865</v>
      </c>
      <c r="D12" s="67"/>
      <c r="E12" s="68">
        <v>8912462</v>
      </c>
      <c r="F12" s="69" t="s">
        <v>31</v>
      </c>
      <c r="G12" s="156"/>
    </row>
    <row r="13" spans="1:8" ht="174.75" customHeight="1" thickBot="1">
      <c r="A13" s="63">
        <v>10</v>
      </c>
      <c r="B13" s="153"/>
      <c r="C13" s="142"/>
      <c r="D13" s="64">
        <v>-25000</v>
      </c>
      <c r="E13" s="65">
        <v>25000</v>
      </c>
      <c r="F13" s="70" t="s">
        <v>27</v>
      </c>
      <c r="G13" s="156"/>
    </row>
    <row r="14" spans="1:8" ht="88.5" customHeight="1" thickBot="1">
      <c r="A14" s="63">
        <v>11</v>
      </c>
      <c r="B14" s="154"/>
      <c r="C14" s="66">
        <v>75866</v>
      </c>
      <c r="D14" s="67">
        <v>-109225</v>
      </c>
      <c r="E14" s="68">
        <v>0</v>
      </c>
      <c r="F14" s="71" t="s">
        <v>16</v>
      </c>
      <c r="G14" s="157"/>
    </row>
    <row r="15" spans="1:8" ht="128.25" customHeight="1" thickBot="1">
      <c r="A15" s="63">
        <v>12</v>
      </c>
      <c r="B15" s="85">
        <v>801</v>
      </c>
      <c r="C15" s="86" t="s">
        <v>55</v>
      </c>
      <c r="D15" s="87"/>
      <c r="E15" s="105">
        <v>468250</v>
      </c>
      <c r="F15" s="106" t="s">
        <v>56</v>
      </c>
      <c r="G15" s="115" t="s">
        <v>57</v>
      </c>
    </row>
    <row r="16" spans="1:8" ht="121.5" customHeight="1" thickBot="1">
      <c r="A16" s="63">
        <v>13</v>
      </c>
      <c r="B16" s="72">
        <v>851</v>
      </c>
      <c r="C16" s="66">
        <v>85120</v>
      </c>
      <c r="D16" s="73"/>
      <c r="E16" s="68">
        <v>2000000</v>
      </c>
      <c r="F16" s="69" t="s">
        <v>32</v>
      </c>
      <c r="G16" s="74" t="s">
        <v>33</v>
      </c>
    </row>
    <row r="17" spans="1:8" ht="156" customHeight="1" thickBot="1">
      <c r="A17" s="63">
        <v>14</v>
      </c>
      <c r="B17" s="88">
        <v>852</v>
      </c>
      <c r="C17" s="66">
        <v>85295</v>
      </c>
      <c r="D17" s="67"/>
      <c r="E17" s="68">
        <v>235196</v>
      </c>
      <c r="F17" s="71" t="s">
        <v>26</v>
      </c>
      <c r="G17" s="74" t="s">
        <v>20</v>
      </c>
      <c r="H17" s="15">
        <f>SUM(D17:E17)</f>
        <v>235196</v>
      </c>
    </row>
    <row r="18" spans="1:8" ht="38.25" customHeight="1" thickBot="1">
      <c r="A18" s="146" t="s">
        <v>5</v>
      </c>
      <c r="B18" s="147"/>
      <c r="C18" s="148"/>
      <c r="D18" s="99">
        <f>SUM(D4:D17)</f>
        <v>-134225</v>
      </c>
      <c r="E18" s="99">
        <f>SUM(E4:E17)</f>
        <v>31409855</v>
      </c>
      <c r="F18" s="134"/>
      <c r="G18" s="75"/>
    </row>
    <row r="19" spans="1:8" ht="63" customHeight="1" thickBot="1">
      <c r="A19" s="149" t="s">
        <v>12</v>
      </c>
      <c r="B19" s="150"/>
      <c r="C19" s="151"/>
      <c r="D19" s="136">
        <f>SUM(D18:E18)</f>
        <v>31275630</v>
      </c>
      <c r="E19" s="136"/>
      <c r="F19" s="135"/>
      <c r="G19" s="76"/>
    </row>
    <row r="20" spans="1:8" ht="104.25" customHeight="1">
      <c r="B20" s="131"/>
      <c r="C20" s="132"/>
      <c r="D20" s="132"/>
      <c r="E20" s="132"/>
      <c r="F20" s="132"/>
      <c r="G20" s="11"/>
    </row>
    <row r="21" spans="1:8">
      <c r="B21" s="11"/>
    </row>
    <row r="23" spans="1:8" ht="14.25" customHeight="1"/>
    <row r="24" spans="1:8" ht="14.25" customHeight="1"/>
    <row r="25" spans="1:8" ht="15" customHeight="1"/>
    <row r="26" spans="1:8" ht="14.25" customHeight="1"/>
  </sheetData>
  <mergeCells count="12">
    <mergeCell ref="B20:F20"/>
    <mergeCell ref="B1:G1"/>
    <mergeCell ref="F18:F19"/>
    <mergeCell ref="D19:E19"/>
    <mergeCell ref="C6:C8"/>
    <mergeCell ref="B4:B8"/>
    <mergeCell ref="A2:G2"/>
    <mergeCell ref="A18:C18"/>
    <mergeCell ref="A19:C19"/>
    <mergeCell ref="B11:B14"/>
    <mergeCell ref="G11:G14"/>
    <mergeCell ref="C12:C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 scaleWithDoc="0" alignWithMargins="0">
    <oddFooter>Strona &amp;P z &amp;N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60553-B42A-4E69-B79B-FB4D516087E4}">
  <sheetPr>
    <tabColor rgb="FFFF0000"/>
  </sheetPr>
  <dimension ref="A1:Q49"/>
  <sheetViews>
    <sheetView view="pageBreakPreview" zoomScale="55" zoomScaleNormal="60" zoomScaleSheetLayoutView="55" workbookViewId="0">
      <pane ySplit="2" topLeftCell="A3" activePane="bottomLeft" state="frozen"/>
      <selection activeCell="K16" sqref="K16"/>
      <selection pane="bottomLeft" activeCell="M16" sqref="M16"/>
    </sheetView>
  </sheetViews>
  <sheetFormatPr defaultColWidth="10.28515625" defaultRowHeight="21.75"/>
  <cols>
    <col min="1" max="1" width="6.85546875" style="6" bestFit="1" customWidth="1"/>
    <col min="2" max="2" width="12.7109375" style="7" bestFit="1" customWidth="1"/>
    <col min="3" max="3" width="15.140625" style="8" customWidth="1"/>
    <col min="4" max="4" width="26.5703125" style="9" customWidth="1"/>
    <col min="5" max="5" width="24.85546875" style="9" customWidth="1"/>
    <col min="6" max="6" width="170.140625" style="8" customWidth="1"/>
    <col min="7" max="7" width="22" style="10" customWidth="1"/>
    <col min="8" max="8" width="60.42578125" style="2" customWidth="1"/>
    <col min="9" max="9" width="22.5703125" style="2" customWidth="1"/>
    <col min="10" max="10" width="12.140625" style="2" customWidth="1"/>
    <col min="11" max="11" width="13.28515625" style="2" customWidth="1"/>
    <col min="12" max="12" width="11.42578125" style="2" customWidth="1"/>
    <col min="13" max="13" width="9.28515625" style="2" customWidth="1"/>
    <col min="14" max="14" width="9" style="2" customWidth="1"/>
    <col min="15" max="15" width="9.28515625" style="2" customWidth="1"/>
    <col min="16" max="16" width="10.7109375" style="2" customWidth="1"/>
    <col min="17" max="17" width="14.28515625" style="2" customWidth="1"/>
    <col min="18" max="18" width="20.85546875" style="2" customWidth="1"/>
    <col min="19" max="16384" width="10.28515625" style="2"/>
  </cols>
  <sheetData>
    <row r="1" spans="1:17" s="4" customFormat="1" ht="41.25" customHeight="1" thickBot="1">
      <c r="A1" s="167" t="s">
        <v>6</v>
      </c>
      <c r="B1" s="168"/>
      <c r="C1" s="168"/>
      <c r="D1" s="168"/>
      <c r="E1" s="168"/>
      <c r="F1" s="168"/>
      <c r="G1" s="168"/>
      <c r="H1" s="169"/>
    </row>
    <row r="2" spans="1:17" s="4" customFormat="1" ht="72" customHeight="1" thickBot="1">
      <c r="A2" s="120" t="s">
        <v>7</v>
      </c>
      <c r="B2" s="78" t="s">
        <v>0</v>
      </c>
      <c r="C2" s="78" t="s">
        <v>1</v>
      </c>
      <c r="D2" s="79" t="s">
        <v>2</v>
      </c>
      <c r="E2" s="79" t="s">
        <v>3</v>
      </c>
      <c r="F2" s="78" t="s">
        <v>8</v>
      </c>
      <c r="G2" s="80" t="s">
        <v>4</v>
      </c>
      <c r="H2" s="81" t="s">
        <v>66</v>
      </c>
    </row>
    <row r="3" spans="1:17" s="4" customFormat="1" ht="120" customHeight="1" thickBot="1">
      <c r="A3" s="122">
        <v>1</v>
      </c>
      <c r="B3" s="161">
        <v>600</v>
      </c>
      <c r="C3" s="164" t="s">
        <v>58</v>
      </c>
      <c r="D3" s="112"/>
      <c r="E3" s="112">
        <v>16071879</v>
      </c>
      <c r="F3" s="90" t="s">
        <v>67</v>
      </c>
      <c r="G3" s="158" t="s">
        <v>22</v>
      </c>
      <c r="H3" s="128" t="s">
        <v>87</v>
      </c>
      <c r="I3" s="3"/>
      <c r="Q3" s="3"/>
    </row>
    <row r="4" spans="1:17" s="4" customFormat="1" ht="104.25" customHeight="1" thickBot="1">
      <c r="A4" s="122">
        <v>2</v>
      </c>
      <c r="B4" s="162"/>
      <c r="C4" s="165"/>
      <c r="D4" s="91"/>
      <c r="E4" s="91">
        <v>6370938</v>
      </c>
      <c r="F4" s="89" t="s">
        <v>68</v>
      </c>
      <c r="G4" s="159"/>
      <c r="H4" s="128" t="s">
        <v>87</v>
      </c>
      <c r="I4" s="3"/>
      <c r="Q4" s="3"/>
    </row>
    <row r="5" spans="1:17" s="4" customFormat="1" ht="215.25" customHeight="1" thickBot="1">
      <c r="A5" s="122">
        <v>3</v>
      </c>
      <c r="B5" s="162"/>
      <c r="C5" s="166"/>
      <c r="D5" s="92">
        <v>-8802666</v>
      </c>
      <c r="E5" s="92">
        <v>8802666</v>
      </c>
      <c r="F5" s="93" t="s">
        <v>107</v>
      </c>
      <c r="G5" s="159"/>
      <c r="H5" s="129" t="s">
        <v>101</v>
      </c>
      <c r="I5" s="3"/>
      <c r="Q5" s="3"/>
    </row>
    <row r="6" spans="1:17" s="4" customFormat="1" ht="87" customHeight="1" thickBot="1">
      <c r="A6" s="122">
        <v>4</v>
      </c>
      <c r="B6" s="162"/>
      <c r="C6" s="121" t="s">
        <v>23</v>
      </c>
      <c r="D6" s="112"/>
      <c r="E6" s="16">
        <f>28109+5254303</f>
        <v>5282412</v>
      </c>
      <c r="F6" s="113" t="s">
        <v>52</v>
      </c>
      <c r="G6" s="159"/>
      <c r="H6" s="14" t="s">
        <v>88</v>
      </c>
      <c r="I6" s="3"/>
      <c r="Q6" s="3"/>
    </row>
    <row r="7" spans="1:17" s="4" customFormat="1" ht="130.5" customHeight="1" thickBot="1">
      <c r="A7" s="122">
        <v>5</v>
      </c>
      <c r="B7" s="162"/>
      <c r="C7" s="164" t="s">
        <v>21</v>
      </c>
      <c r="D7" s="112"/>
      <c r="E7" s="16">
        <v>430000</v>
      </c>
      <c r="F7" s="113" t="s">
        <v>41</v>
      </c>
      <c r="G7" s="160"/>
      <c r="H7" s="128" t="s">
        <v>87</v>
      </c>
      <c r="I7" s="3"/>
      <c r="Q7" s="3"/>
    </row>
    <row r="8" spans="1:17" s="4" customFormat="1" ht="123" customHeight="1" thickBot="1">
      <c r="A8" s="122">
        <v>6</v>
      </c>
      <c r="B8" s="162"/>
      <c r="C8" s="165"/>
      <c r="D8" s="18"/>
      <c r="E8" s="18">
        <v>31980</v>
      </c>
      <c r="F8" s="19" t="s">
        <v>69</v>
      </c>
      <c r="G8" s="170" t="s">
        <v>39</v>
      </c>
      <c r="H8" s="128" t="s">
        <v>87</v>
      </c>
      <c r="I8" s="3"/>
      <c r="K8" s="118"/>
      <c r="Q8" s="3"/>
    </row>
    <row r="9" spans="1:17" s="4" customFormat="1" ht="159" customHeight="1" thickBot="1">
      <c r="A9" s="47">
        <v>7</v>
      </c>
      <c r="B9" s="163"/>
      <c r="C9" s="166"/>
      <c r="D9" s="18"/>
      <c r="E9" s="18">
        <v>500000</v>
      </c>
      <c r="F9" s="19" t="s">
        <v>70</v>
      </c>
      <c r="G9" s="171"/>
      <c r="H9" s="20" t="s">
        <v>102</v>
      </c>
      <c r="I9" s="3"/>
      <c r="K9" s="118"/>
      <c r="Q9" s="3"/>
    </row>
    <row r="10" spans="1:17" s="4" customFormat="1" ht="150.75" customHeight="1" thickBot="1">
      <c r="A10" s="124">
        <v>8</v>
      </c>
      <c r="B10" s="173">
        <v>600</v>
      </c>
      <c r="C10" s="170">
        <v>60013</v>
      </c>
      <c r="D10" s="18">
        <v>-400000</v>
      </c>
      <c r="E10" s="18"/>
      <c r="F10" s="19" t="s">
        <v>71</v>
      </c>
      <c r="G10" s="170" t="s">
        <v>39</v>
      </c>
      <c r="H10" s="128" t="s">
        <v>87</v>
      </c>
      <c r="I10" s="3"/>
      <c r="Q10" s="3"/>
    </row>
    <row r="11" spans="1:17" s="4" customFormat="1" ht="130.5" customHeight="1" thickBot="1">
      <c r="A11" s="122">
        <v>9</v>
      </c>
      <c r="B11" s="174"/>
      <c r="C11" s="172"/>
      <c r="D11" s="18"/>
      <c r="E11" s="18">
        <v>4846205</v>
      </c>
      <c r="F11" s="19" t="s">
        <v>72</v>
      </c>
      <c r="G11" s="172"/>
      <c r="H11" s="128" t="s">
        <v>87</v>
      </c>
      <c r="I11" s="3"/>
      <c r="Q11" s="3"/>
    </row>
    <row r="12" spans="1:17" s="4" customFormat="1" ht="99.75" customHeight="1" thickBot="1">
      <c r="A12" s="122">
        <v>10</v>
      </c>
      <c r="B12" s="174"/>
      <c r="C12" s="172"/>
      <c r="D12" s="109"/>
      <c r="E12" s="109">
        <f>2256990+1155012</f>
        <v>3412002</v>
      </c>
      <c r="F12" s="19" t="s">
        <v>92</v>
      </c>
      <c r="G12" s="172"/>
      <c r="H12" s="128" t="s">
        <v>87</v>
      </c>
      <c r="I12" s="3"/>
      <c r="Q12" s="3"/>
    </row>
    <row r="13" spans="1:17" s="4" customFormat="1" ht="177.75" customHeight="1" thickBot="1">
      <c r="A13" s="122">
        <v>11</v>
      </c>
      <c r="B13" s="174"/>
      <c r="C13" s="172"/>
      <c r="D13" s="109"/>
      <c r="E13" s="109">
        <v>1525000</v>
      </c>
      <c r="F13" s="110" t="s">
        <v>73</v>
      </c>
      <c r="G13" s="172"/>
      <c r="H13" s="20" t="s">
        <v>93</v>
      </c>
      <c r="I13" s="3"/>
      <c r="Q13" s="3"/>
    </row>
    <row r="14" spans="1:17" s="4" customFormat="1" ht="117" customHeight="1" thickBot="1">
      <c r="A14" s="122">
        <v>12</v>
      </c>
      <c r="B14" s="174"/>
      <c r="C14" s="172"/>
      <c r="D14" s="111"/>
      <c r="E14" s="109">
        <v>5479591</v>
      </c>
      <c r="F14" s="110" t="s">
        <v>74</v>
      </c>
      <c r="G14" s="172"/>
      <c r="H14" s="20" t="s">
        <v>87</v>
      </c>
      <c r="I14" s="3"/>
      <c r="Q14" s="3"/>
    </row>
    <row r="15" spans="1:17" s="4" customFormat="1" ht="113.25" customHeight="1" thickBot="1">
      <c r="A15" s="47">
        <v>13</v>
      </c>
      <c r="B15" s="174"/>
      <c r="C15" s="172"/>
      <c r="D15" s="116"/>
      <c r="E15" s="18">
        <v>1040000</v>
      </c>
      <c r="F15" s="19" t="s">
        <v>109</v>
      </c>
      <c r="G15" s="172"/>
      <c r="H15" s="20" t="s">
        <v>87</v>
      </c>
      <c r="I15" s="3"/>
      <c r="Q15" s="3"/>
    </row>
    <row r="16" spans="1:17" s="4" customFormat="1" ht="124.5" customHeight="1" thickBot="1">
      <c r="A16" s="122">
        <v>14</v>
      </c>
      <c r="B16" s="175"/>
      <c r="C16" s="171"/>
      <c r="D16" s="21"/>
      <c r="E16" s="50">
        <f>13510250</f>
        <v>13510250</v>
      </c>
      <c r="F16" s="36" t="s">
        <v>75</v>
      </c>
      <c r="G16" s="171"/>
      <c r="H16" s="20" t="s">
        <v>94</v>
      </c>
      <c r="I16" s="3"/>
      <c r="Q16" s="3"/>
    </row>
    <row r="17" spans="1:17" s="4" customFormat="1" ht="169.5" customHeight="1" thickBot="1">
      <c r="A17" s="47">
        <v>15</v>
      </c>
      <c r="B17" s="130">
        <v>600</v>
      </c>
      <c r="C17" s="17">
        <v>60013</v>
      </c>
      <c r="D17" s="18"/>
      <c r="E17" s="18">
        <f>7520+1880+780113+195029+1414549</f>
        <v>2399091</v>
      </c>
      <c r="F17" s="36" t="s">
        <v>84</v>
      </c>
      <c r="G17" s="17" t="s">
        <v>39</v>
      </c>
      <c r="H17" s="20" t="s">
        <v>95</v>
      </c>
      <c r="I17" s="3"/>
      <c r="Q17" s="3"/>
    </row>
    <row r="18" spans="1:17" s="4" customFormat="1" ht="183" customHeight="1" thickBot="1">
      <c r="A18" s="47">
        <v>16</v>
      </c>
      <c r="B18" s="47">
        <v>720</v>
      </c>
      <c r="C18" s="48" t="s">
        <v>62</v>
      </c>
      <c r="D18" s="29"/>
      <c r="E18" s="23">
        <f>15129+86584+282900</f>
        <v>384613</v>
      </c>
      <c r="F18" s="24" t="s">
        <v>76</v>
      </c>
      <c r="G18" s="31" t="s">
        <v>61</v>
      </c>
      <c r="H18" s="25" t="s">
        <v>103</v>
      </c>
      <c r="I18" s="119"/>
      <c r="Q18" s="3"/>
    </row>
    <row r="19" spans="1:17" s="4" customFormat="1" ht="120.75" customHeight="1" thickBot="1">
      <c r="A19" s="125">
        <v>17</v>
      </c>
      <c r="B19" s="125">
        <v>730</v>
      </c>
      <c r="C19" s="126" t="s">
        <v>28</v>
      </c>
      <c r="D19" s="112">
        <v>-25000</v>
      </c>
      <c r="E19" s="16">
        <v>25000</v>
      </c>
      <c r="F19" s="113" t="s">
        <v>85</v>
      </c>
      <c r="G19" s="127" t="s">
        <v>29</v>
      </c>
      <c r="H19" s="14" t="s">
        <v>88</v>
      </c>
      <c r="I19" s="3"/>
      <c r="Q19" s="3"/>
    </row>
    <row r="20" spans="1:17" s="4" customFormat="1" ht="166.5" customHeight="1" thickBot="1">
      <c r="A20" s="125">
        <v>18</v>
      </c>
      <c r="B20" s="201" t="s">
        <v>59</v>
      </c>
      <c r="C20" s="126" t="s">
        <v>55</v>
      </c>
      <c r="D20" s="112">
        <v>-27675</v>
      </c>
      <c r="E20" s="112">
        <v>490750</v>
      </c>
      <c r="F20" s="113" t="s">
        <v>77</v>
      </c>
      <c r="G20" s="127" t="s">
        <v>60</v>
      </c>
      <c r="H20" s="117" t="s">
        <v>96</v>
      </c>
      <c r="I20" s="3">
        <f>SUM(D20:E20)</f>
        <v>463075</v>
      </c>
      <c r="Q20" s="3"/>
    </row>
    <row r="21" spans="1:17" s="4" customFormat="1" ht="90" customHeight="1" thickBot="1">
      <c r="A21" s="125">
        <v>19</v>
      </c>
      <c r="B21" s="202"/>
      <c r="C21" s="126" t="s">
        <v>24</v>
      </c>
      <c r="D21" s="112"/>
      <c r="E21" s="16">
        <v>52720</v>
      </c>
      <c r="F21" s="113" t="s">
        <v>78</v>
      </c>
      <c r="G21" s="127" t="s">
        <v>25</v>
      </c>
      <c r="H21" s="128" t="s">
        <v>87</v>
      </c>
      <c r="I21" s="3"/>
      <c r="Q21" s="3"/>
    </row>
    <row r="22" spans="1:17" s="4" customFormat="1" ht="101.25" customHeight="1" thickBot="1">
      <c r="A22" s="125">
        <v>20</v>
      </c>
      <c r="B22" s="202"/>
      <c r="C22" s="164" t="s">
        <v>15</v>
      </c>
      <c r="D22" s="112"/>
      <c r="E22" s="16">
        <v>6846</v>
      </c>
      <c r="F22" s="113" t="s">
        <v>42</v>
      </c>
      <c r="G22" s="158" t="s">
        <v>14</v>
      </c>
      <c r="H22" s="14" t="s">
        <v>89</v>
      </c>
      <c r="I22" s="3"/>
      <c r="Q22" s="3"/>
    </row>
    <row r="23" spans="1:17" s="4" customFormat="1" ht="150" customHeight="1" thickBot="1">
      <c r="A23" s="47">
        <v>21</v>
      </c>
      <c r="B23" s="203"/>
      <c r="C23" s="166"/>
      <c r="D23" s="29">
        <v>0</v>
      </c>
      <c r="E23" s="23">
        <v>26527</v>
      </c>
      <c r="F23" s="24" t="s">
        <v>79</v>
      </c>
      <c r="G23" s="160"/>
      <c r="H23" s="25" t="s">
        <v>104</v>
      </c>
      <c r="I23" s="3"/>
      <c r="Q23" s="3"/>
    </row>
    <row r="24" spans="1:17" s="4" customFormat="1" ht="111.75" customHeight="1" thickBot="1">
      <c r="A24" s="122">
        <v>22</v>
      </c>
      <c r="B24" s="161">
        <v>851</v>
      </c>
      <c r="C24" s="121" t="s">
        <v>34</v>
      </c>
      <c r="D24" s="112"/>
      <c r="E24" s="16">
        <v>2000000</v>
      </c>
      <c r="F24" s="113" t="s">
        <v>108</v>
      </c>
      <c r="G24" s="158" t="s">
        <v>33</v>
      </c>
      <c r="H24" s="14" t="s">
        <v>90</v>
      </c>
      <c r="I24" s="3"/>
      <c r="Q24" s="3"/>
    </row>
    <row r="25" spans="1:17" s="4" customFormat="1" ht="111" customHeight="1" thickBot="1">
      <c r="A25" s="122">
        <v>23</v>
      </c>
      <c r="B25" s="163"/>
      <c r="C25" s="121" t="s">
        <v>35</v>
      </c>
      <c r="D25" s="112"/>
      <c r="E25" s="16">
        <v>50000</v>
      </c>
      <c r="F25" s="113" t="s">
        <v>43</v>
      </c>
      <c r="G25" s="160"/>
      <c r="H25" s="128" t="s">
        <v>87</v>
      </c>
      <c r="I25" s="3"/>
      <c r="Q25" s="3"/>
    </row>
    <row r="26" spans="1:17" s="4" customFormat="1" ht="131.25" customHeight="1" thickBot="1">
      <c r="A26" s="47">
        <v>24</v>
      </c>
      <c r="B26" s="161">
        <v>852</v>
      </c>
      <c r="C26" s="164" t="s">
        <v>19</v>
      </c>
      <c r="D26" s="29"/>
      <c r="E26" s="23">
        <v>40327</v>
      </c>
      <c r="F26" s="24" t="s">
        <v>80</v>
      </c>
      <c r="G26" s="158" t="s">
        <v>20</v>
      </c>
      <c r="H26" s="25" t="s">
        <v>97</v>
      </c>
      <c r="I26" s="3"/>
      <c r="Q26" s="3"/>
    </row>
    <row r="27" spans="1:17" s="4" customFormat="1" ht="117.75" customHeight="1" thickBot="1">
      <c r="A27" s="124">
        <v>25</v>
      </c>
      <c r="B27" s="162"/>
      <c r="C27" s="165"/>
      <c r="D27" s="43"/>
      <c r="E27" s="44">
        <v>44106</v>
      </c>
      <c r="F27" s="45" t="s">
        <v>86</v>
      </c>
      <c r="G27" s="159"/>
      <c r="H27" s="46" t="s">
        <v>98</v>
      </c>
      <c r="I27" s="3"/>
      <c r="Q27" s="3"/>
    </row>
    <row r="28" spans="1:17" s="4" customFormat="1" ht="127.5" customHeight="1" thickBot="1">
      <c r="A28" s="122">
        <v>26</v>
      </c>
      <c r="B28" s="163"/>
      <c r="C28" s="166"/>
      <c r="D28" s="112"/>
      <c r="E28" s="23">
        <v>235196</v>
      </c>
      <c r="F28" s="26" t="s">
        <v>81</v>
      </c>
      <c r="G28" s="160"/>
      <c r="H28" s="25" t="s">
        <v>99</v>
      </c>
      <c r="I28" s="3">
        <f>SUM(E26:E28)</f>
        <v>319629</v>
      </c>
      <c r="Q28" s="3"/>
    </row>
    <row r="29" spans="1:17" s="4" customFormat="1" ht="132" customHeight="1" thickBot="1">
      <c r="A29" s="122">
        <v>27</v>
      </c>
      <c r="B29" s="27">
        <v>853</v>
      </c>
      <c r="C29" s="28" t="s">
        <v>17</v>
      </c>
      <c r="D29" s="29">
        <v>-128500</v>
      </c>
      <c r="E29" s="23"/>
      <c r="F29" s="30" t="s">
        <v>91</v>
      </c>
      <c r="G29" s="31" t="s">
        <v>14</v>
      </c>
      <c r="H29" s="32" t="s">
        <v>100</v>
      </c>
      <c r="I29" s="3"/>
      <c r="Q29" s="3"/>
    </row>
    <row r="30" spans="1:17" s="4" customFormat="1" ht="96.75" customHeight="1" thickBot="1">
      <c r="A30" s="33">
        <v>28</v>
      </c>
      <c r="B30" s="191">
        <v>921</v>
      </c>
      <c r="C30" s="123">
        <v>92108</v>
      </c>
      <c r="D30" s="109"/>
      <c r="E30" s="109">
        <v>7000</v>
      </c>
      <c r="F30" s="110" t="s">
        <v>44</v>
      </c>
      <c r="G30" s="170" t="s">
        <v>40</v>
      </c>
      <c r="H30" s="128" t="s">
        <v>87</v>
      </c>
      <c r="I30" s="3"/>
      <c r="Q30" s="3"/>
    </row>
    <row r="31" spans="1:17" s="4" customFormat="1" ht="113.25" customHeight="1" thickBot="1">
      <c r="A31" s="33">
        <v>29</v>
      </c>
      <c r="B31" s="192"/>
      <c r="C31" s="170">
        <v>92109</v>
      </c>
      <c r="D31" s="109"/>
      <c r="E31" s="109">
        <v>195900</v>
      </c>
      <c r="F31" s="34" t="s">
        <v>45</v>
      </c>
      <c r="G31" s="172"/>
      <c r="H31" s="128" t="s">
        <v>87</v>
      </c>
      <c r="I31" s="3"/>
      <c r="Q31" s="3"/>
    </row>
    <row r="32" spans="1:17" s="4" customFormat="1" ht="104.25" customHeight="1" thickBot="1">
      <c r="A32" s="33">
        <v>30</v>
      </c>
      <c r="B32" s="193"/>
      <c r="C32" s="171"/>
      <c r="D32" s="18"/>
      <c r="E32" s="18">
        <v>55000</v>
      </c>
      <c r="F32" s="34" t="s">
        <v>46</v>
      </c>
      <c r="G32" s="171"/>
      <c r="H32" s="128" t="s">
        <v>87</v>
      </c>
      <c r="I32" s="3"/>
      <c r="Q32" s="3"/>
    </row>
    <row r="33" spans="1:17" s="4" customFormat="1" ht="108" customHeight="1" thickBot="1">
      <c r="A33" s="33">
        <v>31</v>
      </c>
      <c r="B33" s="173">
        <v>921</v>
      </c>
      <c r="C33" s="170">
        <v>92109</v>
      </c>
      <c r="D33" s="109"/>
      <c r="E33" s="109">
        <v>50000</v>
      </c>
      <c r="F33" s="34" t="s">
        <v>46</v>
      </c>
      <c r="G33" s="170" t="s">
        <v>40</v>
      </c>
      <c r="H33" s="128" t="s">
        <v>87</v>
      </c>
      <c r="I33" s="3"/>
      <c r="Q33" s="3"/>
    </row>
    <row r="34" spans="1:17" s="4" customFormat="1" ht="118.5" customHeight="1" thickBot="1">
      <c r="A34" s="42">
        <v>32</v>
      </c>
      <c r="B34" s="174"/>
      <c r="C34" s="172"/>
      <c r="D34" s="18"/>
      <c r="E34" s="18">
        <v>75000</v>
      </c>
      <c r="F34" s="34" t="s">
        <v>47</v>
      </c>
      <c r="G34" s="172"/>
      <c r="H34" s="128" t="s">
        <v>87</v>
      </c>
      <c r="I34" s="3" t="s">
        <v>106</v>
      </c>
      <c r="Q34" s="3"/>
    </row>
    <row r="35" spans="1:17" s="4" customFormat="1" ht="104.25" customHeight="1" thickBot="1">
      <c r="A35" s="39">
        <v>33</v>
      </c>
      <c r="B35" s="174"/>
      <c r="C35" s="171"/>
      <c r="D35" s="40"/>
      <c r="E35" s="40">
        <v>45000</v>
      </c>
      <c r="F35" s="41" t="s">
        <v>48</v>
      </c>
      <c r="G35" s="172"/>
      <c r="H35" s="128" t="s">
        <v>87</v>
      </c>
      <c r="I35" s="3"/>
      <c r="Q35" s="3"/>
    </row>
    <row r="36" spans="1:17" s="4" customFormat="1" ht="123" customHeight="1" thickBot="1">
      <c r="A36" s="33">
        <v>34</v>
      </c>
      <c r="B36" s="174"/>
      <c r="C36" s="198">
        <v>92114</v>
      </c>
      <c r="D36" s="35"/>
      <c r="E36" s="18">
        <v>75000</v>
      </c>
      <c r="F36" s="36" t="s">
        <v>51</v>
      </c>
      <c r="G36" s="172"/>
      <c r="H36" s="128" t="s">
        <v>87</v>
      </c>
      <c r="I36" s="3"/>
      <c r="Q36" s="3"/>
    </row>
    <row r="37" spans="1:17" s="4" customFormat="1" ht="71.25" customHeight="1" thickBot="1">
      <c r="A37" s="33">
        <v>35</v>
      </c>
      <c r="B37" s="174"/>
      <c r="C37" s="199"/>
      <c r="D37" s="35"/>
      <c r="E37" s="18">
        <v>120000</v>
      </c>
      <c r="F37" s="36" t="s">
        <v>105</v>
      </c>
      <c r="G37" s="172"/>
      <c r="H37" s="128" t="s">
        <v>87</v>
      </c>
      <c r="I37" s="3"/>
      <c r="Q37" s="3"/>
    </row>
    <row r="38" spans="1:17" s="4" customFormat="1" ht="77.25" customHeight="1" thickBot="1">
      <c r="A38" s="42">
        <v>36</v>
      </c>
      <c r="B38" s="175"/>
      <c r="C38" s="200"/>
      <c r="D38" s="35"/>
      <c r="E38" s="18">
        <v>75000</v>
      </c>
      <c r="F38" s="36" t="s">
        <v>82</v>
      </c>
      <c r="G38" s="172"/>
      <c r="H38" s="128" t="s">
        <v>87</v>
      </c>
      <c r="I38" s="3"/>
      <c r="Q38" s="3"/>
    </row>
    <row r="39" spans="1:17" s="4" customFormat="1" ht="118.5" customHeight="1" thickBot="1">
      <c r="A39" s="39">
        <v>37</v>
      </c>
      <c r="B39" s="191">
        <v>921</v>
      </c>
      <c r="C39" s="198">
        <v>92118</v>
      </c>
      <c r="D39" s="49"/>
      <c r="E39" s="50">
        <v>32361</v>
      </c>
      <c r="F39" s="41" t="s">
        <v>83</v>
      </c>
      <c r="G39" s="172"/>
      <c r="H39" s="128" t="s">
        <v>87</v>
      </c>
      <c r="I39" s="3"/>
      <c r="Q39" s="3"/>
    </row>
    <row r="40" spans="1:17" s="4" customFormat="1" ht="99" customHeight="1" thickBot="1">
      <c r="A40" s="33">
        <v>38</v>
      </c>
      <c r="B40" s="192"/>
      <c r="C40" s="199"/>
      <c r="D40" s="37"/>
      <c r="E40" s="109">
        <v>412900</v>
      </c>
      <c r="F40" s="34" t="s">
        <v>49</v>
      </c>
      <c r="G40" s="172"/>
      <c r="H40" s="128" t="s">
        <v>87</v>
      </c>
      <c r="I40" s="3"/>
      <c r="Q40" s="3"/>
    </row>
    <row r="41" spans="1:17" s="4" customFormat="1" ht="102.75" customHeight="1" thickBot="1">
      <c r="A41" s="33">
        <v>39</v>
      </c>
      <c r="B41" s="193"/>
      <c r="C41" s="200"/>
      <c r="D41" s="37"/>
      <c r="E41" s="109">
        <v>31980</v>
      </c>
      <c r="F41" s="34" t="s">
        <v>50</v>
      </c>
      <c r="G41" s="171"/>
      <c r="H41" s="128" t="s">
        <v>87</v>
      </c>
      <c r="I41" s="3"/>
      <c r="Q41" s="3"/>
    </row>
    <row r="42" spans="1:17" s="4" customFormat="1" ht="34.5" customHeight="1" thickBot="1">
      <c r="A42" s="176" t="s">
        <v>5</v>
      </c>
      <c r="B42" s="177"/>
      <c r="C42" s="178"/>
      <c r="D42" s="38">
        <f>SUM(D3:D41)</f>
        <v>-9383841</v>
      </c>
      <c r="E42" s="38">
        <f>SUM(E3:E41)</f>
        <v>74233240</v>
      </c>
      <c r="F42" s="179"/>
      <c r="G42" s="180"/>
      <c r="H42" s="181"/>
    </row>
    <row r="43" spans="1:17" s="4" customFormat="1" ht="21.75" customHeight="1" thickBot="1">
      <c r="A43" s="184" t="s">
        <v>9</v>
      </c>
      <c r="B43" s="185"/>
      <c r="C43" s="186"/>
      <c r="D43" s="190">
        <f>D42+E42</f>
        <v>64849399</v>
      </c>
      <c r="E43" s="190"/>
      <c r="F43" s="179"/>
      <c r="G43" s="180"/>
      <c r="H43" s="182"/>
    </row>
    <row r="44" spans="1:17" s="4" customFormat="1" ht="45.75" customHeight="1" thickBot="1">
      <c r="A44" s="187"/>
      <c r="B44" s="188"/>
      <c r="C44" s="189"/>
      <c r="D44" s="190"/>
      <c r="E44" s="190"/>
      <c r="F44" s="179"/>
      <c r="G44" s="180"/>
      <c r="H44" s="183"/>
    </row>
    <row r="45" spans="1:17" ht="21.75" customHeight="1">
      <c r="A45" s="194"/>
      <c r="B45" s="195"/>
      <c r="C45" s="195"/>
      <c r="D45" s="195"/>
      <c r="E45" s="195"/>
      <c r="F45" s="195"/>
      <c r="G45" s="195"/>
      <c r="H45" s="195"/>
    </row>
    <row r="46" spans="1:17" ht="174" customHeight="1">
      <c r="A46" s="196"/>
      <c r="B46" s="196"/>
      <c r="C46" s="196"/>
      <c r="D46" s="196"/>
      <c r="E46" s="196"/>
      <c r="F46" s="196"/>
      <c r="G46" s="196"/>
      <c r="H46" s="196"/>
    </row>
    <row r="47" spans="1:17" ht="21.75" customHeight="1">
      <c r="A47" s="197"/>
      <c r="B47" s="197"/>
      <c r="C47" s="197"/>
      <c r="D47" s="197"/>
      <c r="E47" s="197"/>
      <c r="F47" s="197"/>
      <c r="G47" s="197"/>
      <c r="H47" s="197"/>
    </row>
    <row r="48" spans="1:17" ht="21.75" customHeight="1">
      <c r="A48" s="197"/>
      <c r="B48" s="197"/>
      <c r="C48" s="197"/>
      <c r="D48" s="197"/>
      <c r="E48" s="197"/>
      <c r="F48" s="197"/>
      <c r="G48" s="197"/>
      <c r="H48" s="197"/>
    </row>
    <row r="49" spans="1:8" ht="21.75" customHeight="1">
      <c r="A49" s="197"/>
      <c r="B49" s="197"/>
      <c r="C49" s="197"/>
      <c r="D49" s="197"/>
      <c r="E49" s="197"/>
      <c r="F49" s="197"/>
      <c r="G49" s="197"/>
      <c r="H49" s="197"/>
    </row>
  </sheetData>
  <mergeCells count="34">
    <mergeCell ref="G30:G32"/>
    <mergeCell ref="B30:B32"/>
    <mergeCell ref="G3:G7"/>
    <mergeCell ref="A45:H46"/>
    <mergeCell ref="A47:H49"/>
    <mergeCell ref="G22:G23"/>
    <mergeCell ref="G24:G25"/>
    <mergeCell ref="C39:C41"/>
    <mergeCell ref="B39:B41"/>
    <mergeCell ref="C33:C35"/>
    <mergeCell ref="C36:C38"/>
    <mergeCell ref="B33:B38"/>
    <mergeCell ref="C31:C32"/>
    <mergeCell ref="G33:G41"/>
    <mergeCell ref="B20:B23"/>
    <mergeCell ref="C3:C5"/>
    <mergeCell ref="A42:C42"/>
    <mergeCell ref="F42:F44"/>
    <mergeCell ref="G42:G44"/>
    <mergeCell ref="H42:H44"/>
    <mergeCell ref="A43:C44"/>
    <mergeCell ref="D43:E44"/>
    <mergeCell ref="G26:G28"/>
    <mergeCell ref="B26:B28"/>
    <mergeCell ref="C26:C28"/>
    <mergeCell ref="B3:B9"/>
    <mergeCell ref="A1:H1"/>
    <mergeCell ref="C22:C23"/>
    <mergeCell ref="B24:B25"/>
    <mergeCell ref="C7:C9"/>
    <mergeCell ref="G8:G9"/>
    <mergeCell ref="G10:G16"/>
    <mergeCell ref="C10:C16"/>
    <mergeCell ref="B10:B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headerFooter scaleWithDoc="0" alignWithMargins="0">
    <oddFooter>Strona &amp;P z &amp;N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 dochody marzec</vt:lpstr>
      <vt:lpstr>wydatki marzec</vt:lpstr>
      <vt:lpstr>' dochody marzec'!Obszar_wydruku</vt:lpstr>
      <vt:lpstr>'wydatki marzec'!Obszar_wydruku</vt:lpstr>
      <vt:lpstr>' dochody marzec'!Tytuły_wydruku</vt:lpstr>
      <vt:lpstr>'wydatki marzec'!Tytuły_wydruku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Kowal Faustyna</cp:lastModifiedBy>
  <cp:lastPrinted>2024-03-12T13:20:14Z</cp:lastPrinted>
  <dcterms:created xsi:type="dcterms:W3CDTF">2023-02-06T09:25:00Z</dcterms:created>
  <dcterms:modified xsi:type="dcterms:W3CDTF">2024-03-13T06:39:27Z</dcterms:modified>
</cp:coreProperties>
</file>