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.kajzar\Desktop\WPF\2024\UCHWAŁY\styczeń zmiany\"/>
    </mc:Choice>
  </mc:AlternateContent>
  <xr:revisionPtr revIDLastSave="0" documentId="13_ncr:1_{D338488E-A46D-4428-87DE-749E79FA6A7F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ł. nr 1" sheetId="21" r:id="rId1"/>
    <sheet name="Zał. nr 2" sheetId="20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1'!$A$1:$BO$65</definedName>
    <definedName name="_xlnm.Print_Area" localSheetId="1">'Zał. nr 2'!$A$1:$Y$32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1" l="1"/>
  <c r="I57" i="21"/>
  <c r="J57" i="21"/>
  <c r="L57" i="21"/>
  <c r="M57" i="21"/>
  <c r="O57" i="21"/>
  <c r="P57" i="21"/>
  <c r="R57" i="21"/>
  <c r="S57" i="21"/>
  <c r="U57" i="21"/>
  <c r="V57" i="21"/>
  <c r="X57" i="21"/>
  <c r="Y57" i="21"/>
  <c r="AA57" i="21"/>
  <c r="AB57" i="21"/>
  <c r="AD57" i="21"/>
  <c r="AE57" i="21"/>
  <c r="AG57" i="21"/>
  <c r="AH57" i="21"/>
  <c r="AJ57" i="21"/>
  <c r="AK57" i="21"/>
  <c r="AM57" i="21"/>
  <c r="AN57" i="21"/>
  <c r="AP57" i="21"/>
  <c r="AQ57" i="21"/>
  <c r="AS57" i="21"/>
  <c r="AT57" i="21"/>
  <c r="AV57" i="21"/>
  <c r="AW57" i="21"/>
  <c r="AY57" i="21"/>
  <c r="AZ57" i="21"/>
  <c r="BB57" i="21"/>
  <c r="BC57" i="21"/>
  <c r="BE57" i="21"/>
  <c r="BF57" i="21"/>
  <c r="BK57" i="21"/>
  <c r="BL57" i="21"/>
  <c r="F57" i="21"/>
  <c r="BM10" i="21"/>
  <c r="G12" i="21"/>
  <c r="I12" i="21"/>
  <c r="J12" i="21"/>
  <c r="K12" i="21"/>
  <c r="L12" i="21"/>
  <c r="M12" i="21"/>
  <c r="O12" i="21"/>
  <c r="P12" i="21"/>
  <c r="Q12" i="21"/>
  <c r="R12" i="21"/>
  <c r="S12" i="21"/>
  <c r="U12" i="21"/>
  <c r="V12" i="21"/>
  <c r="X12" i="21"/>
  <c r="Y12" i="21"/>
  <c r="AA12" i="21"/>
  <c r="AB12" i="21"/>
  <c r="AD12" i="21"/>
  <c r="AE12" i="21"/>
  <c r="AG12" i="21"/>
  <c r="AH12" i="21"/>
  <c r="AJ12" i="21"/>
  <c r="AK12" i="21"/>
  <c r="AM12" i="21"/>
  <c r="AN12" i="21"/>
  <c r="AP12" i="21"/>
  <c r="AQ12" i="21"/>
  <c r="AS12" i="21"/>
  <c r="AT12" i="21"/>
  <c r="AV12" i="21"/>
  <c r="AW12" i="21"/>
  <c r="AY12" i="21"/>
  <c r="AZ12" i="21"/>
  <c r="BB12" i="21"/>
  <c r="BC12" i="21"/>
  <c r="BE12" i="21"/>
  <c r="BF12" i="21"/>
  <c r="BK12" i="21"/>
  <c r="BL12" i="21"/>
  <c r="F12" i="21"/>
  <c r="BI10" i="21"/>
  <c r="BH10" i="21"/>
  <c r="AC10" i="21"/>
  <c r="BJ10" i="21" s="1"/>
  <c r="BN10" i="21" s="1"/>
  <c r="G9" i="21"/>
  <c r="H10" i="21"/>
  <c r="G51" i="21" l="1"/>
  <c r="I51" i="21"/>
  <c r="J51" i="21"/>
  <c r="J61" i="21" s="1"/>
  <c r="L51" i="21"/>
  <c r="L61" i="21" s="1"/>
  <c r="M51" i="21"/>
  <c r="O51" i="21"/>
  <c r="P51" i="21"/>
  <c r="R51" i="21"/>
  <c r="S51" i="21"/>
  <c r="S61" i="21" s="1"/>
  <c r="U51" i="21"/>
  <c r="U61" i="21" s="1"/>
  <c r="V51" i="21"/>
  <c r="W51" i="21"/>
  <c r="X51" i="21"/>
  <c r="Y51" i="21"/>
  <c r="AA51" i="21"/>
  <c r="AB51" i="21"/>
  <c r="AB61" i="21" s="1"/>
  <c r="AD51" i="21"/>
  <c r="AE51" i="21"/>
  <c r="AG51" i="21"/>
  <c r="AH51" i="21"/>
  <c r="AJ51" i="21"/>
  <c r="AK51" i="21"/>
  <c r="AK61" i="21" s="1"/>
  <c r="AM51" i="21"/>
  <c r="AN51" i="21"/>
  <c r="AP51" i="21"/>
  <c r="AQ51" i="21"/>
  <c r="AS51" i="21"/>
  <c r="AT51" i="21"/>
  <c r="AV51" i="21"/>
  <c r="AW51" i="21"/>
  <c r="AY51" i="21"/>
  <c r="AZ51" i="21"/>
  <c r="BB51" i="21"/>
  <c r="BC51" i="21"/>
  <c r="BE51" i="21"/>
  <c r="BF51" i="21"/>
  <c r="BF61" i="21" s="1"/>
  <c r="BK51" i="21"/>
  <c r="BK61" i="21" s="1"/>
  <c r="BL51" i="21"/>
  <c r="BL61" i="21" s="1"/>
  <c r="G52" i="21"/>
  <c r="I52" i="21"/>
  <c r="J52" i="21"/>
  <c r="L52" i="21"/>
  <c r="L62" i="21" s="1"/>
  <c r="M52" i="21"/>
  <c r="M62" i="21" s="1"/>
  <c r="O52" i="21"/>
  <c r="O62" i="21" s="1"/>
  <c r="P52" i="21"/>
  <c r="R52" i="21"/>
  <c r="S52" i="21"/>
  <c r="U52" i="21"/>
  <c r="U62" i="21" s="1"/>
  <c r="V52" i="21"/>
  <c r="V62" i="21" s="1"/>
  <c r="X52" i="21"/>
  <c r="X62" i="21" s="1"/>
  <c r="Y52" i="21"/>
  <c r="AA52" i="21"/>
  <c r="AB52" i="21"/>
  <c r="AD52" i="21"/>
  <c r="AD62" i="21" s="1"/>
  <c r="AE52" i="21"/>
  <c r="AE62" i="21" s="1"/>
  <c r="AG52" i="21"/>
  <c r="AG62" i="21" s="1"/>
  <c r="AH52" i="21"/>
  <c r="AJ52" i="21"/>
  <c r="AK52" i="21"/>
  <c r="AM52" i="21"/>
  <c r="AM62" i="21" s="1"/>
  <c r="AN52" i="21"/>
  <c r="AN62" i="21" s="1"/>
  <c r="AP52" i="21"/>
  <c r="AP62" i="21" s="1"/>
  <c r="AQ52" i="21"/>
  <c r="AS52" i="21"/>
  <c r="AT52" i="21"/>
  <c r="AV52" i="21"/>
  <c r="AV62" i="21" s="1"/>
  <c r="AW52" i="21"/>
  <c r="AW62" i="21" s="1"/>
  <c r="AY52" i="21"/>
  <c r="AY62" i="21" s="1"/>
  <c r="AZ52" i="21"/>
  <c r="BB52" i="21"/>
  <c r="BC52" i="21"/>
  <c r="BE52" i="21"/>
  <c r="BE62" i="21" s="1"/>
  <c r="BF52" i="21"/>
  <c r="BF62" i="21" s="1"/>
  <c r="BK52" i="21"/>
  <c r="BK62" i="21" s="1"/>
  <c r="BL52" i="21"/>
  <c r="G53" i="21"/>
  <c r="I53" i="21"/>
  <c r="J53" i="21"/>
  <c r="J63" i="21" s="1"/>
  <c r="L53" i="21"/>
  <c r="M53" i="21"/>
  <c r="M63" i="21" s="1"/>
  <c r="O53" i="21"/>
  <c r="O63" i="21" s="1"/>
  <c r="P53" i="21"/>
  <c r="R53" i="21"/>
  <c r="S53" i="21"/>
  <c r="U53" i="21"/>
  <c r="U63" i="21" s="1"/>
  <c r="V53" i="21"/>
  <c r="V63" i="21" s="1"/>
  <c r="X53" i="21"/>
  <c r="X63" i="21" s="1"/>
  <c r="Y53" i="21"/>
  <c r="AA53" i="21"/>
  <c r="AB53" i="21"/>
  <c r="AD53" i="21"/>
  <c r="AD63" i="21" s="1"/>
  <c r="AE53" i="21"/>
  <c r="AE63" i="21" s="1"/>
  <c r="AG53" i="21"/>
  <c r="AG63" i="21" s="1"/>
  <c r="AH53" i="21"/>
  <c r="AJ53" i="21"/>
  <c r="AK53" i="21"/>
  <c r="AM53" i="21"/>
  <c r="AM63" i="21" s="1"/>
  <c r="AN53" i="21"/>
  <c r="AN63" i="21" s="1"/>
  <c r="AP53" i="21"/>
  <c r="AP63" i="21" s="1"/>
  <c r="AQ53" i="21"/>
  <c r="AS53" i="21"/>
  <c r="AT53" i="21"/>
  <c r="AV53" i="21"/>
  <c r="AW53" i="21"/>
  <c r="AW63" i="21" s="1"/>
  <c r="AY53" i="21"/>
  <c r="AY63" i="21" s="1"/>
  <c r="AZ53" i="21"/>
  <c r="AZ63" i="21" s="1"/>
  <c r="BB53" i="21"/>
  <c r="BC53" i="21"/>
  <c r="BE53" i="21"/>
  <c r="BF53" i="21"/>
  <c r="BK53" i="21"/>
  <c r="BK63" i="21" s="1"/>
  <c r="BL53" i="21"/>
  <c r="BL63" i="21" s="1"/>
  <c r="G54" i="21"/>
  <c r="I54" i="21"/>
  <c r="J54" i="21"/>
  <c r="K54" i="21"/>
  <c r="L54" i="21"/>
  <c r="L64" i="21" s="1"/>
  <c r="M54" i="21"/>
  <c r="M64" i="21" s="1"/>
  <c r="N54" i="21"/>
  <c r="O54" i="21"/>
  <c r="P54" i="21"/>
  <c r="Q54" i="21"/>
  <c r="R54" i="21"/>
  <c r="R64" i="21" s="1"/>
  <c r="S54" i="21"/>
  <c r="S64" i="21" s="1"/>
  <c r="T54" i="21"/>
  <c r="U54" i="21"/>
  <c r="V54" i="21"/>
  <c r="W54" i="21"/>
  <c r="X54" i="21"/>
  <c r="X64" i="21" s="1"/>
  <c r="Y54" i="21"/>
  <c r="Y64" i="21" s="1"/>
  <c r="Z54" i="21"/>
  <c r="AA54" i="21"/>
  <c r="AB54" i="21"/>
  <c r="AD54" i="21"/>
  <c r="AE54" i="21"/>
  <c r="AE64" i="21" s="1"/>
  <c r="AG54" i="21"/>
  <c r="AG64" i="21" s="1"/>
  <c r="AH54" i="21"/>
  <c r="AJ54" i="21"/>
  <c r="AK54" i="21"/>
  <c r="AM54" i="21"/>
  <c r="AN54" i="21"/>
  <c r="AN64" i="21" s="1"/>
  <c r="AP54" i="21"/>
  <c r="AP64" i="21" s="1"/>
  <c r="AQ54" i="21"/>
  <c r="AS54" i="21"/>
  <c r="AT54" i="21"/>
  <c r="AV54" i="21"/>
  <c r="AW54" i="21"/>
  <c r="AW64" i="21" s="1"/>
  <c r="AY54" i="21"/>
  <c r="AY64" i="21" s="1"/>
  <c r="AZ54" i="21"/>
  <c r="BB54" i="21"/>
  <c r="BC54" i="21"/>
  <c r="BE54" i="21"/>
  <c r="BF54" i="21"/>
  <c r="BF64" i="21" s="1"/>
  <c r="BK54" i="21"/>
  <c r="BK64" i="21" s="1"/>
  <c r="BL54" i="21"/>
  <c r="G56" i="21"/>
  <c r="I56" i="21"/>
  <c r="J56" i="21"/>
  <c r="L56" i="21"/>
  <c r="M56" i="21"/>
  <c r="M61" i="21" s="1"/>
  <c r="O56" i="21"/>
  <c r="P56" i="21"/>
  <c r="R56" i="21"/>
  <c r="S56" i="21"/>
  <c r="U56" i="21"/>
  <c r="V56" i="21"/>
  <c r="V61" i="21" s="1"/>
  <c r="X56" i="21"/>
  <c r="Y56" i="21"/>
  <c r="AA56" i="21"/>
  <c r="AB56" i="21"/>
  <c r="AD56" i="21"/>
  <c r="AD61" i="21" s="1"/>
  <c r="AE56" i="21"/>
  <c r="AE61" i="21" s="1"/>
  <c r="AG56" i="21"/>
  <c r="AH56" i="21"/>
  <c r="AJ56" i="21"/>
  <c r="AK56" i="21"/>
  <c r="AM56" i="21"/>
  <c r="AM61" i="21" s="1"/>
  <c r="AN56" i="21"/>
  <c r="AN61" i="21" s="1"/>
  <c r="AP56" i="21"/>
  <c r="AQ56" i="21"/>
  <c r="AS56" i="21"/>
  <c r="AT56" i="21"/>
  <c r="AV56" i="21"/>
  <c r="AV61" i="21" s="1"/>
  <c r="AW56" i="21"/>
  <c r="AW61" i="21" s="1"/>
  <c r="AY56" i="21"/>
  <c r="AZ56" i="21"/>
  <c r="BB56" i="21"/>
  <c r="BC56" i="21"/>
  <c r="BE56" i="21"/>
  <c r="BE61" i="21" s="1"/>
  <c r="BF56" i="21"/>
  <c r="BK56" i="21"/>
  <c r="BL56" i="21"/>
  <c r="G58" i="21"/>
  <c r="I58" i="21"/>
  <c r="J58" i="21"/>
  <c r="K58" i="21"/>
  <c r="L58" i="21"/>
  <c r="M58" i="21"/>
  <c r="N58" i="21"/>
  <c r="O58" i="21"/>
  <c r="P58" i="21"/>
  <c r="R58" i="21"/>
  <c r="S58" i="21"/>
  <c r="U58" i="21"/>
  <c r="V58" i="21"/>
  <c r="X58" i="21"/>
  <c r="Y58" i="21"/>
  <c r="AA58" i="21"/>
  <c r="AB58" i="21"/>
  <c r="AD58" i="21"/>
  <c r="AE58" i="21"/>
  <c r="AG58" i="21"/>
  <c r="AH58" i="21"/>
  <c r="AJ58" i="21"/>
  <c r="AK58" i="21"/>
  <c r="AM58" i="21"/>
  <c r="AN58" i="21"/>
  <c r="AP58" i="21"/>
  <c r="AQ58" i="21"/>
  <c r="AS58" i="21"/>
  <c r="AT58" i="21"/>
  <c r="AU58" i="21"/>
  <c r="AV58" i="21"/>
  <c r="AV63" i="21" s="1"/>
  <c r="AW58" i="21"/>
  <c r="AX58" i="21"/>
  <c r="AY58" i="21"/>
  <c r="AZ58" i="21"/>
  <c r="BA58" i="21"/>
  <c r="BB58" i="21"/>
  <c r="BB63" i="21" s="1"/>
  <c r="BC58" i="21"/>
  <c r="BD58" i="21"/>
  <c r="BE58" i="21"/>
  <c r="BF58" i="21"/>
  <c r="BG58" i="21"/>
  <c r="BK58" i="21"/>
  <c r="BL58" i="21"/>
  <c r="G61" i="21"/>
  <c r="I61" i="21"/>
  <c r="O61" i="21"/>
  <c r="P61" i="21"/>
  <c r="R61" i="21"/>
  <c r="X61" i="21"/>
  <c r="Y61" i="21"/>
  <c r="AA61" i="21"/>
  <c r="AG61" i="21"/>
  <c r="AH61" i="21"/>
  <c r="AJ61" i="21"/>
  <c r="AP61" i="21"/>
  <c r="AQ61" i="21"/>
  <c r="AS61" i="21"/>
  <c r="AT61" i="21"/>
  <c r="AY61" i="21"/>
  <c r="AZ61" i="21"/>
  <c r="BB61" i="21"/>
  <c r="BC61" i="21"/>
  <c r="G62" i="21"/>
  <c r="I62" i="21"/>
  <c r="J62" i="21"/>
  <c r="P62" i="21"/>
  <c r="R62" i="21"/>
  <c r="S62" i="21"/>
  <c r="Y62" i="21"/>
  <c r="AA62" i="21"/>
  <c r="AB62" i="21"/>
  <c r="AH62" i="21"/>
  <c r="AJ62" i="21"/>
  <c r="AK62" i="21"/>
  <c r="AQ62" i="21"/>
  <c r="AS62" i="21"/>
  <c r="AT62" i="21"/>
  <c r="AZ62" i="21"/>
  <c r="BB62" i="21"/>
  <c r="BC62" i="21"/>
  <c r="BL62" i="21"/>
  <c r="G63" i="21"/>
  <c r="I63" i="21"/>
  <c r="P63" i="21"/>
  <c r="R63" i="21"/>
  <c r="S63" i="21"/>
  <c r="Y63" i="21"/>
  <c r="AA63" i="21"/>
  <c r="AB63" i="21"/>
  <c r="AH63" i="21"/>
  <c r="AJ63" i="21"/>
  <c r="AK63" i="21"/>
  <c r="AQ63" i="21"/>
  <c r="AS63" i="21"/>
  <c r="AT63" i="21"/>
  <c r="BC63" i="21"/>
  <c r="BE63" i="21"/>
  <c r="BF63" i="21"/>
  <c r="G64" i="21"/>
  <c r="I64" i="21"/>
  <c r="J64" i="21"/>
  <c r="K64" i="21"/>
  <c r="N64" i="21"/>
  <c r="O64" i="21"/>
  <c r="P64" i="21"/>
  <c r="Q64" i="21"/>
  <c r="T64" i="21"/>
  <c r="U64" i="21"/>
  <c r="V64" i="21"/>
  <c r="W64" i="21"/>
  <c r="Z64" i="21"/>
  <c r="AA64" i="21"/>
  <c r="AB64" i="21"/>
  <c r="AD64" i="21"/>
  <c r="AH64" i="21"/>
  <c r="AJ64" i="21"/>
  <c r="AK64" i="21"/>
  <c r="AM64" i="21"/>
  <c r="AQ64" i="21"/>
  <c r="AS64" i="21"/>
  <c r="AT64" i="21"/>
  <c r="AV64" i="21"/>
  <c r="AZ64" i="21"/>
  <c r="BB64" i="21"/>
  <c r="BC64" i="21"/>
  <c r="BE64" i="21"/>
  <c r="BL64" i="21"/>
  <c r="F58" i="21"/>
  <c r="F53" i="21"/>
  <c r="F52" i="21"/>
  <c r="F51" i="21"/>
  <c r="L63" i="21" l="1"/>
  <c r="N25" i="20"/>
  <c r="F23" i="20"/>
  <c r="Y25" i="20" l="1"/>
  <c r="X25" i="20"/>
  <c r="W25" i="20"/>
  <c r="V25" i="20"/>
  <c r="U25" i="20"/>
  <c r="T25" i="20"/>
  <c r="S25" i="20"/>
  <c r="R25" i="20"/>
  <c r="Q25" i="20"/>
  <c r="P25" i="20"/>
  <c r="O25" i="20"/>
  <c r="M25" i="20"/>
  <c r="L25" i="20"/>
  <c r="K25" i="20"/>
  <c r="J25" i="20"/>
  <c r="I25" i="20"/>
  <c r="H25" i="20"/>
  <c r="G25" i="20"/>
  <c r="F25" i="20"/>
  <c r="E25" i="20"/>
  <c r="F56" i="21" l="1"/>
  <c r="F61" i="21" s="1"/>
  <c r="F54" i="21"/>
  <c r="F64" i="21" s="1"/>
  <c r="F63" i="21"/>
  <c r="F62" i="21"/>
  <c r="BL50" i="21"/>
  <c r="BK50" i="21"/>
  <c r="BF50" i="21"/>
  <c r="BE50" i="21"/>
  <c r="BC50" i="21"/>
  <c r="BB50" i="21"/>
  <c r="AZ50" i="21"/>
  <c r="AY50" i="21"/>
  <c r="AW50" i="21"/>
  <c r="AV50" i="21"/>
  <c r="AT50" i="21"/>
  <c r="AS50" i="21"/>
  <c r="AQ50" i="21"/>
  <c r="AP50" i="21"/>
  <c r="AN50" i="21"/>
  <c r="AM50" i="21"/>
  <c r="AK50" i="21"/>
  <c r="AJ50" i="21"/>
  <c r="AH50" i="21"/>
  <c r="AG50" i="21"/>
  <c r="AE50" i="21"/>
  <c r="AD50" i="21"/>
  <c r="AB50" i="21"/>
  <c r="AA50" i="21"/>
  <c r="Y50" i="21"/>
  <c r="X50" i="21"/>
  <c r="V50" i="21"/>
  <c r="U50" i="21"/>
  <c r="S50" i="21"/>
  <c r="R50" i="21"/>
  <c r="Q50" i="21"/>
  <c r="P50" i="21"/>
  <c r="O50" i="21"/>
  <c r="N50" i="21"/>
  <c r="M50" i="21"/>
  <c r="L50" i="21"/>
  <c r="K50" i="21"/>
  <c r="J50" i="21"/>
  <c r="I50" i="21"/>
  <c r="G50" i="21"/>
  <c r="F50" i="21"/>
  <c r="BM49" i="21"/>
  <c r="BM50" i="21" s="1"/>
  <c r="BI49" i="21"/>
  <c r="BI50" i="21" s="1"/>
  <c r="BH49" i="21"/>
  <c r="BH50" i="21" s="1"/>
  <c r="BG49" i="21"/>
  <c r="BG50" i="21" s="1"/>
  <c r="BD49" i="21"/>
  <c r="BD50" i="21" s="1"/>
  <c r="BA49" i="21"/>
  <c r="BA50" i="21" s="1"/>
  <c r="AX49" i="21"/>
  <c r="AX50" i="21" s="1"/>
  <c r="AU49" i="21"/>
  <c r="AU50" i="21" s="1"/>
  <c r="AR49" i="21"/>
  <c r="AR50" i="21" s="1"/>
  <c r="AO49" i="21"/>
  <c r="AO50" i="21" s="1"/>
  <c r="AL49" i="21"/>
  <c r="AL50" i="21" s="1"/>
  <c r="AI49" i="21"/>
  <c r="AI50" i="21" s="1"/>
  <c r="AF49" i="21"/>
  <c r="AF50" i="21" s="1"/>
  <c r="AC49" i="21"/>
  <c r="AC50" i="21" s="1"/>
  <c r="Z49" i="21"/>
  <c r="Z50" i="21" s="1"/>
  <c r="W49" i="21"/>
  <c r="W50" i="21" s="1"/>
  <c r="T49" i="21"/>
  <c r="T50" i="21" s="1"/>
  <c r="H49" i="21"/>
  <c r="H50" i="21" s="1"/>
  <c r="BL48" i="21"/>
  <c r="BK48" i="21"/>
  <c r="BF48" i="21"/>
  <c r="BE48" i="21"/>
  <c r="BC48" i="21"/>
  <c r="BB48" i="21"/>
  <c r="AZ48" i="21"/>
  <c r="AY48" i="21"/>
  <c r="AW48" i="21"/>
  <c r="AV48" i="21"/>
  <c r="AU48" i="21"/>
  <c r="AT48" i="21"/>
  <c r="AS48" i="21"/>
  <c r="AQ48" i="21"/>
  <c r="AP48" i="21"/>
  <c r="AN48" i="21"/>
  <c r="AM48" i="21"/>
  <c r="AK48" i="21"/>
  <c r="AJ48" i="21"/>
  <c r="AH48" i="21"/>
  <c r="AG48" i="21"/>
  <c r="AE48" i="21"/>
  <c r="AD48" i="21"/>
  <c r="AB48" i="21"/>
  <c r="AA48" i="21"/>
  <c r="Y48" i="21"/>
  <c r="X48" i="21"/>
  <c r="V48" i="21"/>
  <c r="U48" i="21"/>
  <c r="S48" i="21"/>
  <c r="R48" i="21"/>
  <c r="Q48" i="21"/>
  <c r="P48" i="21"/>
  <c r="O48" i="21"/>
  <c r="M48" i="21"/>
  <c r="L48" i="21"/>
  <c r="J48" i="21"/>
  <c r="I48" i="21"/>
  <c r="G48" i="21"/>
  <c r="F48" i="21"/>
  <c r="BM47" i="21"/>
  <c r="BM54" i="21" s="1"/>
  <c r="BM64" i="21" s="1"/>
  <c r="BI47" i="21"/>
  <c r="BI54" i="21" s="1"/>
  <c r="BI64" i="21" s="1"/>
  <c r="BH47" i="21"/>
  <c r="BH54" i="21" s="1"/>
  <c r="BH64" i="21" s="1"/>
  <c r="BG47" i="21"/>
  <c r="BG54" i="21" s="1"/>
  <c r="BG64" i="21" s="1"/>
  <c r="BD47" i="21"/>
  <c r="BD54" i="21" s="1"/>
  <c r="BD64" i="21" s="1"/>
  <c r="BA47" i="21"/>
  <c r="BA54" i="21" s="1"/>
  <c r="BA64" i="21" s="1"/>
  <c r="AX47" i="21"/>
  <c r="AX54" i="21" s="1"/>
  <c r="AX64" i="21" s="1"/>
  <c r="AU47" i="21"/>
  <c r="AU54" i="21" s="1"/>
  <c r="AU64" i="21" s="1"/>
  <c r="AR47" i="21"/>
  <c r="AR54" i="21" s="1"/>
  <c r="AR64" i="21" s="1"/>
  <c r="AO47" i="21"/>
  <c r="AO54" i="21" s="1"/>
  <c r="AO64" i="21" s="1"/>
  <c r="AL47" i="21"/>
  <c r="AL54" i="21" s="1"/>
  <c r="AL64" i="21" s="1"/>
  <c r="AI47" i="21"/>
  <c r="AI54" i="21" s="1"/>
  <c r="AI64" i="21" s="1"/>
  <c r="AF47" i="21"/>
  <c r="AF54" i="21" s="1"/>
  <c r="AF64" i="21" s="1"/>
  <c r="AC47" i="21"/>
  <c r="H47" i="21"/>
  <c r="H54" i="21" s="1"/>
  <c r="H64" i="21" s="1"/>
  <c r="BM46" i="21"/>
  <c r="BI46" i="21"/>
  <c r="BH46" i="21"/>
  <c r="BG46" i="21"/>
  <c r="BG48" i="21" s="1"/>
  <c r="BD46" i="21"/>
  <c r="BA46" i="21"/>
  <c r="BA48" i="21" s="1"/>
  <c r="AX46" i="21"/>
  <c r="AU46" i="21"/>
  <c r="AR46" i="21"/>
  <c r="AO46" i="21"/>
  <c r="AO48" i="21" s="1"/>
  <c r="AL46" i="21"/>
  <c r="AI46" i="21"/>
  <c r="AI48" i="21" s="1"/>
  <c r="AF46" i="21"/>
  <c r="AC46" i="21"/>
  <c r="Z46" i="21"/>
  <c r="Z48" i="21" s="1"/>
  <c r="W46" i="21"/>
  <c r="W48" i="21" s="1"/>
  <c r="T46" i="21"/>
  <c r="T48" i="21" s="1"/>
  <c r="N46" i="21"/>
  <c r="N48" i="21" s="1"/>
  <c r="K46" i="21"/>
  <c r="K48" i="21" s="1"/>
  <c r="H46" i="21"/>
  <c r="BL45" i="21"/>
  <c r="BK45" i="21"/>
  <c r="BI45" i="21"/>
  <c r="BF45" i="21"/>
  <c r="BE45" i="21"/>
  <c r="BC45" i="21"/>
  <c r="BB45" i="21"/>
  <c r="AZ45" i="21"/>
  <c r="AY45" i="21"/>
  <c r="AW45" i="21"/>
  <c r="AV45" i="21"/>
  <c r="AT45" i="21"/>
  <c r="AS45" i="21"/>
  <c r="AQ45" i="21"/>
  <c r="AP45" i="21"/>
  <c r="AN45" i="21"/>
  <c r="AM45" i="21"/>
  <c r="AK45" i="21"/>
  <c r="AJ45" i="21"/>
  <c r="AH45" i="21"/>
  <c r="AG45" i="21"/>
  <c r="AE45" i="21"/>
  <c r="AD45" i="21"/>
  <c r="AB45" i="21"/>
  <c r="AA45" i="21"/>
  <c r="Y45" i="21"/>
  <c r="X45" i="21"/>
  <c r="V45" i="21"/>
  <c r="U45" i="21"/>
  <c r="S45" i="21"/>
  <c r="Q45" i="21"/>
  <c r="P45" i="21"/>
  <c r="O45" i="21"/>
  <c r="M45" i="21"/>
  <c r="L45" i="21"/>
  <c r="J45" i="21"/>
  <c r="I45" i="21"/>
  <c r="G45" i="21"/>
  <c r="F45" i="21"/>
  <c r="BM44" i="21"/>
  <c r="BI44" i="21"/>
  <c r="BH44" i="21"/>
  <c r="BH45" i="21" s="1"/>
  <c r="BG44" i="21"/>
  <c r="BG45" i="21" s="1"/>
  <c r="BD44" i="21"/>
  <c r="BD45" i="21" s="1"/>
  <c r="BA44" i="21"/>
  <c r="BA45" i="21" s="1"/>
  <c r="AX44" i="21"/>
  <c r="AX45" i="21" s="1"/>
  <c r="AU44" i="21"/>
  <c r="AU45" i="21" s="1"/>
  <c r="AR44" i="21"/>
  <c r="AR45" i="21" s="1"/>
  <c r="AO44" i="21"/>
  <c r="AO45" i="21" s="1"/>
  <c r="AL44" i="21"/>
  <c r="AL45" i="21" s="1"/>
  <c r="AI44" i="21"/>
  <c r="AI45" i="21" s="1"/>
  <c r="AF44" i="21"/>
  <c r="AF45" i="21" s="1"/>
  <c r="AC44" i="21"/>
  <c r="AC45" i="21" s="1"/>
  <c r="Z44" i="21"/>
  <c r="Z45" i="21" s="1"/>
  <c r="W44" i="21"/>
  <c r="W45" i="21" s="1"/>
  <c r="T44" i="21"/>
  <c r="T45" i="21" s="1"/>
  <c r="N44" i="21"/>
  <c r="N45" i="21" s="1"/>
  <c r="K44" i="21"/>
  <c r="K57" i="21" s="1"/>
  <c r="H44" i="21"/>
  <c r="H45" i="21" s="1"/>
  <c r="BL42" i="21"/>
  <c r="BK42" i="21"/>
  <c r="BF42" i="21"/>
  <c r="BE42" i="21"/>
  <c r="BC42" i="21"/>
  <c r="BB42" i="21"/>
  <c r="AZ42" i="21"/>
  <c r="AY42" i="21"/>
  <c r="AX42" i="21"/>
  <c r="AW42" i="21"/>
  <c r="AV42" i="21"/>
  <c r="AT42" i="21"/>
  <c r="AS42" i="21"/>
  <c r="AQ42" i="21"/>
  <c r="AP42" i="21"/>
  <c r="AN42" i="21"/>
  <c r="AM42" i="21"/>
  <c r="AK42" i="21"/>
  <c r="AJ42" i="21"/>
  <c r="AH42" i="21"/>
  <c r="AG42" i="21"/>
  <c r="AE42" i="21"/>
  <c r="AD42" i="21"/>
  <c r="AB42" i="21"/>
  <c r="AA42" i="21"/>
  <c r="Y42" i="21"/>
  <c r="X42" i="21"/>
  <c r="S42" i="21"/>
  <c r="R42" i="21"/>
  <c r="P42" i="21"/>
  <c r="O42" i="21"/>
  <c r="M42" i="21"/>
  <c r="L42" i="21"/>
  <c r="J42" i="21"/>
  <c r="I42" i="21"/>
  <c r="G42" i="21"/>
  <c r="F42" i="21"/>
  <c r="BL41" i="21"/>
  <c r="BK41" i="21"/>
  <c r="BF41" i="21"/>
  <c r="BE41" i="21"/>
  <c r="BC41" i="21"/>
  <c r="BB41" i="21"/>
  <c r="AZ41" i="21"/>
  <c r="AY41" i="21"/>
  <c r="AW41" i="21"/>
  <c r="AV41" i="21"/>
  <c r="AT41" i="21"/>
  <c r="AS41" i="21"/>
  <c r="AQ41" i="21"/>
  <c r="AP41" i="21"/>
  <c r="AN41" i="21"/>
  <c r="AM41" i="21"/>
  <c r="AK41" i="21"/>
  <c r="AJ41" i="21"/>
  <c r="AH41" i="21"/>
  <c r="AG41" i="21"/>
  <c r="AE41" i="21"/>
  <c r="AD41" i="21"/>
  <c r="AB41" i="21"/>
  <c r="AA41" i="21"/>
  <c r="Y41" i="21"/>
  <c r="X41" i="21"/>
  <c r="S41" i="21"/>
  <c r="R41" i="21"/>
  <c r="P41" i="21"/>
  <c r="O41" i="21"/>
  <c r="M41" i="21"/>
  <c r="L41" i="21"/>
  <c r="J41" i="21"/>
  <c r="I41" i="21"/>
  <c r="G41" i="21"/>
  <c r="G43" i="21" s="1"/>
  <c r="F41" i="21"/>
  <c r="BL40" i="21"/>
  <c r="BK40" i="21"/>
  <c r="BF40" i="21"/>
  <c r="BE40" i="21"/>
  <c r="BC40" i="21"/>
  <c r="BB40" i="21"/>
  <c r="AZ40" i="21"/>
  <c r="AY40" i="21"/>
  <c r="AW40" i="21"/>
  <c r="AV40" i="21"/>
  <c r="AT40" i="21"/>
  <c r="AS40" i="21"/>
  <c r="AQ40" i="21"/>
  <c r="AP40" i="21"/>
  <c r="AN40" i="21"/>
  <c r="AM40" i="21"/>
  <c r="AK40" i="21"/>
  <c r="AJ40" i="21"/>
  <c r="AH40" i="21"/>
  <c r="AG40" i="21"/>
  <c r="AE40" i="21"/>
  <c r="AD40" i="21"/>
  <c r="AB40" i="21"/>
  <c r="AA40" i="21"/>
  <c r="Y40" i="21"/>
  <c r="X40" i="21"/>
  <c r="S40" i="21"/>
  <c r="R40" i="21"/>
  <c r="P40" i="21"/>
  <c r="O40" i="21"/>
  <c r="M40" i="21"/>
  <c r="L40" i="21"/>
  <c r="J40" i="21"/>
  <c r="I40" i="21"/>
  <c r="G40" i="21"/>
  <c r="F40" i="21"/>
  <c r="BM39" i="21"/>
  <c r="BI39" i="21"/>
  <c r="BH39" i="21"/>
  <c r="AL39" i="21"/>
  <c r="AI39" i="21"/>
  <c r="AF39" i="21"/>
  <c r="AC39" i="21"/>
  <c r="Z39" i="21"/>
  <c r="T39" i="21"/>
  <c r="T58" i="21" s="1"/>
  <c r="Q39" i="21"/>
  <c r="Q58" i="21" s="1"/>
  <c r="H39" i="21"/>
  <c r="H40" i="21" s="1"/>
  <c r="BM38" i="21"/>
  <c r="BI38" i="21"/>
  <c r="BH38" i="21"/>
  <c r="BG38" i="21"/>
  <c r="BD38" i="21"/>
  <c r="BD53" i="21" s="1"/>
  <c r="BD63" i="21" s="1"/>
  <c r="BA38" i="21"/>
  <c r="AX38" i="21"/>
  <c r="AU38" i="21"/>
  <c r="AR38" i="21"/>
  <c r="AO38" i="21"/>
  <c r="AO53" i="21" s="1"/>
  <c r="AL38" i="21"/>
  <c r="AI38" i="21"/>
  <c r="AF38" i="21"/>
  <c r="AC38" i="21"/>
  <c r="Z38" i="21"/>
  <c r="T38" i="21"/>
  <c r="Q38" i="21"/>
  <c r="N38" i="21"/>
  <c r="K38" i="21"/>
  <c r="H38" i="21"/>
  <c r="BL37" i="21"/>
  <c r="BK37" i="21"/>
  <c r="BF37" i="21"/>
  <c r="BE37" i="21"/>
  <c r="BC37" i="21"/>
  <c r="BB37" i="21"/>
  <c r="AZ37" i="21"/>
  <c r="AY37" i="21"/>
  <c r="AW37" i="21"/>
  <c r="AV37" i="21"/>
  <c r="AT37" i="21"/>
  <c r="AS37" i="21"/>
  <c r="AQ37" i="21"/>
  <c r="AP37" i="21"/>
  <c r="AN37" i="21"/>
  <c r="AM37" i="21"/>
  <c r="AK37" i="21"/>
  <c r="AJ37" i="21"/>
  <c r="AH37" i="21"/>
  <c r="AG37" i="21"/>
  <c r="AE37" i="21"/>
  <c r="AD37" i="21"/>
  <c r="AB37" i="21"/>
  <c r="AA37" i="21"/>
  <c r="Y37" i="21"/>
  <c r="X37" i="21"/>
  <c r="S37" i="21"/>
  <c r="R37" i="21"/>
  <c r="P37" i="21"/>
  <c r="O37" i="21"/>
  <c r="M37" i="21"/>
  <c r="L37" i="21"/>
  <c r="J37" i="21"/>
  <c r="I37" i="21"/>
  <c r="G37" i="21"/>
  <c r="F37" i="21"/>
  <c r="BM36" i="21"/>
  <c r="BI36" i="21"/>
  <c r="BH36" i="21"/>
  <c r="BH37" i="21" s="1"/>
  <c r="BG36" i="21"/>
  <c r="BG42" i="21" s="1"/>
  <c r="BD36" i="21"/>
  <c r="BA36" i="21"/>
  <c r="AX36" i="21"/>
  <c r="AU36" i="21"/>
  <c r="AR36" i="21"/>
  <c r="AR37" i="21" s="1"/>
  <c r="AO36" i="21"/>
  <c r="AO42" i="21" s="1"/>
  <c r="AL36" i="21"/>
  <c r="AI36" i="21"/>
  <c r="AF36" i="21"/>
  <c r="AC36" i="21"/>
  <c r="Z36" i="21"/>
  <c r="Z37" i="21" s="1"/>
  <c r="T36" i="21"/>
  <c r="Q36" i="21"/>
  <c r="N36" i="21"/>
  <c r="K36" i="21"/>
  <c r="K42" i="21" s="1"/>
  <c r="H36" i="21"/>
  <c r="BM35" i="21"/>
  <c r="BI35" i="21"/>
  <c r="BH35" i="21"/>
  <c r="BG35" i="21"/>
  <c r="BD35" i="21"/>
  <c r="BA35" i="21"/>
  <c r="AX35" i="21"/>
  <c r="AX41" i="21" s="1"/>
  <c r="AU35" i="21"/>
  <c r="AR35" i="21"/>
  <c r="AO35" i="21"/>
  <c r="AO37" i="21" s="1"/>
  <c r="AL35" i="21"/>
  <c r="AI35" i="21"/>
  <c r="AF35" i="21"/>
  <c r="AF41" i="21" s="1"/>
  <c r="AC35" i="21"/>
  <c r="Z35" i="21"/>
  <c r="T35" i="21"/>
  <c r="Q35" i="21"/>
  <c r="N35" i="21"/>
  <c r="K35" i="21"/>
  <c r="K41" i="21" s="1"/>
  <c r="H35" i="21"/>
  <c r="BL33" i="21"/>
  <c r="BK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Q33" i="21"/>
  <c r="AP33" i="21"/>
  <c r="AN33" i="21"/>
  <c r="AM33" i="21"/>
  <c r="AK33" i="21"/>
  <c r="AJ33" i="21"/>
  <c r="AH33" i="21"/>
  <c r="AG33" i="21"/>
  <c r="AE33" i="21"/>
  <c r="AD33" i="21"/>
  <c r="AB33" i="21"/>
  <c r="AA33" i="21"/>
  <c r="Y33" i="21"/>
  <c r="Y34" i="21" s="1"/>
  <c r="X33" i="21"/>
  <c r="V33" i="21"/>
  <c r="U33" i="21"/>
  <c r="S33" i="21"/>
  <c r="R33" i="21"/>
  <c r="Q33" i="21"/>
  <c r="P33" i="21"/>
  <c r="O33" i="21"/>
  <c r="N33" i="21"/>
  <c r="M33" i="21"/>
  <c r="L33" i="21"/>
  <c r="K33" i="21"/>
  <c r="J33" i="21"/>
  <c r="I33" i="21"/>
  <c r="G33" i="21"/>
  <c r="F33" i="21"/>
  <c r="BL32" i="21"/>
  <c r="BL34" i="21" s="1"/>
  <c r="BK32" i="21"/>
  <c r="BG32" i="21"/>
  <c r="BF32" i="21"/>
  <c r="BE32" i="21"/>
  <c r="BD32" i="21"/>
  <c r="BC32" i="21"/>
  <c r="BB32" i="21"/>
  <c r="BA32" i="21"/>
  <c r="AZ32" i="21"/>
  <c r="AY32" i="21"/>
  <c r="AX32" i="21"/>
  <c r="AW32" i="21"/>
  <c r="AW34" i="21" s="1"/>
  <c r="AV32" i="21"/>
  <c r="AU32" i="21"/>
  <c r="AT32" i="21"/>
  <c r="AS32" i="21"/>
  <c r="AQ32" i="21"/>
  <c r="AP32" i="21"/>
  <c r="AP34" i="21" s="1"/>
  <c r="AN32" i="21"/>
  <c r="AM32" i="21"/>
  <c r="AK32" i="21"/>
  <c r="AJ32" i="21"/>
  <c r="AH32" i="21"/>
  <c r="AG32" i="21"/>
  <c r="AE32" i="21"/>
  <c r="AD32" i="21"/>
  <c r="AB32" i="21"/>
  <c r="AA32" i="21"/>
  <c r="X32" i="21"/>
  <c r="V32" i="21"/>
  <c r="U32" i="21"/>
  <c r="S32" i="21"/>
  <c r="R32" i="21"/>
  <c r="Q32" i="21"/>
  <c r="P32" i="21"/>
  <c r="O32" i="21"/>
  <c r="N32" i="21"/>
  <c r="M32" i="21"/>
  <c r="L32" i="21"/>
  <c r="K32" i="21"/>
  <c r="J32" i="21"/>
  <c r="I32" i="21"/>
  <c r="G32" i="21"/>
  <c r="F32" i="21"/>
  <c r="BL31" i="21"/>
  <c r="BK31" i="21"/>
  <c r="BG31" i="21"/>
  <c r="BF31" i="21"/>
  <c r="BE31" i="21"/>
  <c r="BD31" i="21"/>
  <c r="BC31" i="21"/>
  <c r="BB31" i="21"/>
  <c r="BA31" i="21"/>
  <c r="AZ31" i="21"/>
  <c r="AY31" i="21"/>
  <c r="AX31" i="21"/>
  <c r="AW31" i="21"/>
  <c r="AV31" i="21"/>
  <c r="AU31" i="21"/>
  <c r="AT31" i="21"/>
  <c r="AS31" i="21"/>
  <c r="AQ31" i="21"/>
  <c r="AP31" i="21"/>
  <c r="AN31" i="21"/>
  <c r="AM31" i="21"/>
  <c r="AK31" i="21"/>
  <c r="AJ31" i="21"/>
  <c r="AH31" i="21"/>
  <c r="AG31" i="21"/>
  <c r="AE31" i="21"/>
  <c r="AD31" i="21"/>
  <c r="AB31" i="21"/>
  <c r="AA31" i="21"/>
  <c r="Y31" i="21"/>
  <c r="X31" i="21"/>
  <c r="V31" i="21"/>
  <c r="U31" i="21"/>
  <c r="S31" i="21"/>
  <c r="R31" i="21"/>
  <c r="G31" i="21"/>
  <c r="F31" i="21"/>
  <c r="BM30" i="21"/>
  <c r="BI30" i="21"/>
  <c r="BH30" i="21"/>
  <c r="AR30" i="21"/>
  <c r="AR58" i="21" s="1"/>
  <c r="AO30" i="21"/>
  <c r="AL30" i="21"/>
  <c r="AI30" i="21"/>
  <c r="AF30" i="21"/>
  <c r="AC30" i="21"/>
  <c r="AC31" i="21" s="1"/>
  <c r="Z30" i="21"/>
  <c r="W30" i="21"/>
  <c r="W58" i="21" s="1"/>
  <c r="T30" i="21"/>
  <c r="H30" i="21"/>
  <c r="BM29" i="21"/>
  <c r="BI29" i="21"/>
  <c r="BH29" i="21"/>
  <c r="AR29" i="21"/>
  <c r="AO29" i="21"/>
  <c r="AL29" i="21"/>
  <c r="AI29" i="21"/>
  <c r="AF29" i="21"/>
  <c r="AC29" i="21"/>
  <c r="Z29" i="21"/>
  <c r="W29" i="21"/>
  <c r="W53" i="21" s="1"/>
  <c r="T29" i="21"/>
  <c r="H29" i="21"/>
  <c r="BL28" i="21"/>
  <c r="BK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S28" i="21"/>
  <c r="AQ28" i="21"/>
  <c r="AP28" i="21"/>
  <c r="AN28" i="21"/>
  <c r="AM28" i="21"/>
  <c r="AK28" i="21"/>
  <c r="AJ28" i="21"/>
  <c r="AH28" i="21"/>
  <c r="AG28" i="21"/>
  <c r="AE28" i="21"/>
  <c r="AD28" i="21"/>
  <c r="AB28" i="21"/>
  <c r="AA28" i="21"/>
  <c r="Y28" i="21"/>
  <c r="X28" i="21"/>
  <c r="V28" i="21"/>
  <c r="U28" i="21"/>
  <c r="S28" i="21"/>
  <c r="R28" i="21"/>
  <c r="G28" i="21"/>
  <c r="F28" i="21"/>
  <c r="BM27" i="21"/>
  <c r="BI27" i="21"/>
  <c r="BI33" i="21" s="1"/>
  <c r="BH27" i="21"/>
  <c r="AR27" i="21"/>
  <c r="AO27" i="21"/>
  <c r="AL27" i="21"/>
  <c r="AI27" i="21"/>
  <c r="AF27" i="21"/>
  <c r="AF28" i="21" s="1"/>
  <c r="AC27" i="21"/>
  <c r="Z27" i="21"/>
  <c r="W27" i="21"/>
  <c r="T27" i="21"/>
  <c r="H27" i="21"/>
  <c r="BM26" i="21"/>
  <c r="BM32" i="21" s="1"/>
  <c r="BI26" i="21"/>
  <c r="BH26" i="21"/>
  <c r="AR26" i="21"/>
  <c r="AO26" i="21"/>
  <c r="AL26" i="21"/>
  <c r="AI26" i="21"/>
  <c r="AF26" i="21"/>
  <c r="AC26" i="21"/>
  <c r="AC32" i="21" s="1"/>
  <c r="Z26" i="21"/>
  <c r="W26" i="21"/>
  <c r="T26" i="21"/>
  <c r="H26" i="21"/>
  <c r="BL25" i="21"/>
  <c r="BK25" i="21"/>
  <c r="BF25" i="21"/>
  <c r="BE25" i="21"/>
  <c r="BC25" i="21"/>
  <c r="BB25" i="21"/>
  <c r="AZ25" i="21"/>
  <c r="AY25" i="21"/>
  <c r="AW25" i="21"/>
  <c r="AV25" i="21"/>
  <c r="AT25" i="21"/>
  <c r="AS25" i="21"/>
  <c r="AQ25" i="21"/>
  <c r="AP25" i="21"/>
  <c r="AN25" i="21"/>
  <c r="AM25" i="21"/>
  <c r="AK25" i="21"/>
  <c r="AJ25" i="21"/>
  <c r="AH25" i="21"/>
  <c r="AG25" i="21"/>
  <c r="AE25" i="21"/>
  <c r="AD25" i="21"/>
  <c r="AB25" i="21"/>
  <c r="AA25" i="21"/>
  <c r="Z25" i="21"/>
  <c r="Y25" i="21"/>
  <c r="X25" i="21"/>
  <c r="V25" i="21"/>
  <c r="U25" i="21"/>
  <c r="S25" i="21"/>
  <c r="R25" i="21"/>
  <c r="Q25" i="21"/>
  <c r="P25" i="21"/>
  <c r="O25" i="21"/>
  <c r="N25" i="21"/>
  <c r="M25" i="21"/>
  <c r="L25" i="21"/>
  <c r="K25" i="21"/>
  <c r="J25" i="21"/>
  <c r="I25" i="21"/>
  <c r="G25" i="21"/>
  <c r="F25" i="21"/>
  <c r="BM24" i="21"/>
  <c r="BM25" i="21" s="1"/>
  <c r="BI24" i="21"/>
  <c r="BI25" i="21" s="1"/>
  <c r="BH24" i="21"/>
  <c r="BH25" i="21" s="1"/>
  <c r="BG24" i="21"/>
  <c r="BG25" i="21" s="1"/>
  <c r="BD24" i="21"/>
  <c r="BD25" i="21" s="1"/>
  <c r="BA24" i="21"/>
  <c r="BA25" i="21" s="1"/>
  <c r="AX24" i="21"/>
  <c r="AX25" i="21" s="1"/>
  <c r="AU24" i="21"/>
  <c r="AU25" i="21" s="1"/>
  <c r="AR24" i="21"/>
  <c r="AO24" i="21"/>
  <c r="AL24" i="21"/>
  <c r="AL25" i="21" s="1"/>
  <c r="AI24" i="21"/>
  <c r="AI25" i="21" s="1"/>
  <c r="AF24" i="21"/>
  <c r="AF25" i="21" s="1"/>
  <c r="AC24" i="21"/>
  <c r="AC25" i="21" s="1"/>
  <c r="Z24" i="21"/>
  <c r="W24" i="21"/>
  <c r="W25" i="21" s="1"/>
  <c r="T24" i="21"/>
  <c r="T25" i="21" s="1"/>
  <c r="N24" i="21"/>
  <c r="N57" i="21" s="1"/>
  <c r="H24" i="21"/>
  <c r="H25" i="21" s="1"/>
  <c r="BL23" i="21"/>
  <c r="BK23" i="21"/>
  <c r="BF23" i="21"/>
  <c r="BE23" i="21"/>
  <c r="BC23" i="21"/>
  <c r="BB23" i="21"/>
  <c r="AZ23" i="21"/>
  <c r="AY23" i="21"/>
  <c r="AW23" i="21"/>
  <c r="AV23" i="21"/>
  <c r="AT23" i="21"/>
  <c r="AS23" i="21"/>
  <c r="AQ23" i="21"/>
  <c r="AP23" i="21"/>
  <c r="AN23" i="21"/>
  <c r="AM23" i="21"/>
  <c r="AK23" i="21"/>
  <c r="AJ23" i="21"/>
  <c r="AH23" i="21"/>
  <c r="AG23" i="21"/>
  <c r="AE23" i="21"/>
  <c r="AD23" i="21"/>
  <c r="AB23" i="21"/>
  <c r="AA23" i="21"/>
  <c r="Y23" i="21"/>
  <c r="X23" i="21"/>
  <c r="V23" i="21"/>
  <c r="U23" i="21"/>
  <c r="S23" i="21"/>
  <c r="R23" i="21"/>
  <c r="Q23" i="21"/>
  <c r="P23" i="21"/>
  <c r="O23" i="21"/>
  <c r="N23" i="21"/>
  <c r="M23" i="21"/>
  <c r="L23" i="21"/>
  <c r="K23" i="21"/>
  <c r="J23" i="21"/>
  <c r="I23" i="21"/>
  <c r="G23" i="21"/>
  <c r="F23" i="21"/>
  <c r="BM22" i="21"/>
  <c r="BI22" i="21"/>
  <c r="BI23" i="21" s="1"/>
  <c r="BH22" i="21"/>
  <c r="BH23" i="21" s="1"/>
  <c r="BG22" i="21"/>
  <c r="BG23" i="21" s="1"/>
  <c r="BD22" i="21"/>
  <c r="BD23" i="21" s="1"/>
  <c r="BA22" i="21"/>
  <c r="BA23" i="21" s="1"/>
  <c r="AX22" i="21"/>
  <c r="AX23" i="21" s="1"/>
  <c r="AU22" i="21"/>
  <c r="AU23" i="21" s="1"/>
  <c r="AR22" i="21"/>
  <c r="AR23" i="21" s="1"/>
  <c r="AO22" i="21"/>
  <c r="AO23" i="21" s="1"/>
  <c r="AL22" i="21"/>
  <c r="AL23" i="21" s="1"/>
  <c r="AI22" i="21"/>
  <c r="AI23" i="21" s="1"/>
  <c r="AF22" i="21"/>
  <c r="AF23" i="21" s="1"/>
  <c r="AC22" i="21"/>
  <c r="AC23" i="21" s="1"/>
  <c r="Z22" i="21"/>
  <c r="Z23" i="21" s="1"/>
  <c r="W22" i="21"/>
  <c r="T22" i="21"/>
  <c r="H22" i="21"/>
  <c r="H23" i="21" s="1"/>
  <c r="BL20" i="21"/>
  <c r="BK20" i="21"/>
  <c r="BF20" i="21"/>
  <c r="BE20" i="21"/>
  <c r="BC20" i="21"/>
  <c r="BB20" i="21"/>
  <c r="AZ20" i="21"/>
  <c r="AY20" i="21"/>
  <c r="AW20" i="21"/>
  <c r="AV20" i="21"/>
  <c r="AT20" i="21"/>
  <c r="AS20" i="21"/>
  <c r="AQ20" i="21"/>
  <c r="AP20" i="21"/>
  <c r="AN20" i="21"/>
  <c r="AM20" i="21"/>
  <c r="AK20" i="21"/>
  <c r="AJ20" i="21"/>
  <c r="AH20" i="21"/>
  <c r="AG20" i="21"/>
  <c r="AE20" i="21"/>
  <c r="AD20" i="21"/>
  <c r="AB20" i="21"/>
  <c r="AA20" i="21"/>
  <c r="Y20" i="21"/>
  <c r="X20" i="21"/>
  <c r="S20" i="21"/>
  <c r="R20" i="21"/>
  <c r="P20" i="21"/>
  <c r="O20" i="21"/>
  <c r="N20" i="21"/>
  <c r="M20" i="21"/>
  <c r="L20" i="21"/>
  <c r="J20" i="21"/>
  <c r="I20" i="21"/>
  <c r="G20" i="21"/>
  <c r="F20" i="21"/>
  <c r="BL19" i="21"/>
  <c r="BK19" i="21"/>
  <c r="BK55" i="21" s="1"/>
  <c r="BF19" i="21"/>
  <c r="BE19" i="21"/>
  <c r="BC19" i="21"/>
  <c r="BB19" i="21"/>
  <c r="BB55" i="21" s="1"/>
  <c r="AZ19" i="21"/>
  <c r="AY19" i="21"/>
  <c r="AW19" i="21"/>
  <c r="AV19" i="21"/>
  <c r="AT19" i="21"/>
  <c r="AS19" i="21"/>
  <c r="AS55" i="21" s="1"/>
  <c r="AQ19" i="21"/>
  <c r="AP19" i="21"/>
  <c r="AN19" i="21"/>
  <c r="AM19" i="21"/>
  <c r="AK19" i="21"/>
  <c r="AJ19" i="21"/>
  <c r="AJ55" i="21" s="1"/>
  <c r="AH19" i="21"/>
  <c r="AG19" i="21"/>
  <c r="AE19" i="21"/>
  <c r="AD19" i="21"/>
  <c r="AB19" i="21"/>
  <c r="AA19" i="21"/>
  <c r="AA55" i="21" s="1"/>
  <c r="Y19" i="21"/>
  <c r="X19" i="21"/>
  <c r="S19" i="21"/>
  <c r="R19" i="21"/>
  <c r="P19" i="21"/>
  <c r="O19" i="21"/>
  <c r="O55" i="21" s="1"/>
  <c r="M19" i="21"/>
  <c r="L19" i="21"/>
  <c r="J19" i="21"/>
  <c r="I19" i="21"/>
  <c r="G19" i="21"/>
  <c r="F19" i="21"/>
  <c r="F55" i="21" s="1"/>
  <c r="BL18" i="21"/>
  <c r="BK18" i="21"/>
  <c r="BF18" i="21"/>
  <c r="BE18" i="21"/>
  <c r="BC18" i="21"/>
  <c r="BB18" i="21"/>
  <c r="AZ18" i="21"/>
  <c r="AY18" i="21"/>
  <c r="AW18" i="21"/>
  <c r="AV18" i="21"/>
  <c r="AT18" i="21"/>
  <c r="AS18" i="21"/>
  <c r="AQ18" i="21"/>
  <c r="AP18" i="21"/>
  <c r="AN18" i="21"/>
  <c r="AM18" i="21"/>
  <c r="AK18" i="21"/>
  <c r="AJ18" i="21"/>
  <c r="AH18" i="21"/>
  <c r="AG18" i="21"/>
  <c r="AE18" i="21"/>
  <c r="AD18" i="21"/>
  <c r="AB18" i="21"/>
  <c r="AA18" i="21"/>
  <c r="Y18" i="21"/>
  <c r="X18" i="21"/>
  <c r="S18" i="21"/>
  <c r="R18" i="21"/>
  <c r="P18" i="21"/>
  <c r="O18" i="21"/>
  <c r="M18" i="21"/>
  <c r="L18" i="21"/>
  <c r="J18" i="21"/>
  <c r="I18" i="21"/>
  <c r="G18" i="21"/>
  <c r="F18" i="21"/>
  <c r="BM17" i="21"/>
  <c r="BI17" i="21"/>
  <c r="BH17" i="21"/>
  <c r="AL17" i="21"/>
  <c r="AI17" i="21"/>
  <c r="AI20" i="21" s="1"/>
  <c r="AF17" i="21"/>
  <c r="AC17" i="21"/>
  <c r="Z17" i="21"/>
  <c r="T17" i="21"/>
  <c r="Q17" i="21"/>
  <c r="H17" i="21"/>
  <c r="BM16" i="21"/>
  <c r="BM52" i="21" s="1"/>
  <c r="BI16" i="21"/>
  <c r="BH16" i="21"/>
  <c r="BG16" i="21"/>
  <c r="BD16" i="21"/>
  <c r="BA16" i="21"/>
  <c r="AX16" i="21"/>
  <c r="AX52" i="21" s="1"/>
  <c r="AU16" i="21"/>
  <c r="AR16" i="21"/>
  <c r="AO16" i="21"/>
  <c r="AL16" i="21"/>
  <c r="AI16" i="21"/>
  <c r="AF16" i="21"/>
  <c r="AF52" i="21" s="1"/>
  <c r="AC16" i="21"/>
  <c r="Z16" i="21"/>
  <c r="T16" i="21"/>
  <c r="Q16" i="21"/>
  <c r="Q52" i="21" s="1"/>
  <c r="N16" i="21"/>
  <c r="N52" i="21" s="1"/>
  <c r="N62" i="21" s="1"/>
  <c r="K16" i="21"/>
  <c r="K52" i="21" s="1"/>
  <c r="K62" i="21" s="1"/>
  <c r="H16" i="21"/>
  <c r="BL15" i="21"/>
  <c r="BK15" i="21"/>
  <c r="BF15" i="21"/>
  <c r="BE15" i="21"/>
  <c r="BC15" i="21"/>
  <c r="BB15" i="21"/>
  <c r="AZ15" i="21"/>
  <c r="AY15" i="21"/>
  <c r="AW15" i="21"/>
  <c r="AV15" i="21"/>
  <c r="AT15" i="21"/>
  <c r="AS15" i="21"/>
  <c r="AQ15" i="21"/>
  <c r="AP15" i="21"/>
  <c r="AN15" i="21"/>
  <c r="AM15" i="21"/>
  <c r="AK15" i="21"/>
  <c r="AJ15" i="21"/>
  <c r="AH15" i="21"/>
  <c r="AG15" i="21"/>
  <c r="AE15" i="21"/>
  <c r="AD15" i="21"/>
  <c r="AB15" i="21"/>
  <c r="AA15" i="21"/>
  <c r="Y15" i="21"/>
  <c r="X15" i="21"/>
  <c r="S15" i="21"/>
  <c r="R15" i="21"/>
  <c r="P15" i="21"/>
  <c r="O15" i="21"/>
  <c r="M15" i="21"/>
  <c r="L15" i="21"/>
  <c r="J15" i="21"/>
  <c r="I15" i="21"/>
  <c r="G15" i="21"/>
  <c r="F15" i="21"/>
  <c r="BM14" i="21"/>
  <c r="BI14" i="21"/>
  <c r="BH14" i="21"/>
  <c r="BG14" i="21"/>
  <c r="BG20" i="21" s="1"/>
  <c r="BD14" i="21"/>
  <c r="BA14" i="21"/>
  <c r="BA20" i="21" s="1"/>
  <c r="AX14" i="21"/>
  <c r="AU14" i="21"/>
  <c r="AU20" i="21" s="1"/>
  <c r="AR14" i="21"/>
  <c r="AO14" i="21"/>
  <c r="AO20" i="21" s="1"/>
  <c r="AL14" i="21"/>
  <c r="AI14" i="21"/>
  <c r="AF14" i="21"/>
  <c r="AC14" i="21"/>
  <c r="Z14" i="21"/>
  <c r="T14" i="21"/>
  <c r="T15" i="21" s="1"/>
  <c r="Q14" i="21"/>
  <c r="Q56" i="21" s="1"/>
  <c r="N14" i="21"/>
  <c r="K14" i="21"/>
  <c r="K56" i="21" s="1"/>
  <c r="H14" i="21"/>
  <c r="BM13" i="21"/>
  <c r="BM51" i="21" s="1"/>
  <c r="BI13" i="21"/>
  <c r="BI51" i="21" s="1"/>
  <c r="BH13" i="21"/>
  <c r="BH51" i="21" s="1"/>
  <c r="BG13" i="21"/>
  <c r="BD13" i="21"/>
  <c r="BD51" i="21" s="1"/>
  <c r="BA13" i="21"/>
  <c r="AX13" i="21"/>
  <c r="AX51" i="21" s="1"/>
  <c r="AX61" i="21" s="1"/>
  <c r="AU13" i="21"/>
  <c r="AU51" i="21" s="1"/>
  <c r="AR13" i="21"/>
  <c r="AR51" i="21" s="1"/>
  <c r="AO13" i="21"/>
  <c r="AL13" i="21"/>
  <c r="AL51" i="21" s="1"/>
  <c r="AI13" i="21"/>
  <c r="AF13" i="21"/>
  <c r="AF51" i="21" s="1"/>
  <c r="AC13" i="21"/>
  <c r="Z13" i="21"/>
  <c r="Z51" i="21" s="1"/>
  <c r="T13" i="21"/>
  <c r="Q13" i="21"/>
  <c r="Q51" i="21" s="1"/>
  <c r="N13" i="21"/>
  <c r="K13" i="21"/>
  <c r="K51" i="21" s="1"/>
  <c r="K61" i="21" s="1"/>
  <c r="H13" i="21"/>
  <c r="BM11" i="21"/>
  <c r="BI11" i="21"/>
  <c r="BH11" i="21"/>
  <c r="AL11" i="21"/>
  <c r="AI11" i="21"/>
  <c r="AF11" i="21"/>
  <c r="AC11" i="21"/>
  <c r="Z11" i="21"/>
  <c r="W11" i="21"/>
  <c r="T11" i="21"/>
  <c r="H11" i="21"/>
  <c r="BM9" i="21"/>
  <c r="BI9" i="21"/>
  <c r="BI12" i="21" s="1"/>
  <c r="BH9" i="21"/>
  <c r="BG9" i="21"/>
  <c r="BG12" i="21" s="1"/>
  <c r="BD9" i="21"/>
  <c r="BD12" i="21" s="1"/>
  <c r="BA9" i="21"/>
  <c r="BA12" i="21" s="1"/>
  <c r="AX9" i="21"/>
  <c r="AX12" i="21" s="1"/>
  <c r="AU9" i="21"/>
  <c r="AU12" i="21" s="1"/>
  <c r="AR9" i="21"/>
  <c r="AR12" i="21" s="1"/>
  <c r="AO9" i="21"/>
  <c r="AO12" i="21" s="1"/>
  <c r="AL9" i="21"/>
  <c r="AL12" i="21" s="1"/>
  <c r="AI9" i="21"/>
  <c r="AI12" i="21" s="1"/>
  <c r="AF9" i="21"/>
  <c r="AF12" i="21" s="1"/>
  <c r="AC9" i="21"/>
  <c r="AC12" i="21" s="1"/>
  <c r="Z9" i="21"/>
  <c r="Z12" i="21" s="1"/>
  <c r="W9" i="21"/>
  <c r="W12" i="21" s="1"/>
  <c r="T9" i="21"/>
  <c r="T12" i="21" s="1"/>
  <c r="N9" i="21"/>
  <c r="N12" i="21" s="1"/>
  <c r="H9" i="21"/>
  <c r="BL8" i="21"/>
  <c r="BK8" i="21"/>
  <c r="BF8" i="21"/>
  <c r="BE8" i="21"/>
  <c r="BC8" i="21"/>
  <c r="BB8" i="21"/>
  <c r="AZ8" i="21"/>
  <c r="AY8" i="21"/>
  <c r="AW8" i="21"/>
  <c r="AV8" i="21"/>
  <c r="AT8" i="21"/>
  <c r="AS8" i="21"/>
  <c r="AQ8" i="21"/>
  <c r="AP8" i="21"/>
  <c r="AN8" i="21"/>
  <c r="AM8" i="21"/>
  <c r="AK8" i="21"/>
  <c r="AJ8" i="21"/>
  <c r="AH8" i="21"/>
  <c r="AG8" i="21"/>
  <c r="AE8" i="21"/>
  <c r="AD8" i="21"/>
  <c r="AB8" i="21"/>
  <c r="AA8" i="21"/>
  <c r="Y8" i="21"/>
  <c r="X8" i="21"/>
  <c r="V8" i="21"/>
  <c r="U8" i="21"/>
  <c r="S8" i="21"/>
  <c r="R8" i="21"/>
  <c r="Q8" i="21"/>
  <c r="P8" i="21"/>
  <c r="O8" i="21"/>
  <c r="M8" i="21"/>
  <c r="L8" i="21"/>
  <c r="K8" i="21"/>
  <c r="J8" i="21"/>
  <c r="I8" i="21"/>
  <c r="G8" i="21"/>
  <c r="F8" i="21"/>
  <c r="BM7" i="21"/>
  <c r="BI7" i="21"/>
  <c r="BH7" i="21"/>
  <c r="BG7" i="21"/>
  <c r="BD7" i="21"/>
  <c r="BD57" i="21" s="1"/>
  <c r="BA7" i="21"/>
  <c r="AX7" i="21"/>
  <c r="AX57" i="21" s="1"/>
  <c r="AU7" i="21"/>
  <c r="AU57" i="21" s="1"/>
  <c r="AL7" i="21"/>
  <c r="AI7" i="21"/>
  <c r="AF7" i="21"/>
  <c r="AC7" i="21"/>
  <c r="Z7" i="21"/>
  <c r="Z57" i="21" s="1"/>
  <c r="W7" i="21"/>
  <c r="T7" i="21"/>
  <c r="H7" i="21"/>
  <c r="BM6" i="21"/>
  <c r="BI6" i="21"/>
  <c r="BH6" i="21"/>
  <c r="BG6" i="21"/>
  <c r="BD6" i="21"/>
  <c r="BA6" i="21"/>
  <c r="AX6" i="21"/>
  <c r="AX56" i="21" s="1"/>
  <c r="AU6" i="21"/>
  <c r="AR6" i="21"/>
  <c r="AO6" i="21"/>
  <c r="AO8" i="21" s="1"/>
  <c r="AL6" i="21"/>
  <c r="AI6" i="21"/>
  <c r="AF6" i="21"/>
  <c r="AF56" i="21" s="1"/>
  <c r="AC6" i="21"/>
  <c r="Z6" i="21"/>
  <c r="W6" i="21"/>
  <c r="W56" i="21" s="1"/>
  <c r="W61" i="21" s="1"/>
  <c r="T6" i="21"/>
  <c r="N6" i="21"/>
  <c r="H6" i="21"/>
  <c r="BM57" i="21" l="1"/>
  <c r="Z15" i="21"/>
  <c r="BI8" i="21"/>
  <c r="AC57" i="21"/>
  <c r="BA57" i="21"/>
  <c r="S55" i="21"/>
  <c r="AO57" i="21"/>
  <c r="Q37" i="21"/>
  <c r="AL37" i="21"/>
  <c r="BD37" i="21"/>
  <c r="AR15" i="21"/>
  <c r="AF57" i="21"/>
  <c r="L55" i="21"/>
  <c r="H41" i="21"/>
  <c r="AC41" i="21"/>
  <c r="BH12" i="21"/>
  <c r="T51" i="21"/>
  <c r="AO51" i="21"/>
  <c r="AO61" i="21" s="1"/>
  <c r="BG51" i="21"/>
  <c r="M55" i="21"/>
  <c r="AH55" i="21"/>
  <c r="AQ55" i="21"/>
  <c r="AZ55" i="21"/>
  <c r="BL55" i="21"/>
  <c r="BM31" i="21"/>
  <c r="AA34" i="21"/>
  <c r="BH58" i="21"/>
  <c r="BM12" i="21"/>
  <c r="AI52" i="21"/>
  <c r="AF32" i="21"/>
  <c r="T31" i="21"/>
  <c r="AL31" i="21"/>
  <c r="AL48" i="21"/>
  <c r="BD48" i="21"/>
  <c r="M60" i="21"/>
  <c r="AK60" i="21"/>
  <c r="AD60" i="21"/>
  <c r="AT60" i="21"/>
  <c r="AF61" i="21"/>
  <c r="N8" i="21"/>
  <c r="N56" i="21"/>
  <c r="AI56" i="21"/>
  <c r="BA56" i="21"/>
  <c r="H57" i="21"/>
  <c r="AI57" i="21"/>
  <c r="AI62" i="21" s="1"/>
  <c r="BG57" i="21"/>
  <c r="I60" i="21"/>
  <c r="P60" i="21"/>
  <c r="W8" i="21"/>
  <c r="AE60" i="21"/>
  <c r="AN60" i="21"/>
  <c r="AV60" i="21"/>
  <c r="BE60" i="21"/>
  <c r="N51" i="21"/>
  <c r="AI51" i="21"/>
  <c r="BA51" i="21"/>
  <c r="BA61" i="21" s="1"/>
  <c r="BG15" i="21"/>
  <c r="AL52" i="21"/>
  <c r="BD52" i="21"/>
  <c r="BD62" i="21" s="1"/>
  <c r="Q20" i="21"/>
  <c r="Q21" i="21" s="1"/>
  <c r="Q65" i="21" s="1"/>
  <c r="Q57" i="21"/>
  <c r="Q62" i="21" s="1"/>
  <c r="G55" i="21"/>
  <c r="P55" i="21"/>
  <c r="AB55" i="21"/>
  <c r="AK55" i="21"/>
  <c r="AT55" i="21"/>
  <c r="BC55" i="21"/>
  <c r="AR25" i="21"/>
  <c r="AR57" i="21"/>
  <c r="T32" i="21"/>
  <c r="AL28" i="21"/>
  <c r="H28" i="21"/>
  <c r="AI28" i="21"/>
  <c r="BM28" i="21"/>
  <c r="AF42" i="21"/>
  <c r="Z53" i="21"/>
  <c r="AR40" i="21"/>
  <c r="AR53" i="21"/>
  <c r="AR63" i="21" s="1"/>
  <c r="BH53" i="21"/>
  <c r="Z58" i="21"/>
  <c r="BI58" i="21"/>
  <c r="AE43" i="21"/>
  <c r="AN43" i="21"/>
  <c r="U60" i="21"/>
  <c r="O60" i="21"/>
  <c r="AM60" i="21"/>
  <c r="BC60" i="21"/>
  <c r="BA18" i="21"/>
  <c r="BA52" i="21"/>
  <c r="BA62" i="21" s="1"/>
  <c r="AO33" i="21"/>
  <c r="AO58" i="21"/>
  <c r="AO63" i="21" s="1"/>
  <c r="T40" i="21"/>
  <c r="T53" i="21"/>
  <c r="T63" i="21" s="1"/>
  <c r="BG40" i="21"/>
  <c r="BG53" i="21"/>
  <c r="BG63" i="21" s="1"/>
  <c r="T56" i="21"/>
  <c r="T61" i="21" s="1"/>
  <c r="AL56" i="21"/>
  <c r="BD56" i="21"/>
  <c r="BD61" i="21" s="1"/>
  <c r="T57" i="21"/>
  <c r="AL57" i="21"/>
  <c r="BH57" i="21"/>
  <c r="J60" i="21"/>
  <c r="X60" i="21"/>
  <c r="AG60" i="21"/>
  <c r="AW60" i="21"/>
  <c r="BF60" i="21"/>
  <c r="Q61" i="21"/>
  <c r="AL61" i="21"/>
  <c r="AF15" i="21"/>
  <c r="AX15" i="21"/>
  <c r="BM15" i="21"/>
  <c r="T52" i="21"/>
  <c r="T62" i="21" s="1"/>
  <c r="AO52" i="21"/>
  <c r="AO62" i="21" s="1"/>
  <c r="BG52" i="21"/>
  <c r="I55" i="21"/>
  <c r="R55" i="21"/>
  <c r="AD55" i="21"/>
  <c r="AM55" i="21"/>
  <c r="AV55" i="21"/>
  <c r="BE55" i="21"/>
  <c r="L34" i="21"/>
  <c r="R34" i="21"/>
  <c r="T41" i="21"/>
  <c r="BG41" i="21"/>
  <c r="N37" i="21"/>
  <c r="AI37" i="21"/>
  <c r="BA37" i="21"/>
  <c r="H53" i="21"/>
  <c r="H63" i="21" s="1"/>
  <c r="AC53" i="21"/>
  <c r="AU40" i="21"/>
  <c r="AU53" i="21"/>
  <c r="AU63" i="21" s="1"/>
  <c r="BI53" i="21"/>
  <c r="AC58" i="21"/>
  <c r="BM40" i="21"/>
  <c r="BM58" i="21"/>
  <c r="X43" i="21"/>
  <c r="AO56" i="21"/>
  <c r="BG56" i="21"/>
  <c r="W57" i="21"/>
  <c r="BI57" i="21"/>
  <c r="R60" i="21"/>
  <c r="Y60" i="21"/>
  <c r="AH60" i="21"/>
  <c r="AP60" i="21"/>
  <c r="AY60" i="21"/>
  <c r="BK60" i="21"/>
  <c r="Z52" i="21"/>
  <c r="Z62" i="21" s="1"/>
  <c r="AR52" i="21"/>
  <c r="BH52" i="21"/>
  <c r="J55" i="21"/>
  <c r="AE55" i="21"/>
  <c r="AN55" i="21"/>
  <c r="AW55" i="21"/>
  <c r="BF55" i="21"/>
  <c r="U55" i="21"/>
  <c r="K40" i="21"/>
  <c r="K53" i="21"/>
  <c r="K63" i="21" s="1"/>
  <c r="AF53" i="21"/>
  <c r="AX40" i="21"/>
  <c r="AX53" i="21"/>
  <c r="AX63" i="21" s="1"/>
  <c r="BM53" i="21"/>
  <c r="AF58" i="21"/>
  <c r="AX48" i="21"/>
  <c r="AU8" i="21"/>
  <c r="AU56" i="21"/>
  <c r="AU61" i="21" s="1"/>
  <c r="F60" i="21"/>
  <c r="BB60" i="21"/>
  <c r="BM8" i="21"/>
  <c r="BM56" i="21"/>
  <c r="BM61" i="21" s="1"/>
  <c r="V60" i="21"/>
  <c r="Z8" i="21"/>
  <c r="Z56" i="21"/>
  <c r="AR56" i="21"/>
  <c r="AR61" i="21" s="1"/>
  <c r="BH8" i="21"/>
  <c r="BH56" i="21"/>
  <c r="BH61" i="21" s="1"/>
  <c r="L60" i="21"/>
  <c r="S60" i="21"/>
  <c r="AA60" i="21"/>
  <c r="AJ60" i="21"/>
  <c r="AQ60" i="21"/>
  <c r="AZ60" i="21"/>
  <c r="BL60" i="21"/>
  <c r="Z61" i="21"/>
  <c r="H52" i="21"/>
  <c r="H62" i="21" s="1"/>
  <c r="AC52" i="21"/>
  <c r="AC62" i="21" s="1"/>
  <c r="AU18" i="21"/>
  <c r="AU52" i="21"/>
  <c r="AU62" i="21" s="1"/>
  <c r="BI52" i="21"/>
  <c r="AC18" i="21"/>
  <c r="BM18" i="21"/>
  <c r="X55" i="21"/>
  <c r="AG55" i="21"/>
  <c r="AP55" i="21"/>
  <c r="AY55" i="21"/>
  <c r="W23" i="21"/>
  <c r="W52" i="21"/>
  <c r="V55" i="21"/>
  <c r="T42" i="21"/>
  <c r="N40" i="21"/>
  <c r="N53" i="21"/>
  <c r="N63" i="21" s="1"/>
  <c r="AI53" i="21"/>
  <c r="BA40" i="21"/>
  <c r="BA53" i="21"/>
  <c r="BA63" i="21" s="1"/>
  <c r="H58" i="21"/>
  <c r="AI40" i="21"/>
  <c r="AI58" i="21"/>
  <c r="AS60" i="21"/>
  <c r="H56" i="21"/>
  <c r="H12" i="21"/>
  <c r="H19" i="21"/>
  <c r="H51" i="21"/>
  <c r="AC19" i="21"/>
  <c r="AC51" i="21"/>
  <c r="AF62" i="21"/>
  <c r="AX62" i="21"/>
  <c r="BM62" i="21"/>
  <c r="AI18" i="21"/>
  <c r="Y55" i="21"/>
  <c r="T20" i="21"/>
  <c r="W63" i="21"/>
  <c r="Q41" i="21"/>
  <c r="Q53" i="21"/>
  <c r="Q63" i="21" s="1"/>
  <c r="AL41" i="21"/>
  <c r="AL53" i="21"/>
  <c r="AL58" i="21"/>
  <c r="AT43" i="21"/>
  <c r="AC48" i="21"/>
  <c r="AC54" i="21"/>
  <c r="AC64" i="21" s="1"/>
  <c r="BI56" i="21"/>
  <c r="BI61" i="21" s="1"/>
  <c r="AC56" i="21"/>
  <c r="AC61" i="21" s="1"/>
  <c r="AB60" i="21"/>
  <c r="G60" i="21"/>
  <c r="AL40" i="21"/>
  <c r="AI15" i="21"/>
  <c r="T18" i="21"/>
  <c r="BJ22" i="21"/>
  <c r="BJ23" i="21" s="1"/>
  <c r="T23" i="21"/>
  <c r="BJ26" i="21"/>
  <c r="BN26" i="21" s="1"/>
  <c r="AO32" i="21"/>
  <c r="AL33" i="21"/>
  <c r="AL34" i="21" s="1"/>
  <c r="Z31" i="21"/>
  <c r="AR31" i="21"/>
  <c r="AL32" i="21"/>
  <c r="N41" i="21"/>
  <c r="AI41" i="21"/>
  <c r="BA41" i="21"/>
  <c r="H37" i="21"/>
  <c r="AC37" i="21"/>
  <c r="AU37" i="21"/>
  <c r="M43" i="21"/>
  <c r="BL43" i="21"/>
  <c r="AR48" i="21"/>
  <c r="BH48" i="21"/>
  <c r="AF48" i="21"/>
  <c r="AL15" i="21"/>
  <c r="BD15" i="21"/>
  <c r="Z28" i="21"/>
  <c r="AR32" i="21"/>
  <c r="AF31" i="21"/>
  <c r="BI31" i="21"/>
  <c r="BM42" i="21"/>
  <c r="Z40" i="21"/>
  <c r="Q19" i="21"/>
  <c r="Q40" i="21"/>
  <c r="AO31" i="21"/>
  <c r="W32" i="21"/>
  <c r="BM33" i="21"/>
  <c r="BM34" i="21" s="1"/>
  <c r="AC40" i="21"/>
  <c r="AL18" i="21"/>
  <c r="H8" i="21"/>
  <c r="AF18" i="21"/>
  <c r="N18" i="21"/>
  <c r="BD20" i="21"/>
  <c r="AC28" i="21"/>
  <c r="AI33" i="21"/>
  <c r="AF40" i="21"/>
  <c r="AV43" i="21"/>
  <c r="AL20" i="21"/>
  <c r="W31" i="21"/>
  <c r="AR42" i="21"/>
  <c r="AC15" i="21"/>
  <c r="AU15" i="21"/>
  <c r="AC20" i="21"/>
  <c r="AC21" i="21" s="1"/>
  <c r="M34" i="21"/>
  <c r="AB34" i="21"/>
  <c r="AK34" i="21"/>
  <c r="AU41" i="21"/>
  <c r="L43" i="21"/>
  <c r="BH33" i="21"/>
  <c r="BH18" i="21"/>
  <c r="U34" i="21"/>
  <c r="U65" i="21" s="1"/>
  <c r="AH34" i="21"/>
  <c r="AB43" i="21"/>
  <c r="O21" i="21"/>
  <c r="X21" i="21"/>
  <c r="AE21" i="21"/>
  <c r="AM21" i="21"/>
  <c r="BF43" i="21"/>
  <c r="Y21" i="21"/>
  <c r="AG21" i="21"/>
  <c r="AG65" i="21" s="1"/>
  <c r="BK21" i="21"/>
  <c r="BC34" i="21"/>
  <c r="S43" i="21"/>
  <c r="AK43" i="21"/>
  <c r="AX34" i="21"/>
  <c r="AZ43" i="21"/>
  <c r="AZ65" i="21" s="1"/>
  <c r="F43" i="21"/>
  <c r="BE21" i="21"/>
  <c r="AG34" i="21"/>
  <c r="AG43" i="21"/>
  <c r="F21" i="21"/>
  <c r="AS21" i="21"/>
  <c r="K34" i="21"/>
  <c r="Q34" i="21"/>
  <c r="AQ34" i="21"/>
  <c r="BD34" i="21"/>
  <c r="AD43" i="21"/>
  <c r="BH42" i="21"/>
  <c r="P43" i="21"/>
  <c r="AA43" i="21"/>
  <c r="AH43" i="21"/>
  <c r="AW43" i="21"/>
  <c r="BE43" i="21"/>
  <c r="BE65" i="21" s="1"/>
  <c r="AJ34" i="21"/>
  <c r="AY34" i="21"/>
  <c r="BE34" i="21"/>
  <c r="R43" i="21"/>
  <c r="R65" i="21" s="1"/>
  <c r="AY43" i="21"/>
  <c r="AA21" i="21"/>
  <c r="AA65" i="21" s="1"/>
  <c r="AV21" i="21"/>
  <c r="AV65" i="21" s="1"/>
  <c r="S34" i="21"/>
  <c r="G34" i="21"/>
  <c r="AD34" i="21"/>
  <c r="AM34" i="21"/>
  <c r="AS43" i="21"/>
  <c r="BK43" i="21"/>
  <c r="BH15" i="21"/>
  <c r="AY21" i="21"/>
  <c r="L21" i="21"/>
  <c r="R21" i="21"/>
  <c r="BH32" i="21"/>
  <c r="BH34" i="21" s="1"/>
  <c r="BF34" i="21"/>
  <c r="I34" i="21"/>
  <c r="O34" i="21"/>
  <c r="V34" i="21"/>
  <c r="V65" i="21" s="1"/>
  <c r="AV34" i="21"/>
  <c r="BK34" i="21"/>
  <c r="BC21" i="21"/>
  <c r="BI48" i="21"/>
  <c r="BI18" i="21"/>
  <c r="BH20" i="21"/>
  <c r="BB21" i="21"/>
  <c r="AE34" i="21"/>
  <c r="J34" i="21"/>
  <c r="BI41" i="21"/>
  <c r="J43" i="21"/>
  <c r="I43" i="21"/>
  <c r="BB34" i="21"/>
  <c r="BI37" i="21"/>
  <c r="AP43" i="21"/>
  <c r="AJ21" i="21"/>
  <c r="AP21" i="21"/>
  <c r="AW21" i="21"/>
  <c r="AW65" i="21" s="1"/>
  <c r="AS34" i="21"/>
  <c r="AM43" i="21"/>
  <c r="BI42" i="21"/>
  <c r="BI20" i="21"/>
  <c r="BI15" i="21"/>
  <c r="AT34" i="21"/>
  <c r="BI40" i="21"/>
  <c r="AD21" i="21"/>
  <c r="AD65" i="21" s="1"/>
  <c r="AO34" i="21"/>
  <c r="N34" i="21"/>
  <c r="AU34" i="21"/>
  <c r="BA34" i="21"/>
  <c r="BG34" i="21"/>
  <c r="O43" i="21"/>
  <c r="BC43" i="21"/>
  <c r="H18" i="21"/>
  <c r="AN21" i="21"/>
  <c r="AU19" i="21"/>
  <c r="BI19" i="21"/>
  <c r="I21" i="21"/>
  <c r="I65" i="21" s="1"/>
  <c r="T8" i="21"/>
  <c r="AF8" i="21"/>
  <c r="AL8" i="21"/>
  <c r="AR8" i="21"/>
  <c r="AX8" i="21"/>
  <c r="BD8" i="21"/>
  <c r="BJ9" i="21"/>
  <c r="AX19" i="21"/>
  <c r="BJ13" i="21"/>
  <c r="Q15" i="21"/>
  <c r="AL19" i="21"/>
  <c r="BD18" i="21"/>
  <c r="BD19" i="21"/>
  <c r="BJ17" i="21"/>
  <c r="BN17" i="21" s="1"/>
  <c r="AO18" i="21"/>
  <c r="G21" i="21"/>
  <c r="G65" i="21" s="1"/>
  <c r="M21" i="21"/>
  <c r="S21" i="21"/>
  <c r="S65" i="21" s="1"/>
  <c r="AB21" i="21"/>
  <c r="AB65" i="21" s="1"/>
  <c r="AH21" i="21"/>
  <c r="AO19" i="21"/>
  <c r="AO55" i="21" s="1"/>
  <c r="J21" i="21"/>
  <c r="J65" i="21" s="1"/>
  <c r="N19" i="21"/>
  <c r="T19" i="21"/>
  <c r="T55" i="21" s="1"/>
  <c r="AI19" i="21"/>
  <c r="BL21" i="21"/>
  <c r="H20" i="21"/>
  <c r="BM20" i="21"/>
  <c r="BF21" i="21"/>
  <c r="BM19" i="21"/>
  <c r="AQ21" i="21"/>
  <c r="AQ65" i="21" s="1"/>
  <c r="BJ6" i="21"/>
  <c r="AC8" i="21"/>
  <c r="AI8" i="21"/>
  <c r="BA8" i="21"/>
  <c r="BG8" i="21"/>
  <c r="H15" i="21"/>
  <c r="BG18" i="21"/>
  <c r="AZ21" i="21"/>
  <c r="BG19" i="21"/>
  <c r="BG55" i="21" s="1"/>
  <c r="BN22" i="21"/>
  <c r="BN23" i="21" s="1"/>
  <c r="BJ7" i="21"/>
  <c r="N15" i="21"/>
  <c r="BA15" i="21"/>
  <c r="AR18" i="21"/>
  <c r="AR19" i="21"/>
  <c r="K15" i="21"/>
  <c r="BJ14" i="21"/>
  <c r="BJ15" i="21" s="1"/>
  <c r="AO15" i="21"/>
  <c r="K18" i="21"/>
  <c r="AX18" i="21"/>
  <c r="BJ16" i="21"/>
  <c r="K19" i="21"/>
  <c r="K55" i="21" s="1"/>
  <c r="Z19" i="21"/>
  <c r="AF19" i="21"/>
  <c r="AF55" i="21" s="1"/>
  <c r="AT21" i="21"/>
  <c r="BA19" i="21"/>
  <c r="BH19" i="21"/>
  <c r="K20" i="21"/>
  <c r="Z20" i="21"/>
  <c r="AF20" i="21"/>
  <c r="AR20" i="21"/>
  <c r="AX20" i="21"/>
  <c r="AX21" i="21" s="1"/>
  <c r="P21" i="21"/>
  <c r="P65" i="21" s="1"/>
  <c r="AK21" i="21"/>
  <c r="BJ11" i="21"/>
  <c r="BN11" i="21" s="1"/>
  <c r="Z18" i="21"/>
  <c r="BJ27" i="21"/>
  <c r="BN27" i="21" s="1"/>
  <c r="Q18" i="21"/>
  <c r="AO25" i="21"/>
  <c r="AO60" i="21" s="1"/>
  <c r="H32" i="21"/>
  <c r="AI32" i="21"/>
  <c r="AI34" i="21" s="1"/>
  <c r="W28" i="21"/>
  <c r="AO28" i="21"/>
  <c r="H33" i="21"/>
  <c r="T33" i="21"/>
  <c r="T34" i="21" s="1"/>
  <c r="Z33" i="21"/>
  <c r="AF33" i="21"/>
  <c r="AF34" i="21" s="1"/>
  <c r="AR33" i="21"/>
  <c r="AR28" i="21"/>
  <c r="BJ30" i="21"/>
  <c r="H31" i="21"/>
  <c r="AI31" i="21"/>
  <c r="BH41" i="21"/>
  <c r="BH43" i="21" s="1"/>
  <c r="BM23" i="21"/>
  <c r="BH31" i="21"/>
  <c r="P34" i="21"/>
  <c r="AN34" i="21"/>
  <c r="AZ34" i="21"/>
  <c r="BG37" i="21"/>
  <c r="BH40" i="21"/>
  <c r="AO40" i="21"/>
  <c r="H42" i="21"/>
  <c r="N42" i="21"/>
  <c r="T43" i="21"/>
  <c r="AC42" i="21"/>
  <c r="AC43" i="21" s="1"/>
  <c r="AI42" i="21"/>
  <c r="AU42" i="21"/>
  <c r="AU43" i="21" s="1"/>
  <c r="BA42" i="21"/>
  <c r="BG43" i="21"/>
  <c r="BJ24" i="21"/>
  <c r="Z32" i="21"/>
  <c r="W33" i="21"/>
  <c r="W34" i="21" s="1"/>
  <c r="AC33" i="21"/>
  <c r="AC34" i="21" s="1"/>
  <c r="AJ43" i="21"/>
  <c r="BB43" i="21"/>
  <c r="BB65" i="21" s="1"/>
  <c r="K45" i="21"/>
  <c r="BJ44" i="21"/>
  <c r="BJ45" i="21" s="1"/>
  <c r="BH28" i="21"/>
  <c r="BJ29" i="21"/>
  <c r="BN29" i="21" s="1"/>
  <c r="F34" i="21"/>
  <c r="BJ35" i="21"/>
  <c r="BN35" i="21" s="1"/>
  <c r="T37" i="21"/>
  <c r="BJ39" i="21"/>
  <c r="BJ58" i="21" s="1"/>
  <c r="Y43" i="21"/>
  <c r="AQ43" i="21"/>
  <c r="BM45" i="21"/>
  <c r="BI32" i="21"/>
  <c r="BI34" i="21" s="1"/>
  <c r="T28" i="21"/>
  <c r="BI28" i="21"/>
  <c r="BM41" i="21"/>
  <c r="AO41" i="21"/>
  <c r="AO43" i="21" s="1"/>
  <c r="K43" i="21"/>
  <c r="Q42" i="21"/>
  <c r="Q43" i="21" s="1"/>
  <c r="Z42" i="21"/>
  <c r="AF43" i="21"/>
  <c r="AL42" i="21"/>
  <c r="AL43" i="21" s="1"/>
  <c r="AX43" i="21"/>
  <c r="BD42" i="21"/>
  <c r="BJ46" i="21"/>
  <c r="BN46" i="21" s="1"/>
  <c r="BM48" i="21"/>
  <c r="X34" i="21"/>
  <c r="Z41" i="21"/>
  <c r="AR41" i="21"/>
  <c r="BM37" i="21"/>
  <c r="BD40" i="21"/>
  <c r="BD41" i="21"/>
  <c r="BJ47" i="21"/>
  <c r="BJ54" i="21" s="1"/>
  <c r="BJ64" i="21" s="1"/>
  <c r="H48" i="21"/>
  <c r="BJ49" i="21"/>
  <c r="BJ50" i="21" s="1"/>
  <c r="K37" i="21"/>
  <c r="AF37" i="21"/>
  <c r="AX37" i="21"/>
  <c r="BJ36" i="21"/>
  <c r="BJ38" i="21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Y15" i="20"/>
  <c r="X15" i="20"/>
  <c r="W15" i="20"/>
  <c r="V15" i="20"/>
  <c r="V18" i="20" s="1"/>
  <c r="U15" i="20"/>
  <c r="T15" i="20"/>
  <c r="S15" i="20"/>
  <c r="R15" i="20"/>
  <c r="Q15" i="20"/>
  <c r="P15" i="20"/>
  <c r="P18" i="20" s="1"/>
  <c r="O15" i="20"/>
  <c r="N15" i="20"/>
  <c r="M15" i="20"/>
  <c r="L15" i="20"/>
  <c r="K15" i="20"/>
  <c r="J15" i="20"/>
  <c r="J18" i="20" s="1"/>
  <c r="I15" i="20"/>
  <c r="H15" i="20"/>
  <c r="G15" i="20"/>
  <c r="F15" i="20"/>
  <c r="E15" i="20"/>
  <c r="D15" i="20"/>
  <c r="D18" i="20" s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S65" i="21" l="1"/>
  <c r="O65" i="21"/>
  <c r="AK65" i="21"/>
  <c r="K60" i="21"/>
  <c r="BF65" i="21"/>
  <c r="N55" i="21"/>
  <c r="M65" i="21"/>
  <c r="Y65" i="21"/>
  <c r="AF63" i="21"/>
  <c r="AC63" i="21"/>
  <c r="AE65" i="21"/>
  <c r="Z63" i="21"/>
  <c r="AL62" i="21"/>
  <c r="L65" i="21"/>
  <c r="AR43" i="21"/>
  <c r="BJ51" i="21"/>
  <c r="AP65" i="21"/>
  <c r="AY65" i="21"/>
  <c r="AH65" i="21"/>
  <c r="AM65" i="21"/>
  <c r="H61" i="21"/>
  <c r="W62" i="21"/>
  <c r="AN65" i="21"/>
  <c r="AT65" i="21"/>
  <c r="BL65" i="21"/>
  <c r="AJ65" i="21"/>
  <c r="AL63" i="21"/>
  <c r="AI63" i="21"/>
  <c r="W55" i="21"/>
  <c r="BM63" i="21"/>
  <c r="BH62" i="21"/>
  <c r="BG61" i="21"/>
  <c r="BI63" i="21"/>
  <c r="BG62" i="21"/>
  <c r="BH63" i="21"/>
  <c r="BD55" i="21"/>
  <c r="BC65" i="21"/>
  <c r="F65" i="21"/>
  <c r="BK65" i="21"/>
  <c r="X65" i="21"/>
  <c r="AR62" i="21"/>
  <c r="N61" i="21"/>
  <c r="AL60" i="21"/>
  <c r="H55" i="21"/>
  <c r="Q60" i="21"/>
  <c r="AI43" i="21"/>
  <c r="AR34" i="21"/>
  <c r="AX55" i="21"/>
  <c r="AF60" i="21"/>
  <c r="Z60" i="21"/>
  <c r="AI61" i="21"/>
  <c r="Z55" i="21"/>
  <c r="BJ57" i="21"/>
  <c r="BG60" i="21"/>
  <c r="BM55" i="21"/>
  <c r="AI21" i="21"/>
  <c r="AI65" i="21" s="1"/>
  <c r="AI55" i="21"/>
  <c r="BJ56" i="21"/>
  <c r="BJ61" i="21" s="1"/>
  <c r="BJ12" i="21"/>
  <c r="T60" i="21"/>
  <c r="BD60" i="21"/>
  <c r="BN44" i="21"/>
  <c r="BJ52" i="21"/>
  <c r="AI60" i="21"/>
  <c r="AL21" i="21"/>
  <c r="AL65" i="21" s="1"/>
  <c r="AL55" i="21"/>
  <c r="AX60" i="21"/>
  <c r="AX65" i="21"/>
  <c r="Q55" i="21"/>
  <c r="AC55" i="21"/>
  <c r="N60" i="21"/>
  <c r="BA60" i="21"/>
  <c r="BH55" i="21"/>
  <c r="AR55" i="21"/>
  <c r="BI55" i="21"/>
  <c r="BH60" i="21"/>
  <c r="BN38" i="21"/>
  <c r="BJ53" i="21"/>
  <c r="BJ63" i="21" s="1"/>
  <c r="BA43" i="21"/>
  <c r="BA65" i="21" s="1"/>
  <c r="BA55" i="21"/>
  <c r="AR60" i="21"/>
  <c r="AU21" i="21"/>
  <c r="AU65" i="21" s="1"/>
  <c r="AU55" i="21"/>
  <c r="BI62" i="21"/>
  <c r="BM60" i="21"/>
  <c r="BM65" i="21"/>
  <c r="AU60" i="21"/>
  <c r="W60" i="21"/>
  <c r="W65" i="21"/>
  <c r="AC65" i="21"/>
  <c r="AC60" i="21"/>
  <c r="BI60" i="21"/>
  <c r="H60" i="21"/>
  <c r="BN49" i="21"/>
  <c r="BN50" i="21" s="1"/>
  <c r="Y18" i="20"/>
  <c r="Z43" i="21"/>
  <c r="BI43" i="21"/>
  <c r="BI65" i="21" s="1"/>
  <c r="T21" i="21"/>
  <c r="T65" i="21" s="1"/>
  <c r="BI21" i="21"/>
  <c r="BG21" i="21"/>
  <c r="BG65" i="21" s="1"/>
  <c r="N21" i="21"/>
  <c r="AR21" i="21"/>
  <c r="BN47" i="21"/>
  <c r="AF21" i="21"/>
  <c r="AF65" i="21" s="1"/>
  <c r="BJ32" i="21"/>
  <c r="BJ41" i="21"/>
  <c r="BN41" i="21" s="1"/>
  <c r="BD43" i="21"/>
  <c r="BN28" i="21"/>
  <c r="BJ31" i="21"/>
  <c r="BN30" i="21"/>
  <c r="BN33" i="21" s="1"/>
  <c r="Z34" i="21"/>
  <c r="BJ20" i="21"/>
  <c r="BN20" i="21" s="1"/>
  <c r="K21" i="21"/>
  <c r="K65" i="21" s="1"/>
  <c r="BN14" i="21"/>
  <c r="H43" i="21"/>
  <c r="BJ28" i="21"/>
  <c r="BJ33" i="21"/>
  <c r="BM21" i="21"/>
  <c r="BN32" i="21"/>
  <c r="BD21" i="21"/>
  <c r="BJ40" i="21"/>
  <c r="BN39" i="21"/>
  <c r="BN9" i="21"/>
  <c r="BJ48" i="21"/>
  <c r="N43" i="21"/>
  <c r="BJ42" i="21"/>
  <c r="BM43" i="21"/>
  <c r="BJ19" i="21"/>
  <c r="BA21" i="21"/>
  <c r="H21" i="21"/>
  <c r="H34" i="21"/>
  <c r="BJ18" i="21"/>
  <c r="BH21" i="21"/>
  <c r="BH65" i="21" s="1"/>
  <c r="BJ37" i="21"/>
  <c r="BN36" i="21"/>
  <c r="BN7" i="21"/>
  <c r="BN6" i="21"/>
  <c r="BJ8" i="21"/>
  <c r="BJ25" i="21"/>
  <c r="BN24" i="21"/>
  <c r="Z21" i="21"/>
  <c r="AO21" i="21"/>
  <c r="AO65" i="21" s="1"/>
  <c r="BN13" i="21"/>
  <c r="BN51" i="21" s="1"/>
  <c r="BN16" i="21"/>
  <c r="Q18" i="20"/>
  <c r="W18" i="20"/>
  <c r="K18" i="20"/>
  <c r="E18" i="20"/>
  <c r="R18" i="20"/>
  <c r="X18" i="20"/>
  <c r="F18" i="20"/>
  <c r="L18" i="20"/>
  <c r="H18" i="20"/>
  <c r="N18" i="20"/>
  <c r="T18" i="20"/>
  <c r="I18" i="20"/>
  <c r="O18" i="20"/>
  <c r="U18" i="20"/>
  <c r="G18" i="20"/>
  <c r="M18" i="20"/>
  <c r="S18" i="20"/>
  <c r="BJ62" i="21" l="1"/>
  <c r="BD65" i="21"/>
  <c r="AR65" i="21"/>
  <c r="N65" i="21"/>
  <c r="BN57" i="21"/>
  <c r="H65" i="21"/>
  <c r="Z65" i="21"/>
  <c r="BN18" i="21"/>
  <c r="BN52" i="21"/>
  <c r="BN62" i="21" s="1"/>
  <c r="BN53" i="21"/>
  <c r="BN45" i="21"/>
  <c r="BN19" i="21"/>
  <c r="BJ55" i="21"/>
  <c r="BN56" i="21"/>
  <c r="BN61" i="21" s="1"/>
  <c r="BN12" i="21"/>
  <c r="BN58" i="21"/>
  <c r="BN54" i="21"/>
  <c r="BN64" i="21" s="1"/>
  <c r="BJ60" i="21"/>
  <c r="BN48" i="21"/>
  <c r="BJ34" i="21"/>
  <c r="BN34" i="21"/>
  <c r="BN21" i="21"/>
  <c r="BJ21" i="21"/>
  <c r="BN8" i="21"/>
  <c r="BN31" i="21"/>
  <c r="BN15" i="21"/>
  <c r="BN25" i="21"/>
  <c r="BN37" i="21"/>
  <c r="BJ43" i="21"/>
  <c r="BN42" i="21"/>
  <c r="BN40" i="21"/>
  <c r="BN55" i="21" l="1"/>
  <c r="BJ65" i="21"/>
  <c r="BN63" i="21"/>
  <c r="BN60" i="21"/>
  <c r="BN43" i="21"/>
  <c r="BN65" i="21" l="1"/>
</calcChain>
</file>

<file path=xl/sharedStrings.xml><?xml version="1.0" encoding="utf-8"?>
<sst xmlns="http://schemas.openxmlformats.org/spreadsheetml/2006/main" count="202" uniqueCount="79">
  <si>
    <t>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</t>
  </si>
  <si>
    <t>Poprawa dostępności do kompleksu budynków Wojewódzkiego Szpitala Podkarpackiego im. Jana Pawła II w Krośnie poprzez przebudowę układu komunikacyjnego i parkingów - etap I</t>
  </si>
  <si>
    <t>Odnowa nawierzchni drogi wojewódzkiej Nr 867 Sieniawa - Wola Mołodycka - Oleszyce - Lubaczów - Podemszczyzna - Werchrata - Hrebenne na odcinku Basznia Dolna - Horyniec Zdrój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</si>
  <si>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</si>
  <si>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</si>
  <si>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</si>
  <si>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</si>
  <si>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</si>
  <si>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</si>
  <si>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</si>
  <si>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</si>
  <si>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</si>
  <si>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</si>
  <si>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</si>
  <si>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</si>
  <si>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</si>
  <si>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</si>
  <si>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</si>
  <si>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</si>
  <si>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</si>
  <si>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budżet UE</t>
  </si>
  <si>
    <t>bieżące</t>
  </si>
  <si>
    <t>majątkowe</t>
  </si>
  <si>
    <t>środki własne</t>
  </si>
  <si>
    <t>DT</t>
  </si>
  <si>
    <t>budżet państwa</t>
  </si>
  <si>
    <t>inne</t>
  </si>
  <si>
    <t>PZDW / DT</t>
  </si>
  <si>
    <t>Bieżące</t>
  </si>
  <si>
    <t xml:space="preserve">razem </t>
  </si>
  <si>
    <t>Majątkowe</t>
  </si>
  <si>
    <t>OGÓŁEM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</si>
  <si>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</si>
  <si>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</si>
  <si>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</si>
  <si>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</si>
  <si>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</si>
  <si>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</si>
  <si>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</si>
  <si>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</si>
  <si>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Załącznik nr 2 do uzasadnienia 
do projektu Uchwały Sejmiku Województwa Podkarpackiego w sprawie zmian w Wieloletniej Prognozie Finansowej Województwa Podkarpackiego na lata 2024 - 2045</t>
  </si>
  <si>
    <t>WPF styczeń (dostosowanie)</t>
  </si>
  <si>
    <t>WPF 
styczeń (dostosowanie)</t>
  </si>
  <si>
    <t>razem zmiany w latach 2024-2034</t>
  </si>
  <si>
    <t xml:space="preserve">razem nakłady poniesione do końca 2023r. </t>
  </si>
  <si>
    <t>Uzasadnienie</t>
  </si>
  <si>
    <t>nakłady poniesione do końca 2023r.</t>
  </si>
  <si>
    <t>po zmianach do końca 2023r.</t>
  </si>
  <si>
    <t>nowe
PZDW / DT</t>
  </si>
  <si>
    <t>Przebudowa i rozbudowa drogi wojewódzkiej nr 877 na odcinku Dylągówka - Szklary
(program Fundusze Europejskie dla Podkarpacia 2021-2027)</t>
  </si>
  <si>
    <t>Wprowadzenie do WPF przedsięwzięcia planowanego do realizacji w latach 2024-2027 przez PZDW w Rzeszowie finansowanego przy udziale środków FEP 2021-2027, mającego na celu rozbudowę i budowę odcinka drogi wojewódzkiej nr 877 wraz z rozbudową i dowiązaniem drogi wojewódzkiej nr 878.</t>
  </si>
  <si>
    <t>nowe
DT</t>
  </si>
  <si>
    <t>Zakup taboru kolejowego do wykonywania przewozów pasażerskich na terenie Województwa Podkarpackiego - etap III
(program Fundusze Europejskie dla Podkarpacia 2021-2027)</t>
  </si>
  <si>
    <t>Wprowadzenie do WPF przedsięwzięcia planowanego do realizacji w latach 2024-2027, mającego na celu zwiększenie ilości własnych pojazdów kolejowych o nowoczesny tabor (3 szt. pięcioczłonowych pojazdów szynowych z napędem elektrycznym), który zwiększy standardy świadczonych usług.</t>
  </si>
  <si>
    <t>nowe
MSCKZiU w Przemyślu/ EN</t>
  </si>
  <si>
    <t>Branżowe Centrum Umiejętności (BCU) w dziedzinie pomocy społecznej
(Krajowy Plan Odbudowy)</t>
  </si>
  <si>
    <t xml:space="preserve"> budżet UE</t>
  </si>
  <si>
    <t>Wprowadzenie do WPF przedsięwzięcia planowanego do realizacji w latach 2024-2026, mającego na celu utworzenie nowej placówki kształcenia, szkolenia i egzaminowania o zasięgu ogólnokrajowym – Branżowe Centrum Umiejętności (BCU) w dziedzinie pomocy społecznej, zlokalizowanej w budynku Medyczno-Społecznego Centrum Kształcenia Zawodowego i Ustawicznego w Przemyślu, która zostanie wpisana do systemu oświaty w terminie do 31.12.2024r.</t>
  </si>
  <si>
    <t>nowe 
DT</t>
  </si>
  <si>
    <t>Utrzymanie zespołów trakcyjnych - etap III</t>
  </si>
  <si>
    <t>Wprowadzenie do WPF przedsięwzięcia planowanego do realizacji w latach 2028-2034, mającego na celu serwis, naprawy oraz utrzymanie taboru  (3 szt. pięcioczłonowych pojazdów szynowych z napędem elektrycznym), planowanego do zakupu w latach 2024-2027.</t>
  </si>
  <si>
    <t>Budowa budynku administracyjnego BM Lisie Jamy  - nowa siedziba RDW - etap 1</t>
  </si>
  <si>
    <t>Wprowadzenie do WPF przedsięwzięcia planowanego do realizacji w latach 2024-2025 przez PZDW w Rzeszowie, mającego na celu przeniesienie siedziby Rejonu Dróg Wojewódzkich w Lubaczowie na teren Bazy Materiałowej w Lisich Jamach, w związku z niespełnianiem przez obecny lokal norm, wymogów i warunków technicznych (w tym BHP).</t>
  </si>
  <si>
    <t xml:space="preserve">
RP</t>
  </si>
  <si>
    <t xml:space="preserve">Pomoc Techniczna FEP 2021-2027 (EFRR)
</t>
  </si>
  <si>
    <t>OZ / ROPS</t>
  </si>
  <si>
    <t>Zwiększenie dostępu do usług wspierających funkcjonowanie dzieci, młodzieży, rodzin biologicznych i pieczy zastępczej
(program Fundusze Europejskie dla Podkarpacia 2021-2027)</t>
  </si>
  <si>
    <t>Zmiana dotyczy zmniejszenia łącznych nakładów na przedsięwzięcie wraz ze zmniejszeniem  wydatków w latach 2023-2026 oraz zmianą źródeł finansowania, w wyniku zatwierdzonego wniosku o dofinasowanie oraz procentowego montażu dofinasowania projektu.</t>
  </si>
  <si>
    <t>OZ</t>
  </si>
  <si>
    <t>Zmiana dotyczy zmiany źródeł finansowania zadania w 2024 r. poprzez zastąpienie środków własnych środkami dotacji celowej od Gminy Horyniec Zdrój oraz Gminy Lubaczów.</t>
  </si>
  <si>
    <t>Zmiana dotyczy przeniesienia części wydatków z roku 2023:
-  na rok 2024 dotyczących zadania powierzonego Gminie Harasiuki (w związku z niekorzystną pogodą uniemożliwiającą wykonanie prac budowlanych),  
- na rok 2025 dotyczących zadania powierzonego Gminie Krzeszów (w związku z niezapłaceniem wynagrodzenia Wykonawcy z powodu braku akceptacji dokumentacji technicznej przedstawionej Zamawiającemu).</t>
  </si>
  <si>
    <t>Tabela Nr 2. Zestawienie zmian wysokości wydatków bieżących przeznaczonych na ewentualne przyszłe przedsięwzięcia wieloletnie</t>
  </si>
  <si>
    <t>Tabela Nr 3. Zestawienie zmian wysokości wydatków przeznaczonych na realizację przyszłych inwestycji jednorocznych</t>
  </si>
  <si>
    <t>Tabela Nr 1. Zestawienie zmian wskaźników spłaty zadłużenia w latach 2024 - 2045</t>
  </si>
  <si>
    <t>WPF 
styczeń II</t>
  </si>
  <si>
    <t>WPF styczeń II</t>
  </si>
  <si>
    <t>środki własne (refundacja UE)</t>
  </si>
  <si>
    <t>TABELARYCZNE ZESTAWIENIE WNIOSKÓW O DOKONANIE ZMIAN LIMITÓW WYDATKÓW W WPF NA LATA 2024 - 2045 - ZMIANY STYCZEŃ II</t>
  </si>
  <si>
    <t>Załącznik nr 1 do uzasadnienia 
do projektu Uchwały Sejmiku Województwa Podkarpackiego w sprawie zmian w Wieloletniej Prognozie Finansowej Województwa Podkarpackiego na lata 2024 - 2045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</si>
</sst>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8"/>
      <name val="Arial"/>
      <family val="2"/>
      <charset val="238"/>
    </font>
    <font>
      <sz val="17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8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7"/>
      <name val="Arial"/>
      <family val="2"/>
      <charset val="238"/>
    </font>
    <font>
      <sz val="15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7">
    <xf numFmtId="0" fontId="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485">
    <xf numFmtId="0" fontId="0" fillId="0" borderId="0" xfId="0"/>
    <xf numFmtId="0" fontId="29" fillId="0" borderId="0" xfId="2" applyFont="1" applyAlignment="1">
      <alignment horizontal="center"/>
    </xf>
    <xf numFmtId="0" fontId="35" fillId="0" borderId="0" xfId="2" applyFont="1"/>
    <xf numFmtId="0" fontId="36" fillId="0" borderId="0" xfId="2" applyFont="1"/>
    <xf numFmtId="0" fontId="20" fillId="0" borderId="0" xfId="0" applyFont="1" applyAlignment="1">
      <alignment horizontal="center"/>
    </xf>
    <xf numFmtId="0" fontId="20" fillId="0" borderId="0" xfId="0" applyFont="1"/>
    <xf numFmtId="0" fontId="40" fillId="0" borderId="0" xfId="2" applyFont="1" applyAlignment="1">
      <alignment vertical="center" wrapText="1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40" fillId="0" borderId="5" xfId="39" applyFont="1" applyBorder="1" applyAlignment="1">
      <alignment horizontal="center" vertical="center" wrapText="1"/>
    </xf>
    <xf numFmtId="0" fontId="40" fillId="0" borderId="5" xfId="40" applyFont="1" applyBorder="1" applyAlignment="1">
      <alignment vertical="center" wrapText="1"/>
    </xf>
    <xf numFmtId="10" fontId="39" fillId="0" borderId="5" xfId="38" applyNumberFormat="1" applyFont="1" applyFill="1" applyBorder="1" applyAlignment="1">
      <alignment horizontal="right" vertical="center"/>
    </xf>
    <xf numFmtId="10" fontId="39" fillId="2" borderId="5" xfId="38" applyNumberFormat="1" applyFont="1" applyFill="1" applyBorder="1" applyAlignment="1">
      <alignment horizontal="right" vertical="center"/>
    </xf>
    <xf numFmtId="10" fontId="39" fillId="0" borderId="5" xfId="38" applyNumberFormat="1" applyFont="1" applyBorder="1" applyAlignment="1">
      <alignment vertical="center"/>
    </xf>
    <xf numFmtId="10" fontId="39" fillId="0" borderId="5" xfId="38" applyNumberFormat="1" applyFont="1" applyBorder="1" applyAlignment="1">
      <alignment horizontal="right" vertical="center"/>
    </xf>
    <xf numFmtId="3" fontId="40" fillId="0" borderId="5" xfId="40" applyNumberFormat="1" applyFont="1" applyBorder="1" applyAlignment="1">
      <alignment vertical="center" wrapText="1"/>
    </xf>
    <xf numFmtId="10" fontId="39" fillId="0" borderId="5" xfId="39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/>
    </xf>
    <xf numFmtId="0" fontId="20" fillId="0" borderId="9" xfId="0" applyFont="1" applyBorder="1"/>
    <xf numFmtId="0" fontId="20" fillId="0" borderId="7" xfId="0" applyFont="1" applyBorder="1"/>
    <xf numFmtId="10" fontId="39" fillId="0" borderId="5" xfId="38" applyNumberFormat="1" applyFont="1" applyBorder="1"/>
    <xf numFmtId="0" fontId="20" fillId="0" borderId="5" xfId="0" applyFont="1" applyBorder="1" applyAlignment="1">
      <alignment horizontal="right" vertical="center"/>
    </xf>
    <xf numFmtId="0" fontId="39" fillId="0" borderId="5" xfId="0" applyFont="1" applyBorder="1" applyAlignment="1">
      <alignment horizontal="center" vertical="center"/>
    </xf>
    <xf numFmtId="10" fontId="39" fillId="0" borderId="5" xfId="0" applyNumberFormat="1" applyFont="1" applyBorder="1"/>
    <xf numFmtId="0" fontId="39" fillId="0" borderId="6" xfId="0" applyFont="1" applyBorder="1" applyAlignment="1">
      <alignment horizontal="center"/>
    </xf>
    <xf numFmtId="0" fontId="39" fillId="0" borderId="9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39" fillId="0" borderId="9" xfId="0" applyFont="1" applyBorder="1"/>
    <xf numFmtId="0" fontId="39" fillId="0" borderId="7" xfId="0" applyFont="1" applyBorder="1"/>
    <xf numFmtId="10" fontId="39" fillId="0" borderId="0" xfId="38" applyNumberFormat="1" applyFont="1" applyBorder="1" applyAlignment="1">
      <alignment horizontal="right" vertical="center"/>
    </xf>
    <xf numFmtId="0" fontId="39" fillId="0" borderId="5" xfId="0" applyFont="1" applyBorder="1" applyAlignment="1">
      <alignment horizontal="center"/>
    </xf>
    <xf numFmtId="10" fontId="39" fillId="0" borderId="0" xfId="38" applyNumberFormat="1" applyFont="1" applyFill="1" applyBorder="1" applyAlignment="1">
      <alignment horizontal="right" vertical="center"/>
    </xf>
    <xf numFmtId="10" fontId="42" fillId="2" borderId="5" xfId="0" applyNumberFormat="1" applyFont="1" applyFill="1" applyBorder="1"/>
    <xf numFmtId="10" fontId="42" fillId="2" borderId="5" xfId="0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" fontId="42" fillId="0" borderId="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3" fontId="40" fillId="0" borderId="5" xfId="0" applyNumberFormat="1" applyFont="1" applyBorder="1" applyAlignment="1">
      <alignment vertical="center"/>
    </xf>
    <xf numFmtId="3" fontId="42" fillId="0" borderId="5" xfId="0" applyNumberFormat="1" applyFont="1" applyBorder="1" applyAlignment="1">
      <alignment vertical="center"/>
    </xf>
    <xf numFmtId="0" fontId="20" fillId="2" borderId="49" xfId="2" applyFill="1" applyBorder="1"/>
    <xf numFmtId="0" fontId="25" fillId="2" borderId="49" xfId="2" applyFont="1" applyFill="1" applyBorder="1"/>
    <xf numFmtId="0" fontId="20" fillId="0" borderId="49" xfId="2" applyBorder="1"/>
    <xf numFmtId="0" fontId="2" fillId="0" borderId="0" xfId="41"/>
    <xf numFmtId="0" fontId="43" fillId="2" borderId="0" xfId="2" applyFont="1" applyFill="1" applyBorder="1" applyAlignment="1">
      <alignment vertical="center"/>
    </xf>
    <xf numFmtId="0" fontId="44" fillId="2" borderId="0" xfId="2" applyFont="1" applyFill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27" fillId="2" borderId="38" xfId="2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center" vertical="center"/>
    </xf>
    <xf numFmtId="0" fontId="45" fillId="2" borderId="38" xfId="2" applyFont="1" applyFill="1" applyBorder="1" applyAlignment="1">
      <alignment horizontal="center" vertical="center"/>
    </xf>
    <xf numFmtId="0" fontId="2" fillId="0" borderId="0" xfId="42" applyAlignment="1">
      <alignment vertical="center"/>
    </xf>
    <xf numFmtId="0" fontId="32" fillId="0" borderId="63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32" fillId="0" borderId="26" xfId="2" applyFont="1" applyBorder="1" applyAlignment="1">
      <alignment horizontal="center" vertical="center" wrapText="1"/>
    </xf>
    <xf numFmtId="0" fontId="33" fillId="0" borderId="26" xfId="2" applyFont="1" applyBorder="1" applyAlignment="1">
      <alignment horizontal="center" vertical="center" wrapText="1"/>
    </xf>
    <xf numFmtId="0" fontId="33" fillId="0" borderId="11" xfId="2" applyFont="1" applyBorder="1" applyAlignment="1">
      <alignment horizontal="center" vertical="center" wrapText="1"/>
    </xf>
    <xf numFmtId="0" fontId="32" fillId="0" borderId="10" xfId="2" applyFont="1" applyBorder="1" applyAlignment="1">
      <alignment horizontal="center" vertical="center" wrapText="1"/>
    </xf>
    <xf numFmtId="0" fontId="27" fillId="2" borderId="65" xfId="2" applyFont="1" applyFill="1" applyBorder="1" applyAlignment="1">
      <alignment horizontal="left" vertical="center"/>
    </xf>
    <xf numFmtId="3" fontId="27" fillId="2" borderId="53" xfId="2" applyNumberFormat="1" applyFont="1" applyFill="1" applyBorder="1" applyAlignment="1">
      <alignment horizontal="right" vertical="center" wrapText="1"/>
    </xf>
    <xf numFmtId="3" fontId="27" fillId="2" borderId="54" xfId="2" applyNumberFormat="1" applyFont="1" applyFill="1" applyBorder="1" applyAlignment="1">
      <alignment horizontal="right" vertical="center" wrapText="1"/>
    </xf>
    <xf numFmtId="3" fontId="27" fillId="2" borderId="55" xfId="2" applyNumberFormat="1" applyFont="1" applyFill="1" applyBorder="1" applyAlignment="1">
      <alignment horizontal="right" vertical="center" wrapText="1"/>
    </xf>
    <xf numFmtId="3" fontId="27" fillId="2" borderId="65" xfId="2" applyNumberFormat="1" applyFont="1" applyFill="1" applyBorder="1" applyAlignment="1">
      <alignment horizontal="right" vertical="center" wrapText="1"/>
    </xf>
    <xf numFmtId="3" fontId="27" fillId="2" borderId="67" xfId="2" applyNumberFormat="1" applyFont="1" applyFill="1" applyBorder="1" applyAlignment="1">
      <alignment horizontal="right" vertical="center" wrapText="1"/>
    </xf>
    <xf numFmtId="3" fontId="27" fillId="2" borderId="66" xfId="2" applyNumberFormat="1" applyFont="1" applyFill="1" applyBorder="1" applyAlignment="1">
      <alignment horizontal="right" vertical="center" wrapText="1"/>
    </xf>
    <xf numFmtId="3" fontId="27" fillId="2" borderId="77" xfId="2" applyNumberFormat="1" applyFont="1" applyFill="1" applyBorder="1" applyAlignment="1">
      <alignment horizontal="right" vertical="center" wrapText="1"/>
    </xf>
    <xf numFmtId="3" fontId="27" fillId="2" borderId="78" xfId="2" applyNumberFormat="1" applyFont="1" applyFill="1" applyBorder="1" applyAlignment="1">
      <alignment horizontal="right" vertical="center" wrapText="1"/>
    </xf>
    <xf numFmtId="3" fontId="27" fillId="2" borderId="75" xfId="2" applyNumberFormat="1" applyFont="1" applyFill="1" applyBorder="1" applyAlignment="1">
      <alignment horizontal="right" vertical="center" wrapText="1"/>
    </xf>
    <xf numFmtId="3" fontId="27" fillId="2" borderId="88" xfId="2" applyNumberFormat="1" applyFont="1" applyFill="1" applyBorder="1" applyAlignment="1">
      <alignment horizontal="right" vertical="center" wrapText="1"/>
    </xf>
    <xf numFmtId="3" fontId="27" fillId="2" borderId="76" xfId="2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27" fillId="0" borderId="74" xfId="2" applyFont="1" applyBorder="1" applyAlignment="1">
      <alignment horizontal="left" vertical="center"/>
    </xf>
    <xf numFmtId="3" fontId="27" fillId="0" borderId="63" xfId="2" applyNumberFormat="1" applyFont="1" applyBorder="1" applyAlignment="1">
      <alignment horizontal="right" vertical="center" wrapText="1"/>
    </xf>
    <xf numFmtId="3" fontId="27" fillId="3" borderId="11" xfId="2" applyNumberFormat="1" applyFont="1" applyFill="1" applyBorder="1" applyAlignment="1">
      <alignment horizontal="right" vertical="center" wrapText="1"/>
    </xf>
    <xf numFmtId="3" fontId="27" fillId="0" borderId="26" xfId="2" applyNumberFormat="1" applyFont="1" applyBorder="1" applyAlignment="1">
      <alignment horizontal="right" vertical="center" wrapText="1"/>
    </xf>
    <xf numFmtId="3" fontId="27" fillId="0" borderId="11" xfId="2" applyNumberFormat="1" applyFont="1" applyBorder="1" applyAlignment="1">
      <alignment horizontal="right" vertical="center" wrapText="1"/>
    </xf>
    <xf numFmtId="3" fontId="27" fillId="3" borderId="29" xfId="2" applyNumberFormat="1" applyFont="1" applyFill="1" applyBorder="1" applyAlignment="1">
      <alignment horizontal="right" vertical="center" wrapText="1"/>
    </xf>
    <xf numFmtId="3" fontId="27" fillId="0" borderId="36" xfId="2" applyNumberFormat="1" applyFont="1" applyBorder="1" applyAlignment="1">
      <alignment horizontal="right" vertical="center" wrapText="1"/>
    </xf>
    <xf numFmtId="3" fontId="27" fillId="0" borderId="22" xfId="2" applyNumberFormat="1" applyFont="1" applyBorder="1" applyAlignment="1">
      <alignment horizontal="right" vertical="center" wrapText="1"/>
    </xf>
    <xf numFmtId="3" fontId="27" fillId="2" borderId="33" xfId="2" applyNumberFormat="1" applyFont="1" applyFill="1" applyBorder="1" applyAlignment="1">
      <alignment horizontal="right" vertical="center" wrapText="1"/>
    </xf>
    <xf numFmtId="3" fontId="27" fillId="2" borderId="11" xfId="2" applyNumberFormat="1" applyFont="1" applyFill="1" applyBorder="1" applyAlignment="1">
      <alignment horizontal="right" vertical="center" wrapText="1"/>
    </xf>
    <xf numFmtId="3" fontId="27" fillId="0" borderId="10" xfId="2" applyNumberFormat="1" applyFont="1" applyBorder="1" applyAlignment="1">
      <alignment horizontal="right" vertical="center" wrapText="1"/>
    </xf>
    <xf numFmtId="3" fontId="27" fillId="0" borderId="24" xfId="2" applyNumberFormat="1" applyFont="1" applyBorder="1" applyAlignment="1">
      <alignment horizontal="right" vertical="center" wrapText="1"/>
    </xf>
    <xf numFmtId="3" fontId="27" fillId="0" borderId="7" xfId="2" applyNumberFormat="1" applyFont="1" applyBorder="1" applyAlignment="1">
      <alignment horizontal="right" vertical="center" wrapText="1"/>
    </xf>
    <xf numFmtId="3" fontId="27" fillId="0" borderId="9" xfId="2" applyNumberFormat="1" applyFont="1" applyBorder="1" applyAlignment="1">
      <alignment horizontal="right" vertical="center" wrapText="1"/>
    </xf>
    <xf numFmtId="3" fontId="27" fillId="0" borderId="84" xfId="2" applyNumberFormat="1" applyFont="1" applyBorder="1" applyAlignment="1">
      <alignment horizontal="right" vertical="center" wrapText="1"/>
    </xf>
    <xf numFmtId="3" fontId="27" fillId="0" borderId="32" xfId="2" applyNumberFormat="1" applyFont="1" applyBorder="1" applyAlignment="1">
      <alignment horizontal="right" vertical="center" wrapText="1"/>
    </xf>
    <xf numFmtId="3" fontId="27" fillId="3" borderId="8" xfId="2" applyNumberFormat="1" applyFont="1" applyFill="1" applyBorder="1" applyAlignment="1">
      <alignment horizontal="right" vertical="center" wrapText="1"/>
    </xf>
    <xf numFmtId="3" fontId="27" fillId="0" borderId="19" xfId="2" applyNumberFormat="1" applyFont="1" applyBorder="1" applyAlignment="1">
      <alignment horizontal="right" vertical="center" wrapText="1"/>
    </xf>
    <xf numFmtId="3" fontId="27" fillId="0" borderId="72" xfId="2" applyNumberFormat="1" applyFont="1" applyBorder="1" applyAlignment="1">
      <alignment horizontal="right" vertical="center" wrapText="1"/>
    </xf>
    <xf numFmtId="3" fontId="27" fillId="0" borderId="8" xfId="2" applyNumberFormat="1" applyFont="1" applyBorder="1" applyAlignment="1">
      <alignment horizontal="right" vertical="center" wrapText="1"/>
    </xf>
    <xf numFmtId="3" fontId="27" fillId="0" borderId="45" xfId="2" applyNumberFormat="1" applyFont="1" applyBorder="1" applyAlignment="1">
      <alignment horizontal="right" vertical="center" wrapText="1"/>
    </xf>
    <xf numFmtId="0" fontId="31" fillId="0" borderId="0" xfId="2" applyFont="1"/>
    <xf numFmtId="3" fontId="27" fillId="4" borderId="69" xfId="2" applyNumberFormat="1" applyFont="1" applyFill="1" applyBorder="1" applyAlignment="1">
      <alignment horizontal="right" vertical="center"/>
    </xf>
    <xf numFmtId="3" fontId="27" fillId="4" borderId="71" xfId="2" applyNumberFormat="1" applyFont="1" applyFill="1" applyBorder="1" applyAlignment="1">
      <alignment horizontal="right" vertical="center"/>
    </xf>
    <xf numFmtId="3" fontId="27" fillId="4" borderId="70" xfId="2" applyNumberFormat="1" applyFont="1" applyFill="1" applyBorder="1" applyAlignment="1">
      <alignment horizontal="right" vertical="center"/>
    </xf>
    <xf numFmtId="3" fontId="27" fillId="4" borderId="81" xfId="2" applyNumberFormat="1" applyFont="1" applyFill="1" applyBorder="1" applyAlignment="1">
      <alignment horizontal="right" vertical="center"/>
    </xf>
    <xf numFmtId="3" fontId="27" fillId="4" borderId="79" xfId="2" applyNumberFormat="1" applyFont="1" applyFill="1" applyBorder="1" applyAlignment="1">
      <alignment horizontal="right" vertical="center"/>
    </xf>
    <xf numFmtId="3" fontId="27" fillId="4" borderId="89" xfId="2" applyNumberFormat="1" applyFont="1" applyFill="1" applyBorder="1" applyAlignment="1">
      <alignment horizontal="right" vertical="center"/>
    </xf>
    <xf numFmtId="3" fontId="27" fillId="4" borderId="80" xfId="2" applyNumberFormat="1" applyFont="1" applyFill="1" applyBorder="1" applyAlignment="1">
      <alignment horizontal="right" vertical="center"/>
    </xf>
    <xf numFmtId="0" fontId="46" fillId="0" borderId="0" xfId="2" applyFont="1"/>
    <xf numFmtId="3" fontId="27" fillId="0" borderId="5" xfId="2" applyNumberFormat="1" applyFont="1" applyBorder="1" applyAlignment="1">
      <alignment horizontal="right" vertical="center" wrapText="1"/>
    </xf>
    <xf numFmtId="3" fontId="27" fillId="0" borderId="6" xfId="2" applyNumberFormat="1" applyFont="1" applyBorder="1" applyAlignment="1">
      <alignment horizontal="right" vertical="center" wrapText="1"/>
    </xf>
    <xf numFmtId="0" fontId="34" fillId="0" borderId="66" xfId="2" applyFont="1" applyBorder="1" applyAlignment="1">
      <alignment horizontal="left" vertical="center"/>
    </xf>
    <xf numFmtId="3" fontId="27" fillId="0" borderId="65" xfId="2" applyNumberFormat="1" applyFont="1" applyBorder="1" applyAlignment="1">
      <alignment horizontal="right" vertical="center"/>
    </xf>
    <xf numFmtId="3" fontId="27" fillId="2" borderId="67" xfId="2" applyNumberFormat="1" applyFont="1" applyFill="1" applyBorder="1" applyAlignment="1">
      <alignment horizontal="right" vertical="center"/>
    </xf>
    <xf numFmtId="3" fontId="34" fillId="0" borderId="66" xfId="2" applyNumberFormat="1" applyFont="1" applyBorder="1" applyAlignment="1">
      <alignment horizontal="right" vertical="center" wrapText="1"/>
    </xf>
    <xf numFmtId="3" fontId="27" fillId="0" borderId="67" xfId="2" applyNumberFormat="1" applyFont="1" applyBorder="1" applyAlignment="1">
      <alignment horizontal="right" vertical="center"/>
    </xf>
    <xf numFmtId="3" fontId="34" fillId="0" borderId="78" xfId="2" applyNumberFormat="1" applyFont="1" applyBorder="1" applyAlignment="1">
      <alignment horizontal="right" vertical="center" wrapText="1"/>
    </xf>
    <xf numFmtId="3" fontId="27" fillId="0" borderId="75" xfId="2" applyNumberFormat="1" applyFont="1" applyBorder="1" applyAlignment="1">
      <alignment horizontal="right" vertical="center"/>
    </xf>
    <xf numFmtId="3" fontId="27" fillId="0" borderId="27" xfId="2" applyNumberFormat="1" applyFont="1" applyBorder="1" applyAlignment="1">
      <alignment horizontal="right" vertical="center"/>
    </xf>
    <xf numFmtId="3" fontId="27" fillId="0" borderId="16" xfId="2" applyNumberFormat="1" applyFont="1" applyBorder="1" applyAlignment="1">
      <alignment horizontal="right" vertical="center"/>
    </xf>
    <xf numFmtId="3" fontId="34" fillId="0" borderId="18" xfId="2" applyNumberFormat="1" applyFont="1" applyBorder="1" applyAlignment="1">
      <alignment horizontal="right" vertical="center" wrapText="1"/>
    </xf>
    <xf numFmtId="3" fontId="34" fillId="0" borderId="65" xfId="2" applyNumberFormat="1" applyFont="1" applyBorder="1" applyAlignment="1">
      <alignment horizontal="right" vertical="center" wrapText="1"/>
    </xf>
    <xf numFmtId="3" fontId="34" fillId="0" borderId="67" xfId="2" applyNumberFormat="1" applyFont="1" applyBorder="1" applyAlignment="1">
      <alignment horizontal="right" vertical="center" wrapText="1"/>
    </xf>
    <xf numFmtId="0" fontId="34" fillId="0" borderId="22" xfId="2" applyFont="1" applyBorder="1" applyAlignment="1">
      <alignment horizontal="left" vertical="center"/>
    </xf>
    <xf numFmtId="3" fontId="34" fillId="0" borderId="24" xfId="2" applyNumberFormat="1" applyFont="1" applyBorder="1" applyAlignment="1">
      <alignment horizontal="right" vertical="center" wrapText="1"/>
    </xf>
    <xf numFmtId="3" fontId="34" fillId="0" borderId="5" xfId="2" applyNumberFormat="1" applyFont="1" applyBorder="1" applyAlignment="1">
      <alignment horizontal="right" vertical="center" wrapText="1"/>
    </xf>
    <xf numFmtId="3" fontId="34" fillId="0" borderId="22" xfId="2" applyNumberFormat="1" applyFont="1" applyBorder="1" applyAlignment="1">
      <alignment horizontal="right" vertical="center" wrapText="1"/>
    </xf>
    <xf numFmtId="3" fontId="34" fillId="0" borderId="72" xfId="2" applyNumberFormat="1" applyFont="1" applyBorder="1" applyAlignment="1">
      <alignment horizontal="right" vertical="center" wrapText="1"/>
    </xf>
    <xf numFmtId="3" fontId="34" fillId="2" borderId="8" xfId="2" applyNumberFormat="1" applyFont="1" applyFill="1" applyBorder="1" applyAlignment="1">
      <alignment horizontal="right" vertical="center" wrapText="1"/>
    </xf>
    <xf numFmtId="3" fontId="34" fillId="0" borderId="19" xfId="2" applyNumberFormat="1" applyFont="1" applyBorder="1" applyAlignment="1">
      <alignment horizontal="right" vertical="center" wrapText="1"/>
    </xf>
    <xf numFmtId="3" fontId="34" fillId="3" borderId="8" xfId="2" applyNumberFormat="1" applyFont="1" applyFill="1" applyBorder="1" applyAlignment="1">
      <alignment horizontal="right" vertical="center" wrapText="1"/>
    </xf>
    <xf numFmtId="3" fontId="34" fillId="0" borderId="6" xfId="2" applyNumberFormat="1" applyFont="1" applyBorder="1" applyAlignment="1">
      <alignment horizontal="right" vertical="center" wrapText="1"/>
    </xf>
    <xf numFmtId="3" fontId="34" fillId="0" borderId="7" xfId="2" applyNumberFormat="1" applyFont="1" applyBorder="1" applyAlignment="1">
      <alignment horizontal="right" vertical="center" wrapText="1"/>
    </xf>
    <xf numFmtId="3" fontId="34" fillId="2" borderId="5" xfId="2" applyNumberFormat="1" applyFont="1" applyFill="1" applyBorder="1" applyAlignment="1">
      <alignment horizontal="right" vertical="center" wrapText="1"/>
    </xf>
    <xf numFmtId="0" fontId="2" fillId="0" borderId="0" xfId="43"/>
    <xf numFmtId="3" fontId="34" fillId="5" borderId="24" xfId="2" applyNumberFormat="1" applyFont="1" applyFill="1" applyBorder="1" applyAlignment="1">
      <alignment horizontal="right" vertical="center" wrapText="1"/>
    </xf>
    <xf numFmtId="3" fontId="34" fillId="5" borderId="5" xfId="2" applyNumberFormat="1" applyFont="1" applyFill="1" applyBorder="1" applyAlignment="1">
      <alignment horizontal="right" vertical="center" wrapText="1"/>
    </xf>
    <xf numFmtId="3" fontId="34" fillId="5" borderId="22" xfId="2" applyNumberFormat="1" applyFont="1" applyFill="1" applyBorder="1" applyAlignment="1">
      <alignment horizontal="right" vertical="center" wrapText="1"/>
    </xf>
    <xf numFmtId="3" fontId="34" fillId="5" borderId="74" xfId="2" applyNumberFormat="1" applyFont="1" applyFill="1" applyBorder="1" applyAlignment="1">
      <alignment horizontal="right" vertical="center" wrapText="1"/>
    </xf>
    <xf numFmtId="3" fontId="34" fillId="5" borderId="12" xfId="2" applyNumberFormat="1" applyFont="1" applyFill="1" applyBorder="1" applyAlignment="1">
      <alignment horizontal="right" vertical="center" wrapText="1"/>
    </xf>
    <xf numFmtId="3" fontId="34" fillId="5" borderId="73" xfId="2" applyNumberFormat="1" applyFont="1" applyFill="1" applyBorder="1" applyAlignment="1">
      <alignment horizontal="right" vertical="center" wrapText="1"/>
    </xf>
    <xf numFmtId="3" fontId="34" fillId="5" borderId="6" xfId="2" applyNumberFormat="1" applyFont="1" applyFill="1" applyBorder="1" applyAlignment="1">
      <alignment horizontal="right" vertical="center" wrapText="1"/>
    </xf>
    <xf numFmtId="3" fontId="34" fillId="5" borderId="7" xfId="2" applyNumberFormat="1" applyFont="1" applyFill="1" applyBorder="1" applyAlignment="1">
      <alignment horizontal="right" vertical="center" wrapText="1"/>
    </xf>
    <xf numFmtId="3" fontId="27" fillId="5" borderId="24" xfId="2" applyNumberFormat="1" applyFont="1" applyFill="1" applyBorder="1" applyAlignment="1">
      <alignment horizontal="right" vertical="center"/>
    </xf>
    <xf numFmtId="3" fontId="27" fillId="5" borderId="5" xfId="2" applyNumberFormat="1" applyFont="1" applyFill="1" applyBorder="1" applyAlignment="1">
      <alignment horizontal="right" vertical="center"/>
    </xf>
    <xf numFmtId="3" fontId="27" fillId="5" borderId="22" xfId="2" applyNumberFormat="1" applyFont="1" applyFill="1" applyBorder="1" applyAlignment="1">
      <alignment horizontal="right" vertical="center"/>
    </xf>
    <xf numFmtId="3" fontId="27" fillId="3" borderId="12" xfId="2" applyNumberFormat="1" applyFont="1" applyFill="1" applyBorder="1" applyAlignment="1">
      <alignment horizontal="right" vertical="center"/>
    </xf>
    <xf numFmtId="3" fontId="34" fillId="2" borderId="22" xfId="2" applyNumberFormat="1" applyFont="1" applyFill="1" applyBorder="1" applyAlignment="1">
      <alignment horizontal="right" vertical="center" wrapText="1"/>
    </xf>
    <xf numFmtId="3" fontId="34" fillId="2" borderId="72" xfId="2" applyNumberFormat="1" applyFont="1" applyFill="1" applyBorder="1" applyAlignment="1">
      <alignment horizontal="right" vertical="center" wrapText="1"/>
    </xf>
    <xf numFmtId="3" fontId="34" fillId="2" borderId="19" xfId="2" applyNumberFormat="1" applyFont="1" applyFill="1" applyBorder="1" applyAlignment="1">
      <alignment horizontal="right" vertical="center" wrapText="1"/>
    </xf>
    <xf numFmtId="3" fontId="34" fillId="2" borderId="24" xfId="2" applyNumberFormat="1" applyFont="1" applyFill="1" applyBorder="1" applyAlignment="1">
      <alignment horizontal="right" vertical="center" wrapText="1"/>
    </xf>
    <xf numFmtId="3" fontId="34" fillId="2" borderId="6" xfId="2" applyNumberFormat="1" applyFont="1" applyFill="1" applyBorder="1" applyAlignment="1">
      <alignment horizontal="right" vertical="center" wrapText="1"/>
    </xf>
    <xf numFmtId="3" fontId="27" fillId="2" borderId="12" xfId="2" applyNumberFormat="1" applyFont="1" applyFill="1" applyBorder="1" applyAlignment="1">
      <alignment horizontal="right" vertical="center"/>
    </xf>
    <xf numFmtId="3" fontId="34" fillId="2" borderId="7" xfId="2" applyNumberFormat="1" applyFont="1" applyFill="1" applyBorder="1" applyAlignment="1">
      <alignment horizontal="right" vertical="center" wrapText="1"/>
    </xf>
    <xf numFmtId="3" fontId="34" fillId="3" borderId="5" xfId="2" applyNumberFormat="1" applyFont="1" applyFill="1" applyBorder="1" applyAlignment="1">
      <alignment horizontal="right" vertical="center" wrapText="1"/>
    </xf>
    <xf numFmtId="3" fontId="27" fillId="0" borderId="5" xfId="2" applyNumberFormat="1" applyFont="1" applyBorder="1" applyAlignment="1">
      <alignment horizontal="right" vertical="center"/>
    </xf>
    <xf numFmtId="3" fontId="34" fillId="2" borderId="74" xfId="2" applyNumberFormat="1" applyFont="1" applyFill="1" applyBorder="1" applyAlignment="1">
      <alignment horizontal="right" vertical="center" wrapText="1"/>
    </xf>
    <xf numFmtId="3" fontId="34" fillId="2" borderId="12" xfId="2" applyNumberFormat="1" applyFont="1" applyFill="1" applyBorder="1" applyAlignment="1">
      <alignment horizontal="right" vertical="center" wrapText="1"/>
    </xf>
    <xf numFmtId="3" fontId="34" fillId="2" borderId="73" xfId="2" applyNumberFormat="1" applyFont="1" applyFill="1" applyBorder="1" applyAlignment="1">
      <alignment horizontal="right" vertical="center" wrapText="1"/>
    </xf>
    <xf numFmtId="3" fontId="34" fillId="5" borderId="63" xfId="2" applyNumberFormat="1" applyFont="1" applyFill="1" applyBorder="1" applyAlignment="1">
      <alignment horizontal="right" vertical="center" wrapText="1"/>
    </xf>
    <xf numFmtId="3" fontId="34" fillId="5" borderId="11" xfId="2" applyNumberFormat="1" applyFont="1" applyFill="1" applyBorder="1" applyAlignment="1">
      <alignment horizontal="right" vertical="center" wrapText="1"/>
    </xf>
    <xf numFmtId="3" fontId="34" fillId="5" borderId="26" xfId="2" applyNumberFormat="1" applyFont="1" applyFill="1" applyBorder="1" applyAlignment="1">
      <alignment horizontal="right" vertical="center" wrapText="1"/>
    </xf>
    <xf numFmtId="3" fontId="34" fillId="5" borderId="29" xfId="2" applyNumberFormat="1" applyFont="1" applyFill="1" applyBorder="1" applyAlignment="1">
      <alignment horizontal="right" vertical="center" wrapText="1"/>
    </xf>
    <xf numFmtId="3" fontId="34" fillId="5" borderId="10" xfId="2" applyNumberFormat="1" applyFont="1" applyFill="1" applyBorder="1" applyAlignment="1">
      <alignment horizontal="right" vertical="center" wrapText="1"/>
    </xf>
    <xf numFmtId="3" fontId="34" fillId="0" borderId="45" xfId="2" applyNumberFormat="1" applyFont="1" applyBorder="1" applyAlignment="1">
      <alignment horizontal="right" vertical="center" wrapText="1"/>
    </xf>
    <xf numFmtId="3" fontId="27" fillId="0" borderId="72" xfId="2" applyNumberFormat="1" applyFont="1" applyBorder="1" applyAlignment="1">
      <alignment horizontal="right" vertical="center"/>
    </xf>
    <xf numFmtId="3" fontId="27" fillId="0" borderId="8" xfId="2" applyNumberFormat="1" applyFont="1" applyBorder="1" applyAlignment="1">
      <alignment horizontal="right" vertical="center"/>
    </xf>
    <xf numFmtId="3" fontId="27" fillId="2" borderId="8" xfId="2" applyNumberFormat="1" applyFont="1" applyFill="1" applyBorder="1" applyAlignment="1">
      <alignment horizontal="right" vertical="center"/>
    </xf>
    <xf numFmtId="3" fontId="27" fillId="0" borderId="32" xfId="2" applyNumberFormat="1" applyFont="1" applyBorder="1" applyAlignment="1">
      <alignment horizontal="right" vertical="center"/>
    </xf>
    <xf numFmtId="3" fontId="27" fillId="4" borderId="25" xfId="2" applyNumberFormat="1" applyFont="1" applyFill="1" applyBorder="1" applyAlignment="1">
      <alignment horizontal="right" vertical="center"/>
    </xf>
    <xf numFmtId="3" fontId="27" fillId="4" borderId="21" xfId="2" applyNumberFormat="1" applyFont="1" applyFill="1" applyBorder="1" applyAlignment="1">
      <alignment horizontal="right" vertical="center"/>
    </xf>
    <xf numFmtId="3" fontId="27" fillId="4" borderId="23" xfId="2" applyNumberFormat="1" applyFont="1" applyFill="1" applyBorder="1" applyAlignment="1">
      <alignment horizontal="right" vertical="center"/>
    </xf>
    <xf numFmtId="0" fontId="27" fillId="0" borderId="33" xfId="2" applyFont="1" applyBorder="1" applyAlignment="1">
      <alignment vertical="center"/>
    </xf>
    <xf numFmtId="3" fontId="27" fillId="3" borderId="8" xfId="2" applyNumberFormat="1" applyFont="1" applyFill="1" applyBorder="1" applyAlignment="1">
      <alignment horizontal="right" vertical="center"/>
    </xf>
    <xf numFmtId="3" fontId="27" fillId="0" borderId="33" xfId="2" applyNumberFormat="1" applyFont="1" applyBorder="1" applyAlignment="1">
      <alignment horizontal="right" vertical="center" wrapText="1"/>
    </xf>
    <xf numFmtId="3" fontId="27" fillId="0" borderId="19" xfId="2" applyNumberFormat="1" applyFont="1" applyBorder="1" applyAlignment="1">
      <alignment horizontal="right" vertical="center"/>
    </xf>
    <xf numFmtId="3" fontId="27" fillId="3" borderId="67" xfId="2" applyNumberFormat="1" applyFont="1" applyFill="1" applyBorder="1" applyAlignment="1">
      <alignment horizontal="right" vertical="center"/>
    </xf>
    <xf numFmtId="3" fontId="27" fillId="0" borderId="66" xfId="2" applyNumberFormat="1" applyFont="1" applyBorder="1" applyAlignment="1">
      <alignment horizontal="right" vertical="center" wrapText="1"/>
    </xf>
    <xf numFmtId="3" fontId="27" fillId="0" borderId="77" xfId="2" applyNumberFormat="1" applyFont="1" applyBorder="1" applyAlignment="1">
      <alignment horizontal="right" vertical="center"/>
    </xf>
    <xf numFmtId="3" fontId="27" fillId="0" borderId="78" xfId="2" applyNumberFormat="1" applyFont="1" applyBorder="1" applyAlignment="1">
      <alignment horizontal="right" vertical="center" wrapText="1"/>
    </xf>
    <xf numFmtId="3" fontId="27" fillId="0" borderId="65" xfId="2" applyNumberFormat="1" applyFont="1" applyBorder="1" applyAlignment="1">
      <alignment horizontal="right" vertical="center" wrapText="1"/>
    </xf>
    <xf numFmtId="3" fontId="27" fillId="3" borderId="67" xfId="2" applyNumberFormat="1" applyFont="1" applyFill="1" applyBorder="1" applyAlignment="1">
      <alignment horizontal="right" vertical="center" wrapText="1"/>
    </xf>
    <xf numFmtId="3" fontId="27" fillId="4" borderId="63" xfId="2" applyNumberFormat="1" applyFont="1" applyFill="1" applyBorder="1" applyAlignment="1">
      <alignment horizontal="right" vertical="center"/>
    </xf>
    <xf numFmtId="3" fontId="27" fillId="4" borderId="11" xfId="2" applyNumberFormat="1" applyFont="1" applyFill="1" applyBorder="1" applyAlignment="1">
      <alignment horizontal="right" vertical="center"/>
    </xf>
    <xf numFmtId="3" fontId="27" fillId="4" borderId="26" xfId="2" applyNumberFormat="1" applyFont="1" applyFill="1" applyBorder="1" applyAlignment="1">
      <alignment horizontal="right" vertical="center"/>
    </xf>
    <xf numFmtId="3" fontId="27" fillId="4" borderId="83" xfId="2" applyNumberFormat="1" applyFont="1" applyFill="1" applyBorder="1" applyAlignment="1">
      <alignment horizontal="right" vertical="center"/>
    </xf>
    <xf numFmtId="0" fontId="34" fillId="2" borderId="65" xfId="2" applyFont="1" applyFill="1" applyBorder="1" applyAlignment="1">
      <alignment horizontal="left" vertical="center"/>
    </xf>
    <xf numFmtId="0" fontId="34" fillId="0" borderId="55" xfId="2" applyFont="1" applyBorder="1" applyAlignment="1">
      <alignment horizontal="left" vertical="center"/>
    </xf>
    <xf numFmtId="3" fontId="34" fillId="2" borderId="53" xfId="2" applyNumberFormat="1" applyFont="1" applyFill="1" applyBorder="1" applyAlignment="1">
      <alignment horizontal="right" vertical="center" wrapText="1"/>
    </xf>
    <xf numFmtId="3" fontId="34" fillId="3" borderId="54" xfId="2" applyNumberFormat="1" applyFont="1" applyFill="1" applyBorder="1" applyAlignment="1">
      <alignment horizontal="right" vertical="center" wrapText="1"/>
    </xf>
    <xf numFmtId="3" fontId="34" fillId="2" borderId="55" xfId="2" applyNumberFormat="1" applyFont="1" applyFill="1" applyBorder="1" applyAlignment="1">
      <alignment horizontal="right" vertical="center" wrapText="1"/>
    </xf>
    <xf numFmtId="3" fontId="34" fillId="2" borderId="65" xfId="2" applyNumberFormat="1" applyFont="1" applyFill="1" applyBorder="1" applyAlignment="1">
      <alignment horizontal="right" vertical="center" wrapText="1"/>
    </xf>
    <xf numFmtId="3" fontId="34" fillId="2" borderId="67" xfId="2" applyNumberFormat="1" applyFont="1" applyFill="1" applyBorder="1" applyAlignment="1">
      <alignment horizontal="right" vertical="center" wrapText="1"/>
    </xf>
    <xf numFmtId="3" fontId="34" fillId="2" borderId="66" xfId="2" applyNumberFormat="1" applyFont="1" applyFill="1" applyBorder="1" applyAlignment="1">
      <alignment horizontal="right" vertical="center" wrapText="1"/>
    </xf>
    <xf numFmtId="3" fontId="34" fillId="2" borderId="54" xfId="2" applyNumberFormat="1" applyFont="1" applyFill="1" applyBorder="1" applyAlignment="1">
      <alignment horizontal="right" vertical="center" wrapText="1"/>
    </xf>
    <xf numFmtId="3" fontId="34" fillId="2" borderId="77" xfId="2" applyNumberFormat="1" applyFont="1" applyFill="1" applyBorder="1" applyAlignment="1">
      <alignment horizontal="right" vertical="center" wrapText="1"/>
    </xf>
    <xf numFmtId="3" fontId="34" fillId="3" borderId="67" xfId="2" applyNumberFormat="1" applyFont="1" applyFill="1" applyBorder="1" applyAlignment="1">
      <alignment horizontal="right" vertical="center" wrapText="1"/>
    </xf>
    <xf numFmtId="3" fontId="34" fillId="2" borderId="78" xfId="2" applyNumberFormat="1" applyFont="1" applyFill="1" applyBorder="1" applyAlignment="1">
      <alignment horizontal="right" vertical="center" wrapText="1"/>
    </xf>
    <xf numFmtId="3" fontId="34" fillId="2" borderId="90" xfId="2" applyNumberFormat="1" applyFont="1" applyFill="1" applyBorder="1" applyAlignment="1">
      <alignment horizontal="right" vertical="center" wrapText="1"/>
    </xf>
    <xf numFmtId="3" fontId="34" fillId="2" borderId="91" xfId="2" applyNumberFormat="1" applyFont="1" applyFill="1" applyBorder="1" applyAlignment="1">
      <alignment horizontal="right" vertical="center" wrapText="1"/>
    </xf>
    <xf numFmtId="3" fontId="34" fillId="2" borderId="75" xfId="2" applyNumberFormat="1" applyFont="1" applyFill="1" applyBorder="1" applyAlignment="1">
      <alignment horizontal="right" vertical="center" wrapText="1"/>
    </xf>
    <xf numFmtId="3" fontId="34" fillId="2" borderId="92" xfId="2" applyNumberFormat="1" applyFont="1" applyFill="1" applyBorder="1" applyAlignment="1">
      <alignment horizontal="right" vertical="center" wrapText="1"/>
    </xf>
    <xf numFmtId="3" fontId="34" fillId="2" borderId="56" xfId="2" applyNumberFormat="1" applyFont="1" applyFill="1" applyBorder="1" applyAlignment="1">
      <alignment horizontal="right" vertical="center" wrapText="1"/>
    </xf>
    <xf numFmtId="3" fontId="34" fillId="2" borderId="57" xfId="2" applyNumberFormat="1" applyFont="1" applyFill="1" applyBorder="1" applyAlignment="1">
      <alignment horizontal="right" vertical="center" wrapText="1"/>
    </xf>
    <xf numFmtId="0" fontId="29" fillId="2" borderId="0" xfId="2" applyFont="1" applyFill="1"/>
    <xf numFmtId="3" fontId="27" fillId="4" borderId="93" xfId="2" applyNumberFormat="1" applyFont="1" applyFill="1" applyBorder="1" applyAlignment="1">
      <alignment horizontal="right" vertical="center"/>
    </xf>
    <xf numFmtId="3" fontId="27" fillId="4" borderId="94" xfId="2" applyNumberFormat="1" applyFont="1" applyFill="1" applyBorder="1" applyAlignment="1">
      <alignment horizontal="right" vertical="center"/>
    </xf>
    <xf numFmtId="0" fontId="47" fillId="0" borderId="0" xfId="2" applyFont="1"/>
    <xf numFmtId="0" fontId="34" fillId="0" borderId="18" xfId="2" applyFont="1" applyBorder="1" applyAlignment="1">
      <alignment horizontal="left" vertical="center"/>
    </xf>
    <xf numFmtId="3" fontId="27" fillId="3" borderId="16" xfId="2" applyNumberFormat="1" applyFont="1" applyFill="1" applyBorder="1" applyAlignment="1">
      <alignment horizontal="right" vertical="center"/>
    </xf>
    <xf numFmtId="3" fontId="27" fillId="0" borderId="87" xfId="2" applyNumberFormat="1" applyFont="1" applyBorder="1" applyAlignment="1">
      <alignment horizontal="right" vertical="center"/>
    </xf>
    <xf numFmtId="3" fontId="27" fillId="0" borderId="18" xfId="2" applyNumberFormat="1" applyFont="1" applyBorder="1" applyAlignment="1">
      <alignment horizontal="right" vertical="center"/>
    </xf>
    <xf numFmtId="3" fontId="27" fillId="2" borderId="16" xfId="2" applyNumberFormat="1" applyFont="1" applyFill="1" applyBorder="1" applyAlignment="1">
      <alignment horizontal="right" vertical="center"/>
    </xf>
    <xf numFmtId="3" fontId="34" fillId="0" borderId="27" xfId="2" applyNumberFormat="1" applyFont="1" applyBorder="1" applyAlignment="1">
      <alignment horizontal="right" vertical="center" wrapText="1"/>
    </xf>
    <xf numFmtId="3" fontId="34" fillId="3" borderId="16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Border="1" applyAlignment="1">
      <alignment horizontal="right" vertical="center"/>
    </xf>
    <xf numFmtId="3" fontId="27" fillId="3" borderId="5" xfId="2" applyNumberFormat="1" applyFont="1" applyFill="1" applyBorder="1" applyAlignment="1">
      <alignment horizontal="right" vertical="center"/>
    </xf>
    <xf numFmtId="3" fontId="27" fillId="0" borderId="22" xfId="2" applyNumberFormat="1" applyFont="1" applyBorder="1" applyAlignment="1">
      <alignment horizontal="right" vertical="center"/>
    </xf>
    <xf numFmtId="3" fontId="27" fillId="2" borderId="5" xfId="2" applyNumberFormat="1" applyFont="1" applyFill="1" applyBorder="1" applyAlignment="1">
      <alignment horizontal="right" vertical="center"/>
    </xf>
    <xf numFmtId="3" fontId="27" fillId="5" borderId="63" xfId="2" applyNumberFormat="1" applyFont="1" applyFill="1" applyBorder="1" applyAlignment="1">
      <alignment horizontal="right" vertical="center"/>
    </xf>
    <xf numFmtId="3" fontId="27" fillId="5" borderId="11" xfId="2" applyNumberFormat="1" applyFont="1" applyFill="1" applyBorder="1" applyAlignment="1">
      <alignment horizontal="right" vertical="center"/>
    </xf>
    <xf numFmtId="3" fontId="27" fillId="5" borderId="26" xfId="2" applyNumberFormat="1" applyFont="1" applyFill="1" applyBorder="1" applyAlignment="1">
      <alignment horizontal="right" vertical="center"/>
    </xf>
    <xf numFmtId="0" fontId="35" fillId="5" borderId="0" xfId="2" applyFont="1" applyFill="1"/>
    <xf numFmtId="3" fontId="27" fillId="0" borderId="26" xfId="2" applyNumberFormat="1" applyFont="1" applyBorder="1" applyAlignment="1">
      <alignment horizontal="right" vertical="center"/>
    </xf>
    <xf numFmtId="0" fontId="34" fillId="0" borderId="65" xfId="2" applyFont="1" applyBorder="1" applyAlignment="1">
      <alignment horizontal="left" vertical="center"/>
    </xf>
    <xf numFmtId="3" fontId="27" fillId="2" borderId="65" xfId="2" applyNumberFormat="1" applyFont="1" applyFill="1" applyBorder="1" applyAlignment="1">
      <alignment horizontal="right" vertical="center"/>
    </xf>
    <xf numFmtId="3" fontId="27" fillId="0" borderId="74" xfId="2" applyNumberFormat="1" applyFont="1" applyBorder="1" applyAlignment="1">
      <alignment horizontal="right" vertical="center"/>
    </xf>
    <xf numFmtId="3" fontId="34" fillId="0" borderId="73" xfId="2" applyNumberFormat="1" applyFont="1" applyBorder="1" applyAlignment="1">
      <alignment horizontal="right" vertical="center" wrapText="1"/>
    </xf>
    <xf numFmtId="3" fontId="27" fillId="0" borderId="12" xfId="2" applyNumberFormat="1" applyFont="1" applyBorder="1" applyAlignment="1">
      <alignment horizontal="right" vertical="center"/>
    </xf>
    <xf numFmtId="3" fontId="27" fillId="2" borderId="74" xfId="2" applyNumberFormat="1" applyFont="1" applyFill="1" applyBorder="1" applyAlignment="1">
      <alignment horizontal="right" vertical="center"/>
    </xf>
    <xf numFmtId="3" fontId="27" fillId="0" borderId="34" xfId="2" applyNumberFormat="1" applyFont="1" applyBorder="1" applyAlignment="1">
      <alignment horizontal="right" vertical="center"/>
    </xf>
    <xf numFmtId="3" fontId="27" fillId="0" borderId="61" xfId="2" applyNumberFormat="1" applyFont="1" applyBorder="1" applyAlignment="1">
      <alignment horizontal="right" vertical="center"/>
    </xf>
    <xf numFmtId="3" fontId="34" fillId="0" borderId="74" xfId="2" applyNumberFormat="1" applyFont="1" applyBorder="1" applyAlignment="1">
      <alignment horizontal="right" vertical="center" wrapText="1"/>
    </xf>
    <xf numFmtId="0" fontId="27" fillId="0" borderId="53" xfId="2" applyFont="1" applyBorder="1" applyAlignment="1">
      <alignment horizontal="left" vertical="center"/>
    </xf>
    <xf numFmtId="0" fontId="27" fillId="0" borderId="78" xfId="2" applyFont="1" applyBorder="1" applyAlignment="1">
      <alignment vertical="center"/>
    </xf>
    <xf numFmtId="3" fontId="27" fillId="0" borderId="66" xfId="2" applyNumberFormat="1" applyFont="1" applyBorder="1" applyAlignment="1">
      <alignment horizontal="right" vertical="center"/>
    </xf>
    <xf numFmtId="3" fontId="34" fillId="0" borderId="65" xfId="2" applyNumberFormat="1" applyFont="1" applyBorder="1" applyAlignment="1">
      <alignment horizontal="right" vertical="center"/>
    </xf>
    <xf numFmtId="3" fontId="34" fillId="0" borderId="67" xfId="2" applyNumberFormat="1" applyFont="1" applyBorder="1" applyAlignment="1">
      <alignment horizontal="right" vertical="center"/>
    </xf>
    <xf numFmtId="3" fontId="34" fillId="0" borderId="66" xfId="2" applyNumberFormat="1" applyFont="1" applyBorder="1" applyAlignment="1">
      <alignment horizontal="right" vertical="center"/>
    </xf>
    <xf numFmtId="3" fontId="34" fillId="0" borderId="75" xfId="2" applyNumberFormat="1" applyFont="1" applyBorder="1" applyAlignment="1">
      <alignment horizontal="right" vertical="center"/>
    </xf>
    <xf numFmtId="3" fontId="34" fillId="0" borderId="78" xfId="2" applyNumberFormat="1" applyFont="1" applyBorder="1" applyAlignment="1">
      <alignment horizontal="right" vertical="center"/>
    </xf>
    <xf numFmtId="3" fontId="34" fillId="0" borderId="72" xfId="2" applyNumberFormat="1" applyFont="1" applyBorder="1" applyAlignment="1">
      <alignment horizontal="right" vertical="center"/>
    </xf>
    <xf numFmtId="3" fontId="34" fillId="0" borderId="8" xfId="2" applyNumberFormat="1" applyFont="1" applyBorder="1" applyAlignment="1">
      <alignment horizontal="right" vertical="center"/>
    </xf>
    <xf numFmtId="3" fontId="34" fillId="0" borderId="19" xfId="2" applyNumberFormat="1" applyFont="1" applyBorder="1" applyAlignment="1">
      <alignment horizontal="right" vertical="center"/>
    </xf>
    <xf numFmtId="3" fontId="34" fillId="0" borderId="24" xfId="2" applyNumberFormat="1" applyFont="1" applyBorder="1" applyAlignment="1">
      <alignment horizontal="right" vertical="center"/>
    </xf>
    <xf numFmtId="3" fontId="34" fillId="3" borderId="5" xfId="2" applyNumberFormat="1" applyFont="1" applyFill="1" applyBorder="1" applyAlignment="1">
      <alignment horizontal="right" vertical="center"/>
    </xf>
    <xf numFmtId="3" fontId="34" fillId="0" borderId="22" xfId="2" applyNumberFormat="1" applyFont="1" applyBorder="1" applyAlignment="1">
      <alignment horizontal="right" vertical="center"/>
    </xf>
    <xf numFmtId="3" fontId="34" fillId="0" borderId="7" xfId="2" applyNumberFormat="1" applyFont="1" applyBorder="1" applyAlignment="1">
      <alignment horizontal="right" vertical="center"/>
    </xf>
    <xf numFmtId="3" fontId="34" fillId="0" borderId="5" xfId="2" applyNumberFormat="1" applyFont="1" applyBorder="1" applyAlignment="1">
      <alignment horizontal="right" vertical="center"/>
    </xf>
    <xf numFmtId="3" fontId="34" fillId="0" borderId="6" xfId="2" applyNumberFormat="1" applyFont="1" applyBorder="1" applyAlignment="1">
      <alignment horizontal="right" vertical="center"/>
    </xf>
    <xf numFmtId="3" fontId="34" fillId="2" borderId="5" xfId="2" applyNumberFormat="1" applyFont="1" applyFill="1" applyBorder="1" applyAlignment="1">
      <alignment horizontal="right" vertical="center"/>
    </xf>
    <xf numFmtId="3" fontId="34" fillId="7" borderId="25" xfId="2" applyNumberFormat="1" applyFont="1" applyFill="1" applyBorder="1" applyAlignment="1">
      <alignment horizontal="right" vertical="center"/>
    </xf>
    <xf numFmtId="3" fontId="34" fillId="7" borderId="21" xfId="2" applyNumberFormat="1" applyFont="1" applyFill="1" applyBorder="1" applyAlignment="1">
      <alignment horizontal="right" vertical="center"/>
    </xf>
    <xf numFmtId="3" fontId="34" fillId="7" borderId="23" xfId="2" applyNumberFormat="1" applyFont="1" applyFill="1" applyBorder="1" applyAlignment="1">
      <alignment horizontal="right" vertical="center"/>
    </xf>
    <xf numFmtId="3" fontId="34" fillId="7" borderId="20" xfId="2" applyNumberFormat="1" applyFont="1" applyFill="1" applyBorder="1" applyAlignment="1">
      <alignment horizontal="right" vertical="center"/>
    </xf>
    <xf numFmtId="3" fontId="34" fillId="7" borderId="28" xfId="2" applyNumberFormat="1" applyFont="1" applyFill="1" applyBorder="1" applyAlignment="1">
      <alignment horizontal="right" vertical="center"/>
    </xf>
    <xf numFmtId="3" fontId="34" fillId="7" borderId="29" xfId="2" applyNumberFormat="1" applyFont="1" applyFill="1" applyBorder="1" applyAlignment="1">
      <alignment horizontal="right" vertical="center"/>
    </xf>
    <xf numFmtId="3" fontId="34" fillId="7" borderId="11" xfId="2" applyNumberFormat="1" applyFont="1" applyFill="1" applyBorder="1" applyAlignment="1">
      <alignment horizontal="right" vertical="center"/>
    </xf>
    <xf numFmtId="3" fontId="34" fillId="7" borderId="10" xfId="2" applyNumberFormat="1" applyFont="1" applyFill="1" applyBorder="1" applyAlignment="1">
      <alignment horizontal="right" vertical="center"/>
    </xf>
    <xf numFmtId="3" fontId="34" fillId="7" borderId="46" xfId="2" applyNumberFormat="1" applyFont="1" applyFill="1" applyBorder="1" applyAlignment="1">
      <alignment horizontal="right" vertical="center"/>
    </xf>
    <xf numFmtId="3" fontId="34" fillId="0" borderId="27" xfId="2" applyNumberFormat="1" applyFont="1" applyBorder="1" applyAlignment="1">
      <alignment horizontal="right" vertical="center"/>
    </xf>
    <xf numFmtId="3" fontId="34" fillId="0" borderId="16" xfId="2" applyNumberFormat="1" applyFont="1" applyBorder="1" applyAlignment="1">
      <alignment horizontal="right" vertical="center"/>
    </xf>
    <xf numFmtId="3" fontId="34" fillId="0" borderId="18" xfId="2" applyNumberFormat="1" applyFont="1" applyBorder="1" applyAlignment="1">
      <alignment horizontal="right" vertical="center"/>
    </xf>
    <xf numFmtId="3" fontId="34" fillId="0" borderId="15" xfId="2" applyNumberFormat="1" applyFont="1" applyBorder="1" applyAlignment="1">
      <alignment horizontal="right" vertical="center"/>
    </xf>
    <xf numFmtId="3" fontId="34" fillId="0" borderId="17" xfId="2" applyNumberFormat="1" applyFont="1" applyBorder="1" applyAlignment="1">
      <alignment horizontal="right" vertical="center"/>
    </xf>
    <xf numFmtId="3" fontId="34" fillId="0" borderId="32" xfId="2" applyNumberFormat="1" applyFont="1" applyBorder="1" applyAlignment="1">
      <alignment horizontal="right" vertical="center"/>
    </xf>
    <xf numFmtId="3" fontId="34" fillId="0" borderId="33" xfId="2" applyNumberFormat="1" applyFont="1" applyBorder="1" applyAlignment="1">
      <alignment horizontal="right" vertical="center"/>
    </xf>
    <xf numFmtId="3" fontId="34" fillId="7" borderId="31" xfId="2" applyNumberFormat="1" applyFont="1" applyFill="1" applyBorder="1" applyAlignment="1">
      <alignment horizontal="right" vertical="center"/>
    </xf>
    <xf numFmtId="3" fontId="34" fillId="7" borderId="36" xfId="2" applyNumberFormat="1" applyFont="1" applyFill="1" applyBorder="1" applyAlignment="1">
      <alignment horizontal="right" vertical="center"/>
    </xf>
    <xf numFmtId="3" fontId="34" fillId="7" borderId="44" xfId="2" applyNumberFormat="1" applyFont="1" applyFill="1" applyBorder="1" applyAlignment="1">
      <alignment horizontal="right" vertical="center"/>
    </xf>
    <xf numFmtId="3" fontId="34" fillId="7" borderId="85" xfId="2" applyNumberFormat="1" applyFont="1" applyFill="1" applyBorder="1" applyAlignment="1">
      <alignment horizontal="right" vertical="center"/>
    </xf>
    <xf numFmtId="3" fontId="34" fillId="7" borderId="48" xfId="2" applyNumberFormat="1" applyFont="1" applyFill="1" applyBorder="1" applyAlignment="1">
      <alignment horizontal="right" vertical="center"/>
    </xf>
    <xf numFmtId="3" fontId="34" fillId="7" borderId="47" xfId="2" applyNumberFormat="1" applyFont="1" applyFill="1" applyBorder="1" applyAlignment="1">
      <alignment horizontal="right" vertical="center"/>
    </xf>
    <xf numFmtId="0" fontId="34" fillId="0" borderId="0" xfId="41" applyFont="1"/>
    <xf numFmtId="0" fontId="21" fillId="2" borderId="0" xfId="41" applyFont="1" applyFill="1"/>
    <xf numFmtId="0" fontId="48" fillId="0" borderId="0" xfId="41" applyFont="1"/>
    <xf numFmtId="0" fontId="38" fillId="0" borderId="39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3" fontId="27" fillId="2" borderId="51" xfId="2" applyNumberFormat="1" applyFont="1" applyFill="1" applyBorder="1" applyAlignment="1">
      <alignment horizontal="right" vertical="center" wrapText="1"/>
    </xf>
    <xf numFmtId="3" fontId="27" fillId="0" borderId="96" xfId="2" applyNumberFormat="1" applyFont="1" applyBorder="1" applyAlignment="1">
      <alignment horizontal="right" vertical="center" wrapText="1"/>
    </xf>
    <xf numFmtId="3" fontId="27" fillId="4" borderId="97" xfId="2" applyNumberFormat="1" applyFont="1" applyFill="1" applyBorder="1" applyAlignment="1">
      <alignment horizontal="right" vertical="center"/>
    </xf>
    <xf numFmtId="3" fontId="34" fillId="0" borderId="76" xfId="2" applyNumberFormat="1" applyFont="1" applyBorder="1" applyAlignment="1">
      <alignment horizontal="right" vertical="center" wrapText="1"/>
    </xf>
    <xf numFmtId="3" fontId="34" fillId="0" borderId="84" xfId="2" applyNumberFormat="1" applyFont="1" applyBorder="1" applyAlignment="1">
      <alignment horizontal="right" vertical="center" wrapText="1"/>
    </xf>
    <xf numFmtId="3" fontId="27" fillId="5" borderId="84" xfId="2" applyNumberFormat="1" applyFont="1" applyFill="1" applyBorder="1" applyAlignment="1">
      <alignment horizontal="right" vertical="center"/>
    </xf>
    <xf numFmtId="3" fontId="27" fillId="0" borderId="98" xfId="2" applyNumberFormat="1" applyFont="1" applyBorder="1" applyAlignment="1">
      <alignment horizontal="right" vertical="center" wrapText="1"/>
    </xf>
    <xf numFmtId="3" fontId="34" fillId="2" borderId="51" xfId="2" applyNumberFormat="1" applyFont="1" applyFill="1" applyBorder="1" applyAlignment="1">
      <alignment horizontal="right" vertical="center" wrapText="1"/>
    </xf>
    <xf numFmtId="3" fontId="34" fillId="0" borderId="58" xfId="2" applyNumberFormat="1" applyFont="1" applyBorder="1" applyAlignment="1">
      <alignment horizontal="right" vertical="center" wrapText="1"/>
    </xf>
    <xf numFmtId="3" fontId="34" fillId="0" borderId="96" xfId="2" applyNumberFormat="1" applyFont="1" applyBorder="1" applyAlignment="1">
      <alignment horizontal="right" vertical="center" wrapText="1"/>
    </xf>
    <xf numFmtId="3" fontId="34" fillId="5" borderId="60" xfId="2" applyNumberFormat="1" applyFont="1" applyFill="1" applyBorder="1" applyAlignment="1">
      <alignment horizontal="right" vertical="center" wrapText="1"/>
    </xf>
    <xf numFmtId="3" fontId="34" fillId="5" borderId="96" xfId="2" applyNumberFormat="1" applyFont="1" applyFill="1" applyBorder="1" applyAlignment="1">
      <alignment horizontal="right" vertical="center" wrapText="1"/>
    </xf>
    <xf numFmtId="3" fontId="27" fillId="4" borderId="99" xfId="2" applyNumberFormat="1" applyFont="1" applyFill="1" applyBorder="1" applyAlignment="1">
      <alignment horizontal="right" vertical="center"/>
    </xf>
    <xf numFmtId="3" fontId="34" fillId="0" borderId="100" xfId="2" applyNumberFormat="1" applyFont="1" applyBorder="1" applyAlignment="1">
      <alignment horizontal="right" vertical="center" wrapText="1"/>
    </xf>
    <xf numFmtId="3" fontId="34" fillId="0" borderId="64" xfId="2" applyNumberFormat="1" applyFont="1" applyBorder="1" applyAlignment="1">
      <alignment horizontal="right" vertical="center" wrapText="1"/>
    </xf>
    <xf numFmtId="3" fontId="27" fillId="0" borderId="100" xfId="2" applyNumberFormat="1" applyFont="1" applyBorder="1" applyAlignment="1">
      <alignment horizontal="right" vertical="center" wrapText="1"/>
    </xf>
    <xf numFmtId="3" fontId="34" fillId="0" borderId="76" xfId="2" applyNumberFormat="1" applyFont="1" applyBorder="1" applyAlignment="1">
      <alignment horizontal="right" vertical="center"/>
    </xf>
    <xf numFmtId="3" fontId="34" fillId="0" borderId="84" xfId="2" applyNumberFormat="1" applyFont="1" applyBorder="1" applyAlignment="1">
      <alignment horizontal="right" vertical="center"/>
    </xf>
    <xf numFmtId="3" fontId="34" fillId="0" borderId="59" xfId="2" applyNumberFormat="1" applyFont="1" applyBorder="1" applyAlignment="1">
      <alignment horizontal="right" vertical="center"/>
    </xf>
    <xf numFmtId="3" fontId="34" fillId="7" borderId="99" xfId="2" applyNumberFormat="1" applyFont="1" applyFill="1" applyBorder="1" applyAlignment="1">
      <alignment horizontal="right" vertical="center"/>
    </xf>
    <xf numFmtId="3" fontId="34" fillId="0" borderId="101" xfId="2" applyNumberFormat="1" applyFont="1" applyBorder="1" applyAlignment="1">
      <alignment horizontal="right" vertical="center"/>
    </xf>
    <xf numFmtId="3" fontId="27" fillId="2" borderId="74" xfId="2" applyNumberFormat="1" applyFont="1" applyFill="1" applyBorder="1" applyAlignment="1">
      <alignment horizontal="right" vertical="center" wrapText="1"/>
    </xf>
    <xf numFmtId="3" fontId="27" fillId="2" borderId="12" xfId="2" applyNumberFormat="1" applyFont="1" applyFill="1" applyBorder="1" applyAlignment="1">
      <alignment horizontal="right" vertical="center" wrapText="1"/>
    </xf>
    <xf numFmtId="3" fontId="27" fillId="2" borderId="73" xfId="2" applyNumberFormat="1" applyFont="1" applyFill="1" applyBorder="1" applyAlignment="1">
      <alignment horizontal="right" vertical="center" wrapText="1"/>
    </xf>
    <xf numFmtId="3" fontId="27" fillId="2" borderId="34" xfId="2" applyNumberFormat="1" applyFont="1" applyFill="1" applyBorder="1" applyAlignment="1">
      <alignment horizontal="right" vertical="center" wrapText="1"/>
    </xf>
    <xf numFmtId="3" fontId="27" fillId="2" borderId="61" xfId="2" applyNumberFormat="1" applyFont="1" applyFill="1" applyBorder="1" applyAlignment="1">
      <alignment horizontal="right" vertical="center" wrapText="1"/>
    </xf>
    <xf numFmtId="3" fontId="27" fillId="2" borderId="19" xfId="2" applyNumberFormat="1" applyFont="1" applyFill="1" applyBorder="1" applyAlignment="1">
      <alignment horizontal="right" vertical="center" wrapText="1"/>
    </xf>
    <xf numFmtId="3" fontId="27" fillId="2" borderId="30" xfId="2" applyNumberFormat="1" applyFont="1" applyFill="1" applyBorder="1" applyAlignment="1">
      <alignment horizontal="right" vertical="center" wrapText="1"/>
    </xf>
    <xf numFmtId="3" fontId="27" fillId="2" borderId="72" xfId="2" applyNumberFormat="1" applyFont="1" applyFill="1" applyBorder="1" applyAlignment="1">
      <alignment horizontal="right" vertical="center" wrapText="1"/>
    </xf>
    <xf numFmtId="3" fontId="27" fillId="2" borderId="32" xfId="2" applyNumberFormat="1" applyFont="1" applyFill="1" applyBorder="1" applyAlignment="1">
      <alignment horizontal="right" vertical="center" wrapText="1"/>
    </xf>
    <xf numFmtId="3" fontId="27" fillId="2" borderId="43" xfId="2" applyNumberFormat="1" applyFont="1" applyFill="1" applyBorder="1" applyAlignment="1">
      <alignment horizontal="right" vertical="center" wrapText="1"/>
    </xf>
    <xf numFmtId="3" fontId="27" fillId="2" borderId="101" xfId="2" applyNumberFormat="1" applyFont="1" applyFill="1" applyBorder="1" applyAlignment="1">
      <alignment horizontal="right" vertical="center" wrapText="1"/>
    </xf>
    <xf numFmtId="3" fontId="27" fillId="2" borderId="35" xfId="2" applyNumberFormat="1" applyFont="1" applyFill="1" applyBorder="1" applyAlignment="1">
      <alignment horizontal="right" vertical="center" wrapText="1"/>
    </xf>
    <xf numFmtId="3" fontId="27" fillId="2" borderId="8" xfId="2" applyNumberFormat="1" applyFont="1" applyFill="1" applyBorder="1" applyAlignment="1">
      <alignment horizontal="right" vertical="center" wrapText="1"/>
    </xf>
    <xf numFmtId="3" fontId="27" fillId="2" borderId="24" xfId="2" applyNumberFormat="1" applyFont="1" applyFill="1" applyBorder="1" applyAlignment="1">
      <alignment horizontal="right" vertical="center" wrapText="1"/>
    </xf>
    <xf numFmtId="3" fontId="27" fillId="2" borderId="22" xfId="2" applyNumberFormat="1" applyFont="1" applyFill="1" applyBorder="1" applyAlignment="1">
      <alignment horizontal="right" vertical="center" wrapText="1"/>
    </xf>
    <xf numFmtId="0" fontId="27" fillId="2" borderId="5" xfId="2" applyFont="1" applyFill="1" applyBorder="1" applyAlignment="1">
      <alignment horizontal="left" vertical="center" wrapText="1"/>
    </xf>
    <xf numFmtId="3" fontId="27" fillId="8" borderId="5" xfId="2" applyNumberFormat="1" applyFont="1" applyFill="1" applyBorder="1" applyAlignment="1">
      <alignment horizontal="right" vertical="center" wrapText="1"/>
    </xf>
    <xf numFmtId="3" fontId="27" fillId="8" borderId="12" xfId="2" applyNumberFormat="1" applyFont="1" applyFill="1" applyBorder="1" applyAlignment="1">
      <alignment horizontal="right" vertical="center" wrapText="1"/>
    </xf>
    <xf numFmtId="3" fontId="27" fillId="2" borderId="96" xfId="2" applyNumberFormat="1" applyFont="1" applyFill="1" applyBorder="1" applyAlignment="1">
      <alignment horizontal="right" vertical="center" wrapText="1"/>
    </xf>
    <xf numFmtId="3" fontId="27" fillId="8" borderId="8" xfId="2" applyNumberFormat="1" applyFont="1" applyFill="1" applyBorder="1" applyAlignment="1">
      <alignment horizontal="right" vertical="center" wrapText="1"/>
    </xf>
    <xf numFmtId="0" fontId="34" fillId="0" borderId="74" xfId="2" applyFont="1" applyBorder="1" applyAlignment="1">
      <alignment horizontal="left" vertical="center"/>
    </xf>
    <xf numFmtId="0" fontId="26" fillId="0" borderId="49" xfId="2" applyFont="1" applyBorder="1" applyAlignment="1">
      <alignment horizontal="center" vertical="center" wrapText="1"/>
    </xf>
    <xf numFmtId="0" fontId="26" fillId="0" borderId="39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center" wrapText="1"/>
    </xf>
    <xf numFmtId="0" fontId="26" fillId="0" borderId="62" xfId="2" applyFont="1" applyBorder="1" applyAlignment="1">
      <alignment horizontal="center" vertical="center" wrapText="1"/>
    </xf>
    <xf numFmtId="0" fontId="29" fillId="0" borderId="50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29" fillId="0" borderId="82" xfId="2" applyFont="1" applyBorder="1" applyAlignment="1">
      <alignment horizontal="center" vertical="center"/>
    </xf>
    <xf numFmtId="0" fontId="29" fillId="0" borderId="86" xfId="2" applyFont="1" applyBorder="1" applyAlignment="1">
      <alignment horizontal="center" vertical="center"/>
    </xf>
    <xf numFmtId="0" fontId="29" fillId="0" borderId="87" xfId="2" applyFont="1" applyBorder="1" applyAlignment="1">
      <alignment horizontal="center" vertical="center"/>
    </xf>
    <xf numFmtId="0" fontId="29" fillId="0" borderId="40" xfId="2" applyFont="1" applyBorder="1" applyAlignment="1">
      <alignment horizontal="center" vertical="center"/>
    </xf>
    <xf numFmtId="0" fontId="30" fillId="0" borderId="82" xfId="2" applyFont="1" applyBorder="1" applyAlignment="1">
      <alignment horizontal="center" vertical="center"/>
    </xf>
    <xf numFmtId="0" fontId="30" fillId="0" borderId="86" xfId="2" applyFont="1" applyBorder="1" applyAlignment="1">
      <alignment horizontal="center" vertical="center"/>
    </xf>
    <xf numFmtId="0" fontId="30" fillId="0" borderId="87" xfId="2" applyFont="1" applyBorder="1" applyAlignment="1">
      <alignment horizontal="center" vertical="center"/>
    </xf>
    <xf numFmtId="0" fontId="29" fillId="0" borderId="38" xfId="2" applyFont="1" applyBorder="1" applyAlignment="1">
      <alignment horizontal="center" vertical="center"/>
    </xf>
    <xf numFmtId="0" fontId="29" fillId="0" borderId="49" xfId="2" applyFont="1" applyBorder="1" applyAlignment="1">
      <alignment horizontal="center" vertical="center"/>
    </xf>
    <xf numFmtId="0" fontId="29" fillId="0" borderId="39" xfId="2" applyFont="1" applyBorder="1" applyAlignment="1">
      <alignment horizontal="center" vertical="center"/>
    </xf>
    <xf numFmtId="0" fontId="29" fillId="2" borderId="38" xfId="2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29" fillId="2" borderId="39" xfId="2" applyFont="1" applyFill="1" applyBorder="1" applyAlignment="1">
      <alignment horizontal="center" vertical="center"/>
    </xf>
    <xf numFmtId="0" fontId="29" fillId="2" borderId="50" xfId="2" applyFont="1" applyFill="1" applyBorder="1" applyAlignment="1">
      <alignment horizontal="center" vertical="center"/>
    </xf>
    <xf numFmtId="0" fontId="29" fillId="2" borderId="40" xfId="2" applyFont="1" applyFill="1" applyBorder="1" applyAlignment="1">
      <alignment horizontal="center" vertical="center"/>
    </xf>
    <xf numFmtId="0" fontId="29" fillId="2" borderId="41" xfId="2" applyFont="1" applyFill="1" applyBorder="1" applyAlignment="1">
      <alignment horizontal="center" vertical="center"/>
    </xf>
    <xf numFmtId="0" fontId="31" fillId="2" borderId="38" xfId="2" applyFont="1" applyFill="1" applyBorder="1" applyAlignment="1">
      <alignment horizontal="center" vertical="center"/>
    </xf>
    <xf numFmtId="0" fontId="31" fillId="2" borderId="49" xfId="2" applyFont="1" applyFill="1" applyBorder="1" applyAlignment="1">
      <alignment horizontal="center" vertical="center"/>
    </xf>
    <xf numFmtId="0" fontId="31" fillId="2" borderId="39" xfId="2" applyFont="1" applyFill="1" applyBorder="1" applyAlignment="1">
      <alignment horizontal="center" vertical="center"/>
    </xf>
    <xf numFmtId="0" fontId="31" fillId="2" borderId="50" xfId="2" applyFont="1" applyFill="1" applyBorder="1" applyAlignment="1">
      <alignment horizontal="center" vertical="center"/>
    </xf>
    <xf numFmtId="0" fontId="31" fillId="2" borderId="40" xfId="2" applyFont="1" applyFill="1" applyBorder="1" applyAlignment="1">
      <alignment horizontal="center" vertical="center"/>
    </xf>
    <xf numFmtId="0" fontId="31" fillId="2" borderId="41" xfId="2" applyFont="1" applyFill="1" applyBorder="1" applyAlignment="1">
      <alignment horizontal="center" vertical="center"/>
    </xf>
    <xf numFmtId="0" fontId="32" fillId="2" borderId="58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center" vertical="center" wrapText="1"/>
    </xf>
    <xf numFmtId="0" fontId="33" fillId="2" borderId="58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32" fillId="0" borderId="38" xfId="2" applyFont="1" applyBorder="1" applyAlignment="1">
      <alignment horizontal="center" vertical="center" wrapText="1"/>
    </xf>
    <xf numFmtId="0" fontId="32" fillId="0" borderId="39" xfId="2" applyFont="1" applyBorder="1" applyAlignment="1">
      <alignment horizontal="center" vertical="center" wrapText="1"/>
    </xf>
    <xf numFmtId="0" fontId="32" fillId="0" borderId="61" xfId="2" applyFont="1" applyBorder="1" applyAlignment="1">
      <alignment horizontal="center" vertical="center" wrapText="1"/>
    </xf>
    <xf numFmtId="0" fontId="32" fillId="0" borderId="62" xfId="2" applyFont="1" applyBorder="1" applyAlignment="1">
      <alignment horizontal="center" vertical="center" wrapText="1"/>
    </xf>
    <xf numFmtId="0" fontId="32" fillId="0" borderId="27" xfId="2" applyFont="1" applyBorder="1" applyAlignment="1">
      <alignment horizontal="center" vertical="center"/>
    </xf>
    <xf numFmtId="0" fontId="32" fillId="0" borderId="16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32" fillId="0" borderId="13" xfId="2" applyFont="1" applyBorder="1" applyAlignment="1">
      <alignment horizontal="center" vertical="center"/>
    </xf>
    <xf numFmtId="0" fontId="32" fillId="0" borderId="14" xfId="2" applyFont="1" applyBorder="1" applyAlignment="1">
      <alignment horizontal="center" vertical="center"/>
    </xf>
    <xf numFmtId="0" fontId="32" fillId="0" borderId="59" xfId="2" applyFont="1" applyBorder="1" applyAlignment="1">
      <alignment horizontal="center" vertical="center"/>
    </xf>
    <xf numFmtId="0" fontId="24" fillId="2" borderId="38" xfId="2" applyFont="1" applyFill="1" applyBorder="1" applyAlignment="1">
      <alignment horizontal="left" vertical="center"/>
    </xf>
    <xf numFmtId="0" fontId="24" fillId="2" borderId="49" xfId="2" applyFont="1" applyFill="1" applyBorder="1" applyAlignment="1">
      <alignment horizontal="left" vertical="center"/>
    </xf>
    <xf numFmtId="0" fontId="24" fillId="2" borderId="61" xfId="2" applyFont="1" applyFill="1" applyBorder="1" applyAlignment="1">
      <alignment horizontal="left" vertical="center"/>
    </xf>
    <xf numFmtId="0" fontId="24" fillId="2" borderId="0" xfId="2" applyFont="1" applyFill="1" applyBorder="1" applyAlignment="1">
      <alignment horizontal="left" vertical="center"/>
    </xf>
    <xf numFmtId="0" fontId="32" fillId="0" borderId="2" xfId="2" applyFont="1" applyBorder="1" applyAlignment="1">
      <alignment horizontal="center" vertical="center" wrapText="1"/>
    </xf>
    <xf numFmtId="0" fontId="32" fillId="0" borderId="68" xfId="2" applyFont="1" applyBorder="1" applyAlignment="1">
      <alignment horizontal="center" vertical="center" wrapText="1"/>
    </xf>
    <xf numFmtId="0" fontId="34" fillId="0" borderId="39" xfId="41" applyFont="1" applyBorder="1" applyAlignment="1">
      <alignment horizontal="center" vertical="center"/>
    </xf>
    <xf numFmtId="0" fontId="34" fillId="0" borderId="95" xfId="41" applyFont="1" applyBorder="1" applyAlignment="1">
      <alignment horizontal="center" vertical="center"/>
    </xf>
    <xf numFmtId="0" fontId="27" fillId="2" borderId="51" xfId="2" applyFont="1" applyFill="1" applyBorder="1" applyAlignment="1">
      <alignment horizontal="center" vertical="center"/>
    </xf>
    <xf numFmtId="0" fontId="27" fillId="2" borderId="64" xfId="2" applyFont="1" applyFill="1" applyBorder="1" applyAlignment="1">
      <alignment horizontal="center" vertical="center"/>
    </xf>
    <xf numFmtId="0" fontId="27" fillId="2" borderId="68" xfId="2" applyFont="1" applyFill="1" applyBorder="1" applyAlignment="1">
      <alignment horizontal="center" vertical="center"/>
    </xf>
    <xf numFmtId="0" fontId="27" fillId="2" borderId="51" xfId="2" applyFont="1" applyFill="1" applyBorder="1" applyAlignment="1">
      <alignment horizontal="center" vertical="center" wrapText="1"/>
    </xf>
    <xf numFmtId="0" fontId="27" fillId="2" borderId="64" xfId="2" applyFont="1" applyFill="1" applyBorder="1" applyAlignment="1">
      <alignment horizontal="center" vertical="center" wrapText="1"/>
    </xf>
    <xf numFmtId="0" fontId="27" fillId="2" borderId="68" xfId="2" applyFont="1" applyFill="1" applyBorder="1" applyAlignment="1">
      <alignment horizontal="center" vertical="center" wrapText="1"/>
    </xf>
    <xf numFmtId="0" fontId="27" fillId="0" borderId="55" xfId="2" applyFont="1" applyBorder="1" applyAlignment="1">
      <alignment horizontal="left" vertical="center"/>
    </xf>
    <xf numFmtId="0" fontId="27" fillId="0" borderId="19" xfId="2" applyFont="1" applyBorder="1" applyAlignment="1">
      <alignment horizontal="left" vertical="center"/>
    </xf>
    <xf numFmtId="0" fontId="27" fillId="2" borderId="57" xfId="2" applyFont="1" applyFill="1" applyBorder="1" applyAlignment="1">
      <alignment horizontal="left" vertical="center" wrapText="1"/>
    </xf>
    <xf numFmtId="0" fontId="27" fillId="2" borderId="62" xfId="2" applyFont="1" applyFill="1" applyBorder="1" applyAlignment="1">
      <alignment horizontal="left" vertical="center" wrapText="1"/>
    </xf>
    <xf numFmtId="0" fontId="27" fillId="2" borderId="95" xfId="2" applyFont="1" applyFill="1" applyBorder="1" applyAlignment="1">
      <alignment horizontal="left" vertical="center" wrapText="1"/>
    </xf>
    <xf numFmtId="0" fontId="32" fillId="2" borderId="27" xfId="2" applyFont="1" applyFill="1" applyBorder="1" applyAlignment="1">
      <alignment horizontal="center" vertical="center"/>
    </xf>
    <xf numFmtId="0" fontId="32" fillId="2" borderId="16" xfId="2" applyFont="1" applyFill="1" applyBorder="1" applyAlignment="1">
      <alignment horizontal="center" vertical="center"/>
    </xf>
    <xf numFmtId="0" fontId="32" fillId="2" borderId="18" xfId="2" applyFont="1" applyFill="1" applyBorder="1" applyAlignment="1">
      <alignment horizontal="center" vertical="center"/>
    </xf>
    <xf numFmtId="0" fontId="33" fillId="2" borderId="27" xfId="2" applyFont="1" applyFill="1" applyBorder="1" applyAlignment="1">
      <alignment horizontal="center" vertical="center"/>
    </xf>
    <xf numFmtId="0" fontId="33" fillId="2" borderId="16" xfId="2" applyFont="1" applyFill="1" applyBorder="1" applyAlignment="1">
      <alignment horizontal="center" vertical="center"/>
    </xf>
    <xf numFmtId="0" fontId="33" fillId="2" borderId="18" xfId="2" applyFont="1" applyFill="1" applyBorder="1" applyAlignment="1">
      <alignment horizontal="center" vertical="center"/>
    </xf>
    <xf numFmtId="0" fontId="27" fillId="4" borderId="69" xfId="2" applyFont="1" applyFill="1" applyBorder="1" applyAlignment="1">
      <alignment horizontal="center" vertical="center"/>
    </xf>
    <xf numFmtId="0" fontId="27" fillId="4" borderId="70" xfId="2" applyFont="1" applyFill="1" applyBorder="1" applyAlignment="1">
      <alignment horizontal="center" vertical="center"/>
    </xf>
    <xf numFmtId="0" fontId="27" fillId="2" borderId="37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61" xfId="2" applyFont="1" applyFill="1" applyBorder="1" applyAlignment="1">
      <alignment horizontal="center" vertical="center" wrapText="1"/>
    </xf>
    <xf numFmtId="0" fontId="27" fillId="0" borderId="73" xfId="2" applyFont="1" applyBorder="1" applyAlignment="1">
      <alignment horizontal="left" vertical="center"/>
    </xf>
    <xf numFmtId="0" fontId="27" fillId="4" borderId="79" xfId="2" applyFont="1" applyFill="1" applyBorder="1" applyAlignment="1">
      <alignment horizontal="center" vertical="center"/>
    </xf>
    <xf numFmtId="0" fontId="27" fillId="4" borderId="83" xfId="2" applyFont="1" applyFill="1" applyBorder="1" applyAlignment="1">
      <alignment horizontal="center" vertical="center"/>
    </xf>
    <xf numFmtId="0" fontId="27" fillId="5" borderId="24" xfId="2" applyFont="1" applyFill="1" applyBorder="1" applyAlignment="1">
      <alignment horizontal="center" vertical="center"/>
    </xf>
    <xf numFmtId="0" fontId="27" fillId="5" borderId="22" xfId="2" applyFont="1" applyFill="1" applyBorder="1" applyAlignment="1">
      <alignment horizontal="center" vertical="center"/>
    </xf>
    <xf numFmtId="0" fontId="27" fillId="0" borderId="24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34" fillId="0" borderId="51" xfId="2" applyFont="1" applyBorder="1" applyAlignment="1">
      <alignment horizontal="center" vertical="center"/>
    </xf>
    <xf numFmtId="0" fontId="34" fillId="0" borderId="64" xfId="2" applyFont="1" applyBorder="1" applyAlignment="1">
      <alignment horizontal="center" vertical="center"/>
    </xf>
    <xf numFmtId="0" fontId="34" fillId="0" borderId="68" xfId="2" applyFont="1" applyBorder="1" applyAlignment="1">
      <alignment horizontal="center" vertical="center"/>
    </xf>
    <xf numFmtId="0" fontId="34" fillId="2" borderId="51" xfId="2" applyFont="1" applyFill="1" applyBorder="1" applyAlignment="1">
      <alignment horizontal="center" vertical="center" wrapText="1"/>
    </xf>
    <xf numFmtId="0" fontId="34" fillId="2" borderId="64" xfId="2" applyFont="1" applyFill="1" applyBorder="1" applyAlignment="1">
      <alignment horizontal="center" vertical="center" wrapText="1"/>
    </xf>
    <xf numFmtId="0" fontId="34" fillId="2" borderId="68" xfId="2" applyFont="1" applyFill="1" applyBorder="1" applyAlignment="1">
      <alignment horizontal="center" vertical="center" wrapText="1"/>
    </xf>
    <xf numFmtId="0" fontId="34" fillId="0" borderId="53" xfId="2" applyFont="1" applyBorder="1" applyAlignment="1">
      <alignment horizontal="left" vertical="center"/>
    </xf>
    <xf numFmtId="0" fontId="34" fillId="0" borderId="72" xfId="2" applyFont="1" applyBorder="1" applyAlignment="1">
      <alignment horizontal="left" vertical="center"/>
    </xf>
    <xf numFmtId="0" fontId="27" fillId="0" borderId="57" xfId="2" applyFont="1" applyBorder="1" applyAlignment="1">
      <alignment horizontal="left" vertical="center" wrapText="1"/>
    </xf>
    <xf numFmtId="0" fontId="27" fillId="0" borderId="62" xfId="2" applyFont="1" applyBorder="1" applyAlignment="1">
      <alignment horizontal="left" vertical="center" wrapText="1"/>
    </xf>
    <xf numFmtId="0" fontId="27" fillId="0" borderId="4" xfId="2" applyFont="1" applyBorder="1" applyAlignment="1">
      <alignment horizontal="left" vertical="center" wrapText="1"/>
    </xf>
    <xf numFmtId="0" fontId="34" fillId="5" borderId="45" xfId="2" applyFont="1" applyFill="1" applyBorder="1" applyAlignment="1">
      <alignment horizontal="center" vertical="center"/>
    </xf>
    <xf numFmtId="0" fontId="34" fillId="5" borderId="84" xfId="2" applyFont="1" applyFill="1" applyBorder="1" applyAlignment="1">
      <alignment horizontal="center" vertical="center"/>
    </xf>
    <xf numFmtId="0" fontId="34" fillId="0" borderId="63" xfId="2" applyFont="1" applyBorder="1" applyAlignment="1">
      <alignment horizontal="left" vertical="center"/>
    </xf>
    <xf numFmtId="0" fontId="34" fillId="0" borderId="45" xfId="2" applyFont="1" applyBorder="1" applyAlignment="1">
      <alignment horizontal="center" vertical="center"/>
    </xf>
    <xf numFmtId="0" fontId="34" fillId="0" borderId="84" xfId="2" applyFont="1" applyBorder="1" applyAlignment="1">
      <alignment horizontal="center" vertical="center"/>
    </xf>
    <xf numFmtId="0" fontId="27" fillId="0" borderId="95" xfId="2" applyFont="1" applyBorder="1" applyAlignment="1">
      <alignment horizontal="left" vertical="center" wrapText="1"/>
    </xf>
    <xf numFmtId="0" fontId="34" fillId="2" borderId="51" xfId="2" applyFont="1" applyFill="1" applyBorder="1" applyAlignment="1">
      <alignment horizontal="center" vertical="center"/>
    </xf>
    <xf numFmtId="0" fontId="34" fillId="2" borderId="68" xfId="2" applyFont="1" applyFill="1" applyBorder="1" applyAlignment="1">
      <alignment horizontal="center" vertical="center"/>
    </xf>
    <xf numFmtId="0" fontId="34" fillId="0" borderId="51" xfId="2" applyFont="1" applyBorder="1" applyAlignment="1">
      <alignment horizontal="center" vertical="center" wrapText="1"/>
    </xf>
    <xf numFmtId="0" fontId="34" fillId="0" borderId="68" xfId="2" applyFont="1" applyBorder="1" applyAlignment="1">
      <alignment horizontal="center" vertical="center" wrapText="1"/>
    </xf>
    <xf numFmtId="0" fontId="35" fillId="0" borderId="39" xfId="2" applyFont="1" applyBorder="1" applyAlignment="1">
      <alignment horizontal="center"/>
    </xf>
    <xf numFmtId="0" fontId="35" fillId="0" borderId="4" xfId="2" applyFont="1" applyBorder="1" applyAlignment="1">
      <alignment horizontal="center"/>
    </xf>
    <xf numFmtId="0" fontId="27" fillId="4" borderId="25" xfId="2" applyFont="1" applyFill="1" applyBorder="1" applyAlignment="1">
      <alignment horizontal="center" vertical="center"/>
    </xf>
    <xf numFmtId="0" fontId="27" fillId="4" borderId="23" xfId="2" applyFont="1" applyFill="1" applyBorder="1" applyAlignment="1">
      <alignment horizontal="center" vertical="center"/>
    </xf>
    <xf numFmtId="0" fontId="34" fillId="0" borderId="57" xfId="2" applyFont="1" applyBorder="1" applyAlignment="1">
      <alignment horizontal="left" vertical="center" wrapText="1"/>
    </xf>
    <xf numFmtId="0" fontId="34" fillId="0" borderId="62" xfId="2" applyFont="1" applyBorder="1" applyAlignment="1">
      <alignment horizontal="left" vertical="center" wrapText="1"/>
    </xf>
    <xf numFmtId="0" fontId="34" fillId="0" borderId="4" xfId="2" applyFont="1" applyBorder="1" applyAlignment="1">
      <alignment horizontal="left" vertical="center" wrapText="1"/>
    </xf>
    <xf numFmtId="0" fontId="34" fillId="0" borderId="74" xfId="2" applyFont="1" applyBorder="1" applyAlignment="1">
      <alignment horizontal="left" vertical="center"/>
    </xf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0" fontId="34" fillId="0" borderId="2" xfId="2" applyFont="1" applyBorder="1" applyAlignment="1">
      <alignment horizontal="center" vertical="center" wrapText="1"/>
    </xf>
    <xf numFmtId="0" fontId="34" fillId="0" borderId="64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 wrapText="1"/>
    </xf>
    <xf numFmtId="0" fontId="27" fillId="0" borderId="27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0" fontId="35" fillId="0" borderId="57" xfId="2" applyFont="1" applyBorder="1" applyAlignment="1">
      <alignment horizontal="center"/>
    </xf>
    <xf numFmtId="0" fontId="35" fillId="0" borderId="62" xfId="2" applyFont="1" applyBorder="1" applyAlignment="1">
      <alignment horizontal="center"/>
    </xf>
    <xf numFmtId="0" fontId="35" fillId="0" borderId="95" xfId="2" applyFont="1" applyBorder="1" applyAlignment="1">
      <alignment horizontal="center"/>
    </xf>
    <xf numFmtId="0" fontId="27" fillId="5" borderId="63" xfId="2" applyFont="1" applyFill="1" applyBorder="1" applyAlignment="1">
      <alignment horizontal="center" vertical="center"/>
    </xf>
    <xf numFmtId="0" fontId="27" fillId="5" borderId="26" xfId="2" applyFont="1" applyFill="1" applyBorder="1" applyAlignment="1">
      <alignment horizontal="center" vertical="center"/>
    </xf>
    <xf numFmtId="0" fontId="27" fillId="4" borderId="81" xfId="2" applyFont="1" applyFill="1" applyBorder="1" applyAlignment="1">
      <alignment horizontal="center" vertical="center"/>
    </xf>
    <xf numFmtId="0" fontId="34" fillId="6" borderId="52" xfId="2" applyFont="1" applyFill="1" applyBorder="1" applyAlignment="1">
      <alignment horizontal="center" vertical="center"/>
    </xf>
    <xf numFmtId="0" fontId="34" fillId="6" borderId="56" xfId="2" applyFont="1" applyFill="1" applyBorder="1" applyAlignment="1">
      <alignment horizontal="center" vertical="center"/>
    </xf>
    <xf numFmtId="0" fontId="34" fillId="6" borderId="57" xfId="2" applyFont="1" applyFill="1" applyBorder="1" applyAlignment="1">
      <alignment horizontal="center" vertical="center"/>
    </xf>
    <xf numFmtId="0" fontId="34" fillId="6" borderId="61" xfId="2" applyFont="1" applyFill="1" applyBorder="1" applyAlignment="1">
      <alignment horizontal="center" vertical="center"/>
    </xf>
    <xf numFmtId="0" fontId="34" fillId="6" borderId="0" xfId="2" applyFont="1" applyFill="1" applyBorder="1" applyAlignment="1">
      <alignment horizontal="center" vertical="center"/>
    </xf>
    <xf numFmtId="0" fontId="34" fillId="6" borderId="62" xfId="2" applyFont="1" applyFill="1" applyBorder="1" applyAlignment="1">
      <alignment horizontal="center" vertical="center"/>
    </xf>
    <xf numFmtId="0" fontId="34" fillId="6" borderId="42" xfId="2" applyFont="1" applyFill="1" applyBorder="1" applyAlignment="1">
      <alignment horizontal="center" vertical="center"/>
    </xf>
    <xf numFmtId="0" fontId="34" fillId="6" borderId="1" xfId="2" applyFont="1" applyFill="1" applyBorder="1" applyAlignment="1">
      <alignment horizontal="center" vertical="center"/>
    </xf>
    <xf numFmtId="0" fontId="34" fillId="6" borderId="4" xfId="2" applyFont="1" applyFill="1" applyBorder="1" applyAlignment="1">
      <alignment horizontal="center" vertical="center"/>
    </xf>
    <xf numFmtId="0" fontId="34" fillId="0" borderId="77" xfId="2" applyFont="1" applyBorder="1" applyAlignment="1">
      <alignment horizontal="left" vertical="center"/>
    </xf>
    <xf numFmtId="0" fontId="34" fillId="0" borderId="76" xfId="2" applyFont="1" applyBorder="1" applyAlignment="1">
      <alignment horizontal="left" vertical="center"/>
    </xf>
    <xf numFmtId="0" fontId="48" fillId="0" borderId="57" xfId="41" applyFont="1" applyBorder="1" applyAlignment="1">
      <alignment horizontal="center"/>
    </xf>
    <xf numFmtId="0" fontId="48" fillId="0" borderId="62" xfId="41" applyFont="1" applyBorder="1" applyAlignment="1">
      <alignment horizontal="center"/>
    </xf>
    <xf numFmtId="0" fontId="48" fillId="0" borderId="4" xfId="41" applyFont="1" applyBorder="1" applyAlignment="1">
      <alignment horizontal="center"/>
    </xf>
    <xf numFmtId="0" fontId="34" fillId="0" borderId="24" xfId="2" applyFont="1" applyBorder="1" applyAlignment="1">
      <alignment vertical="center"/>
    </xf>
    <xf numFmtId="0" fontId="34" fillId="0" borderId="6" xfId="2" applyFont="1" applyBorder="1" applyAlignment="1">
      <alignment vertical="center"/>
    </xf>
    <xf numFmtId="0" fontId="34" fillId="0" borderId="24" xfId="2" applyFont="1" applyBorder="1" applyAlignment="1">
      <alignment horizontal="left" vertical="center"/>
    </xf>
    <xf numFmtId="0" fontId="34" fillId="0" borderId="6" xfId="2" applyFont="1" applyBorder="1" applyAlignment="1">
      <alignment horizontal="left" vertical="center"/>
    </xf>
    <xf numFmtId="0" fontId="34" fillId="2" borderId="64" xfId="2" applyFont="1" applyFill="1" applyBorder="1" applyAlignment="1">
      <alignment horizontal="center" vertical="center"/>
    </xf>
    <xf numFmtId="0" fontId="34" fillId="2" borderId="55" xfId="2" applyFont="1" applyFill="1" applyBorder="1" applyAlignment="1">
      <alignment horizontal="left" vertical="center"/>
    </xf>
    <xf numFmtId="0" fontId="34" fillId="2" borderId="19" xfId="2" applyFont="1" applyFill="1" applyBorder="1" applyAlignment="1">
      <alignment horizontal="left" vertical="center"/>
    </xf>
    <xf numFmtId="0" fontId="34" fillId="0" borderId="39" xfId="2" applyFont="1" applyBorder="1" applyAlignment="1">
      <alignment horizontal="left" vertical="center" wrapText="1"/>
    </xf>
    <xf numFmtId="0" fontId="34" fillId="0" borderId="95" xfId="2" applyFont="1" applyBorder="1" applyAlignment="1">
      <alignment horizontal="left" vertical="center" wrapText="1"/>
    </xf>
    <xf numFmtId="0" fontId="34" fillId="7" borderId="25" xfId="2" applyFont="1" applyFill="1" applyBorder="1" applyAlignment="1">
      <alignment vertical="center"/>
    </xf>
    <xf numFmtId="0" fontId="34" fillId="7" borderId="28" xfId="2" applyFont="1" applyFill="1" applyBorder="1" applyAlignment="1">
      <alignment vertical="center"/>
    </xf>
    <xf numFmtId="0" fontId="34" fillId="6" borderId="38" xfId="2" applyFont="1" applyFill="1" applyBorder="1" applyAlignment="1">
      <alignment horizontal="center" vertical="center"/>
    </xf>
    <xf numFmtId="0" fontId="34" fillId="6" borderId="49" xfId="2" applyFont="1" applyFill="1" applyBorder="1" applyAlignment="1">
      <alignment horizontal="center" vertical="center"/>
    </xf>
    <xf numFmtId="0" fontId="34" fillId="0" borderId="27" xfId="2" applyFont="1" applyBorder="1" applyAlignment="1">
      <alignment horizontal="left" vertical="center"/>
    </xf>
    <xf numFmtId="0" fontId="34" fillId="0" borderId="17" xfId="2" applyFont="1" applyBorder="1" applyAlignment="1">
      <alignment horizontal="left" vertical="center"/>
    </xf>
    <xf numFmtId="0" fontId="37" fillId="2" borderId="68" xfId="2" applyFont="1" applyFill="1" applyBorder="1" applyAlignment="1">
      <alignment horizontal="center" vertical="center" wrapText="1"/>
    </xf>
    <xf numFmtId="0" fontId="34" fillId="0" borderId="33" xfId="2" applyFont="1" applyBorder="1" applyAlignment="1">
      <alignment horizontal="left" vertical="center"/>
    </xf>
    <xf numFmtId="0" fontId="40" fillId="2" borderId="11" xfId="39" applyFont="1" applyFill="1" applyBorder="1" applyAlignment="1">
      <alignment horizontal="center" vertical="center" wrapText="1"/>
    </xf>
    <xf numFmtId="0" fontId="40" fillId="2" borderId="8" xfId="39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41" fillId="0" borderId="0" xfId="0" applyFont="1" applyAlignment="1">
      <alignment horizontal="left"/>
    </xf>
  </cellXfs>
  <cellStyles count="47">
    <cellStyle name="Dziesiętny 3" xfId="1" xr:uid="{00000000-0005-0000-0000-000000000000}"/>
    <cellStyle name="Normalny" xfId="0" builtinId="0"/>
    <cellStyle name="Normalny 10" xfId="28" xr:uid="{9025BFBF-57DA-4AF5-8B42-35B45E5A18DE}"/>
    <cellStyle name="Normalny 11" xfId="30" xr:uid="{36E54C54-48B5-4193-AB48-FA067B196F72}"/>
    <cellStyle name="Normalny 12" xfId="41" xr:uid="{D270B0D0-04DD-498E-8EA2-70600EB01081}"/>
    <cellStyle name="Normalny 14" xfId="32" xr:uid="{94560DA9-5845-408C-9AAD-966255C12EE3}"/>
    <cellStyle name="Normalny 15" xfId="36" xr:uid="{D9FE00A2-3DB4-4410-AD42-A7ADAA99A9D6}"/>
    <cellStyle name="Normalny 18 2 2 2 3 2 4 6 3 2 4 2 3 7 2 2 3 3 2 3 4" xfId="3" xr:uid="{00000000-0005-0000-0000-000003000000}"/>
    <cellStyle name="Normalny 18 2 2 2 3 2 4 6 3 2 4 2 3 7 2 2 3 3 2 3 4 10" xfId="27" xr:uid="{5A14C4AF-BF1C-4BB6-8E1D-DBC626E7D8DD}"/>
    <cellStyle name="Normalny 18 2 2 2 3 2 4 6 3 2 4 2 3 7 2 2 3 3 2 3 4 11" xfId="29" xr:uid="{FCE6C72D-841D-46EC-A24A-5FB3FE1E36FF}"/>
    <cellStyle name="Normalny 18 2 2 2 3 2 4 6 3 2 4 2 3 7 2 2 3 3 2 3 4 12" xfId="31" xr:uid="{A78C92A5-ED1E-4CE9-AEFB-9CFDA59372F8}"/>
    <cellStyle name="Normalny 18 2 2 2 3 2 4 6 3 2 4 2 3 7 2 2 3 3 2 3 4 13" xfId="42" xr:uid="{F145A81D-52D9-4CE0-8D54-0B4BCA91E49E}"/>
    <cellStyle name="Normalny 18 2 2 2 3 2 4 6 3 2 4 2 3 7 2 2 3 3 2 3 4 14" xfId="33" xr:uid="{49FDE061-97BE-483A-B013-813D6AD06426}"/>
    <cellStyle name="Normalny 18 2 2 2 3 2 4 6 3 2 4 2 3 7 2 2 3 3 2 3 4 15" xfId="37" xr:uid="{B602E90D-52C2-4032-834A-4FBF35C66987}"/>
    <cellStyle name="Normalny 18 2 2 2 3 2 4 6 3 2 4 2 3 7 2 2 3 3 2 3 4 2" xfId="6" xr:uid="{00000000-0005-0000-0000-000004000000}"/>
    <cellStyle name="Normalny 18 2 2 2 3 2 4 6 3 2 4 2 3 7 2 2 3 3 2 3 4 3" xfId="8" xr:uid="{978D6E1F-CE06-4DD1-8CB9-CB8C6695C291}"/>
    <cellStyle name="Normalny 18 2 2 2 3 2 4 6 3 2 4 2 3 7 2 2 3 3 2 3 4 3 2" xfId="13" xr:uid="{132A3B68-2608-48AE-9DB2-67CA3093D5C6}"/>
    <cellStyle name="Normalny 18 2 2 2 3 2 4 6 3 2 4 2 3 7 2 2 3 3 2 3 4 3 2 2" xfId="16" xr:uid="{AE442152-C52B-4B6D-9E22-0E7A9723EA1C}"/>
    <cellStyle name="Normalny 18 2 2 2 3 2 4 6 3 2 4 2 3 7 2 2 3 3 2 3 4 3 2 2 2" xfId="21" xr:uid="{0B61ACE1-7512-4FAE-AF8A-2AD8C6183459}"/>
    <cellStyle name="Normalny 18 2 2 2 3 2 4 6 3 2 4 2 3 7 2 2 3 3 2 3 4 4" xfId="10" xr:uid="{16CA1730-9806-4AA4-BDF4-C86BF6B190CD}"/>
    <cellStyle name="Normalny 18 2 2 2 3 2 4 6 3 2 4 2 3 7 2 2 3 3 2 3 4 5" xfId="12" xr:uid="{60A17872-1AE7-451B-B57D-82035E408006}"/>
    <cellStyle name="Normalny 18 2 2 2 3 2 4 6 3 2 4 2 3 7 2 2 3 3 2 3 4 6" xfId="15" xr:uid="{D52A553E-1D85-49FD-8AE0-76B9DB59338B}"/>
    <cellStyle name="Normalny 18 2 2 2 3 2 4 6 3 2 4 2 3 7 2 2 3 3 2 3 4 7" xfId="20" xr:uid="{6D1A8CB9-B655-4C6B-B012-3774782DB64A}"/>
    <cellStyle name="Normalny 18 2 2 2 3 2 4 6 3 2 4 2 3 7 2 2 3 3 2 3 4 8" xfId="23" xr:uid="{7F06D8AC-D6A2-422F-9C5C-A29E9CD6E771}"/>
    <cellStyle name="Normalny 18 2 2 2 3 2 4 6 3 2 4 2 3 7 2 2 3 3 2 3 4 9" xfId="25" xr:uid="{3B73AD13-BE1C-4357-ACD6-2C7C4BCE8179}"/>
    <cellStyle name="Normalny 2" xfId="7" xr:uid="{DDC0BFFD-64E6-47E9-8B8A-95F0AAB1BC3C}"/>
    <cellStyle name="Normalny 2 4" xfId="2" xr:uid="{00000000-0005-0000-0000-000005000000}"/>
    <cellStyle name="Normalny 3" xfId="9" xr:uid="{F912EC31-1684-4F87-A843-DA01A826BE84}"/>
    <cellStyle name="Normalny 4" xfId="11" xr:uid="{B52E65D2-82E9-430E-9444-2CBA44B49FEC}"/>
    <cellStyle name="Normalny 5" xfId="14" xr:uid="{4AF4D179-AE2C-499D-B02C-9B5DD96732A0}"/>
    <cellStyle name="Normalny 5 2 2 2 2 2 2 2 2 2 2 2 3 3 3 2 2 2 2 2 2" xfId="5" xr:uid="{00000000-0005-0000-0000-000006000000}"/>
    <cellStyle name="Normalny 5 2 2 2 2 2 2 2 2 2 2 2 3 3 3 2 2 2 2 2 2 2" xfId="18" xr:uid="{60702EA1-3E4E-42C3-9EDC-7BA51E557683}"/>
    <cellStyle name="Normalny 5 2 2 2 2 2 2 2 2 2 2 2 3 3 3 2 2 2 2 2 2 2 2" xfId="35" xr:uid="{DB952CE3-D067-45E1-9E4B-D7AC5080472D}"/>
    <cellStyle name="Normalny 5 2 2 2 2 2 2 2 2 2 2 2 3 3 3 2 2 2 2 2 2 2 3" xfId="40" xr:uid="{82BCC435-2999-4D2F-BAF8-F639E85B4F89}"/>
    <cellStyle name="Normalny 5 2 2 2 2 2 2 2 2 2 2 2 3 3 3 2 2 2 2 2 2 2 4" xfId="46" xr:uid="{D92EA8E6-B30C-4DEE-83C1-9EE79796A08A}"/>
    <cellStyle name="Normalny 5 3 2 2 2 2 2 2 2 2 2 3 3 3 2 2 2 2 2 2" xfId="4" xr:uid="{00000000-0005-0000-0000-000007000000}"/>
    <cellStyle name="Normalny 5 3 2 2 2 2 2 2 2 2 2 3 3 3 2 2 2 2 2 2 2" xfId="17" xr:uid="{3BD4DAC1-8478-4986-B36E-FE4E2C5478D0}"/>
    <cellStyle name="Normalny 5 3 2 2 2 2 2 2 2 2 2 3 3 3 2 2 2 2 2 2 2 2" xfId="34" xr:uid="{09E5A0E3-8AED-4B45-8808-E6FC80A35FE2}"/>
    <cellStyle name="Normalny 5 3 2 2 2 2 2 2 2 2 2 3 3 3 2 2 2 2 2 2 2 3" xfId="39" xr:uid="{202E146D-9B54-4833-B894-CAA9AB3706F5}"/>
    <cellStyle name="Normalny 5 3 2 2 2 2 2 2 2 2 2 3 3 3 2 2 2 2 2 2 2 4" xfId="45" xr:uid="{53EA07AA-EAA1-42C7-8194-569A310A2FC7}"/>
    <cellStyle name="Normalny 6" xfId="19" xr:uid="{8FE629F5-EC25-4A93-B48E-EE6404207561}"/>
    <cellStyle name="Normalny 6 2" xfId="43" xr:uid="{666D79E5-5664-4D65-95C9-508C906707B3}"/>
    <cellStyle name="Normalny 7" xfId="22" xr:uid="{1772C4BA-A3AD-462D-A515-9925D6135334}"/>
    <cellStyle name="Normalny 8" xfId="24" xr:uid="{1EA186D8-9142-4490-8DA1-267ED093E8A9}"/>
    <cellStyle name="Normalny 9" xfId="26" xr:uid="{F6F7E53B-5700-4E51-9F25-A972FDE12BD7}"/>
    <cellStyle name="Procentowy" xfId="38" builtinId="5"/>
    <cellStyle name="Walutowy 2" xfId="44" xr:uid="{60C4EB3A-FC92-4E7D-9C55-F7DCED0CA92C}"/>
  </cellStyles>
  <dxfs count="0"/>
  <tableStyles count="0" defaultTableStyle="TableStyleMedium2" defaultPivotStyle="PivotStyleLight16"/>
  <colors>
    <mruColors>
      <color rgb="FFCCCCFF"/>
      <color rgb="FFCC99FF"/>
      <color rgb="FFFF99CC"/>
      <color rgb="FFCCFFFF"/>
      <color rgb="FFFFFF99"/>
      <color rgb="FFFF66CC"/>
      <color rgb="FFFF9900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ED3-479E-B4EA-080E3FDB5A66}">
  <sheetPr>
    <pageSetUpPr fitToPage="1"/>
  </sheetPr>
  <dimension ref="A1:BO65"/>
  <sheetViews>
    <sheetView view="pageBreakPreview" zoomScale="52" zoomScaleNormal="60" zoomScaleSheetLayoutView="52" zoomScalePageLayoutView="60" workbookViewId="0">
      <pane xSplit="8" ySplit="4" topLeftCell="BC4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BP54" sqref="BP54"/>
    </sheetView>
  </sheetViews>
  <sheetFormatPr defaultColWidth="7.75" defaultRowHeight="23.25"/>
  <cols>
    <col min="1" max="1" width="6.375" style="269" customWidth="1"/>
    <col min="2" max="2" width="20" style="48" customWidth="1"/>
    <col min="3" max="3" width="85.625" style="270" customWidth="1"/>
    <col min="4" max="4" width="22.5" style="48" customWidth="1"/>
    <col min="5" max="5" width="15.625" style="48" customWidth="1"/>
    <col min="6" max="6" width="21.625" style="48" customWidth="1"/>
    <col min="7" max="7" width="20.5" style="48" customWidth="1"/>
    <col min="8" max="8" width="21.625" style="48" customWidth="1"/>
    <col min="9" max="16" width="15.75" style="48" hidden="1" customWidth="1"/>
    <col min="17" max="17" width="25.5" style="48" hidden="1" customWidth="1"/>
    <col min="18" max="18" width="17.75" style="48" hidden="1" customWidth="1"/>
    <col min="19" max="19" width="15.75" style="48" hidden="1" customWidth="1"/>
    <col min="20" max="20" width="16.375" style="48" hidden="1" customWidth="1"/>
    <col min="21" max="21" width="18.125" style="48" hidden="1" customWidth="1"/>
    <col min="22" max="22" width="17.375" style="48" hidden="1" customWidth="1"/>
    <col min="23" max="24" width="18.125" style="48" hidden="1" customWidth="1"/>
    <col min="25" max="25" width="17.625" style="48" hidden="1" customWidth="1"/>
    <col min="26" max="26" width="18.125" style="48" hidden="1" customWidth="1"/>
    <col min="27" max="27" width="19.375" style="48" customWidth="1"/>
    <col min="28" max="28" width="18.5" style="48" customWidth="1"/>
    <col min="29" max="29" width="18.875" style="48" customWidth="1"/>
    <col min="30" max="30" width="18.75" style="48" customWidth="1"/>
    <col min="31" max="31" width="18.625" style="48" customWidth="1"/>
    <col min="32" max="32" width="18.875" style="48" customWidth="1"/>
    <col min="33" max="33" width="18.125" style="48" customWidth="1"/>
    <col min="34" max="34" width="18" style="48" customWidth="1"/>
    <col min="35" max="35" width="18.75" style="48" customWidth="1"/>
    <col min="36" max="36" width="19.75" style="48" bestFit="1" customWidth="1"/>
    <col min="37" max="37" width="18.75" style="48" customWidth="1"/>
    <col min="38" max="38" width="19.25" style="48" customWidth="1"/>
    <col min="39" max="39" width="16.75" style="48" customWidth="1"/>
    <col min="40" max="40" width="18.25" style="48" customWidth="1"/>
    <col min="41" max="41" width="19.125" style="48" customWidth="1"/>
    <col min="42" max="42" width="16.75" style="48" customWidth="1"/>
    <col min="43" max="43" width="19" style="48" customWidth="1"/>
    <col min="44" max="44" width="16.75" style="48" customWidth="1"/>
    <col min="45" max="45" width="15.375" style="48" customWidth="1"/>
    <col min="46" max="46" width="17.75" style="48" customWidth="1"/>
    <col min="47" max="47" width="19.25" style="48" customWidth="1"/>
    <col min="48" max="48" width="15.375" style="48" customWidth="1"/>
    <col min="49" max="49" width="18" style="48" customWidth="1"/>
    <col min="50" max="51" width="15.375" style="48" customWidth="1"/>
    <col min="52" max="52" width="17.75" style="48" customWidth="1"/>
    <col min="53" max="54" width="15.375" style="48" customWidth="1"/>
    <col min="55" max="55" width="18.5" style="48" customWidth="1"/>
    <col min="56" max="57" width="15.375" style="48" customWidth="1"/>
    <col min="58" max="58" width="18.375" style="48" customWidth="1"/>
    <col min="59" max="59" width="15.375" style="48" customWidth="1"/>
    <col min="60" max="60" width="19.5" style="48" customWidth="1"/>
    <col min="61" max="61" width="20" style="48" customWidth="1"/>
    <col min="62" max="62" width="21.375" style="48" customWidth="1"/>
    <col min="63" max="63" width="18.125" style="48" customWidth="1"/>
    <col min="64" max="64" width="19" style="48" customWidth="1"/>
    <col min="65" max="65" width="18.125" style="48" customWidth="1"/>
    <col min="66" max="66" width="20" style="48" customWidth="1"/>
    <col min="67" max="67" width="100.375" style="271" hidden="1" customWidth="1"/>
    <col min="68" max="16384" width="7.75" style="48"/>
  </cols>
  <sheetData>
    <row r="1" spans="1:67" ht="28.5" customHeight="1">
      <c r="A1" s="358" t="s">
        <v>77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45"/>
      <c r="AB1" s="45"/>
      <c r="AC1" s="46"/>
      <c r="AD1" s="46"/>
      <c r="AE1" s="46"/>
      <c r="AF1" s="46"/>
      <c r="AG1" s="46"/>
      <c r="AH1" s="46"/>
      <c r="AI1" s="46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316" t="s">
        <v>78</v>
      </c>
      <c r="BL1" s="316"/>
      <c r="BM1" s="316"/>
      <c r="BN1" s="316"/>
      <c r="BO1" s="317"/>
    </row>
    <row r="2" spans="1:67" ht="57" customHeight="1" thickBot="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49"/>
      <c r="AB2" s="49"/>
      <c r="AC2" s="50"/>
      <c r="AD2" s="50"/>
      <c r="AE2" s="50"/>
      <c r="AF2" s="50"/>
      <c r="AG2" s="50"/>
      <c r="AH2" s="50"/>
      <c r="AI2" s="50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318"/>
      <c r="BL2" s="318"/>
      <c r="BM2" s="318"/>
      <c r="BN2" s="318"/>
      <c r="BO2" s="319"/>
    </row>
    <row r="3" spans="1:67" s="55" customFormat="1" ht="24" customHeight="1" thickBot="1">
      <c r="A3" s="52">
        <v>1</v>
      </c>
      <c r="B3" s="53">
        <v>2</v>
      </c>
      <c r="C3" s="54">
        <v>3</v>
      </c>
      <c r="D3" s="320">
        <v>4</v>
      </c>
      <c r="E3" s="321"/>
      <c r="F3" s="322">
        <v>5</v>
      </c>
      <c r="G3" s="323"/>
      <c r="H3" s="324"/>
      <c r="I3" s="320">
        <v>6</v>
      </c>
      <c r="J3" s="325"/>
      <c r="K3" s="321"/>
      <c r="L3" s="326">
        <v>6</v>
      </c>
      <c r="M3" s="327"/>
      <c r="N3" s="328"/>
      <c r="O3" s="329">
        <v>6</v>
      </c>
      <c r="P3" s="330"/>
      <c r="Q3" s="331"/>
      <c r="R3" s="329">
        <v>6</v>
      </c>
      <c r="S3" s="330"/>
      <c r="T3" s="331"/>
      <c r="U3" s="332">
        <v>6</v>
      </c>
      <c r="V3" s="333"/>
      <c r="W3" s="334"/>
      <c r="X3" s="335">
        <v>6</v>
      </c>
      <c r="Y3" s="336"/>
      <c r="Z3" s="337"/>
      <c r="AA3" s="332">
        <v>6</v>
      </c>
      <c r="AB3" s="333"/>
      <c r="AC3" s="334"/>
      <c r="AD3" s="338">
        <v>7</v>
      </c>
      <c r="AE3" s="339"/>
      <c r="AF3" s="340"/>
      <c r="AG3" s="341">
        <v>8</v>
      </c>
      <c r="AH3" s="342"/>
      <c r="AI3" s="343"/>
      <c r="AJ3" s="320">
        <v>9</v>
      </c>
      <c r="AK3" s="325"/>
      <c r="AL3" s="321"/>
      <c r="AM3" s="320">
        <v>10</v>
      </c>
      <c r="AN3" s="325"/>
      <c r="AO3" s="321"/>
      <c r="AP3" s="320">
        <v>11</v>
      </c>
      <c r="AQ3" s="325"/>
      <c r="AR3" s="321"/>
      <c r="AS3" s="320">
        <v>12</v>
      </c>
      <c r="AT3" s="325"/>
      <c r="AU3" s="321"/>
      <c r="AV3" s="320">
        <v>13</v>
      </c>
      <c r="AW3" s="325"/>
      <c r="AX3" s="321"/>
      <c r="AY3" s="320">
        <v>14</v>
      </c>
      <c r="AZ3" s="325"/>
      <c r="BA3" s="321"/>
      <c r="BB3" s="320">
        <v>15</v>
      </c>
      <c r="BC3" s="325"/>
      <c r="BD3" s="321"/>
      <c r="BE3" s="320">
        <v>16</v>
      </c>
      <c r="BF3" s="325"/>
      <c r="BG3" s="321"/>
      <c r="BH3" s="320">
        <v>17</v>
      </c>
      <c r="BI3" s="325"/>
      <c r="BJ3" s="321"/>
      <c r="BK3" s="320">
        <v>18</v>
      </c>
      <c r="BL3" s="325"/>
      <c r="BM3" s="321"/>
      <c r="BN3" s="273">
        <v>19</v>
      </c>
      <c r="BO3" s="272">
        <v>20</v>
      </c>
    </row>
    <row r="4" spans="1:67" ht="28.5" customHeight="1" thickBot="1">
      <c r="A4" s="385" t="s">
        <v>3</v>
      </c>
      <c r="B4" s="344" t="s">
        <v>4</v>
      </c>
      <c r="C4" s="346" t="s">
        <v>5</v>
      </c>
      <c r="D4" s="348" t="s">
        <v>6</v>
      </c>
      <c r="E4" s="349"/>
      <c r="F4" s="352" t="s">
        <v>7</v>
      </c>
      <c r="G4" s="353"/>
      <c r="H4" s="354"/>
      <c r="I4" s="355">
        <v>2018</v>
      </c>
      <c r="J4" s="356"/>
      <c r="K4" s="357"/>
      <c r="L4" s="352">
        <v>2019</v>
      </c>
      <c r="M4" s="353"/>
      <c r="N4" s="354"/>
      <c r="O4" s="352">
        <v>2020</v>
      </c>
      <c r="P4" s="353"/>
      <c r="Q4" s="354"/>
      <c r="R4" s="352">
        <v>2021</v>
      </c>
      <c r="S4" s="353"/>
      <c r="T4" s="354"/>
      <c r="U4" s="377">
        <v>2022</v>
      </c>
      <c r="V4" s="378"/>
      <c r="W4" s="379"/>
      <c r="X4" s="377">
        <v>2023</v>
      </c>
      <c r="Y4" s="378"/>
      <c r="Z4" s="379"/>
      <c r="AA4" s="377">
        <v>2024</v>
      </c>
      <c r="AB4" s="378"/>
      <c r="AC4" s="379"/>
      <c r="AD4" s="380">
        <v>2025</v>
      </c>
      <c r="AE4" s="381"/>
      <c r="AF4" s="382"/>
      <c r="AG4" s="380">
        <v>2026</v>
      </c>
      <c r="AH4" s="381"/>
      <c r="AI4" s="382"/>
      <c r="AJ4" s="352">
        <v>2027</v>
      </c>
      <c r="AK4" s="353"/>
      <c r="AL4" s="354"/>
      <c r="AM4" s="352">
        <v>2028</v>
      </c>
      <c r="AN4" s="353"/>
      <c r="AO4" s="354"/>
      <c r="AP4" s="352">
        <v>2029</v>
      </c>
      <c r="AQ4" s="353"/>
      <c r="AR4" s="354"/>
      <c r="AS4" s="352">
        <v>2030</v>
      </c>
      <c r="AT4" s="353"/>
      <c r="AU4" s="354"/>
      <c r="AV4" s="352">
        <v>2031</v>
      </c>
      <c r="AW4" s="353"/>
      <c r="AX4" s="354"/>
      <c r="AY4" s="352">
        <v>2032</v>
      </c>
      <c r="AZ4" s="353"/>
      <c r="BA4" s="354"/>
      <c r="BB4" s="352">
        <v>2033</v>
      </c>
      <c r="BC4" s="353"/>
      <c r="BD4" s="354"/>
      <c r="BE4" s="352">
        <v>2034</v>
      </c>
      <c r="BF4" s="353"/>
      <c r="BG4" s="354"/>
      <c r="BH4" s="355" t="s">
        <v>43</v>
      </c>
      <c r="BI4" s="356"/>
      <c r="BJ4" s="357"/>
      <c r="BK4" s="355" t="s">
        <v>44</v>
      </c>
      <c r="BL4" s="356"/>
      <c r="BM4" s="357"/>
      <c r="BN4" s="362" t="s">
        <v>8</v>
      </c>
      <c r="BO4" s="364" t="s">
        <v>45</v>
      </c>
    </row>
    <row r="5" spans="1:67" s="1" customFormat="1" ht="75" customHeight="1" thickBot="1">
      <c r="A5" s="386"/>
      <c r="B5" s="345"/>
      <c r="C5" s="347"/>
      <c r="D5" s="350"/>
      <c r="E5" s="351"/>
      <c r="F5" s="56" t="s">
        <v>9</v>
      </c>
      <c r="G5" s="57" t="s">
        <v>10</v>
      </c>
      <c r="H5" s="58" t="s">
        <v>11</v>
      </c>
      <c r="I5" s="56" t="s">
        <v>12</v>
      </c>
      <c r="J5" s="57" t="s">
        <v>13</v>
      </c>
      <c r="K5" s="58" t="s">
        <v>14</v>
      </c>
      <c r="L5" s="56" t="s">
        <v>15</v>
      </c>
      <c r="M5" s="57" t="s">
        <v>13</v>
      </c>
      <c r="N5" s="58" t="s">
        <v>14</v>
      </c>
      <c r="O5" s="56" t="s">
        <v>16</v>
      </c>
      <c r="P5" s="57" t="s">
        <v>13</v>
      </c>
      <c r="Q5" s="58" t="s">
        <v>14</v>
      </c>
      <c r="R5" s="56" t="s">
        <v>17</v>
      </c>
      <c r="S5" s="57" t="s">
        <v>13</v>
      </c>
      <c r="T5" s="58" t="s">
        <v>14</v>
      </c>
      <c r="U5" s="56" t="s">
        <v>18</v>
      </c>
      <c r="V5" s="57" t="s">
        <v>13</v>
      </c>
      <c r="W5" s="58" t="s">
        <v>14</v>
      </c>
      <c r="X5" s="56" t="s">
        <v>19</v>
      </c>
      <c r="Y5" s="57" t="s">
        <v>13</v>
      </c>
      <c r="Z5" s="58" t="s">
        <v>14</v>
      </c>
      <c r="AA5" s="56" t="s">
        <v>19</v>
      </c>
      <c r="AB5" s="57" t="s">
        <v>13</v>
      </c>
      <c r="AC5" s="59" t="s">
        <v>14</v>
      </c>
      <c r="AD5" s="56" t="s">
        <v>19</v>
      </c>
      <c r="AE5" s="60" t="s">
        <v>13</v>
      </c>
      <c r="AF5" s="59" t="s">
        <v>14</v>
      </c>
      <c r="AG5" s="56" t="s">
        <v>19</v>
      </c>
      <c r="AH5" s="60" t="s">
        <v>13</v>
      </c>
      <c r="AI5" s="59" t="s">
        <v>14</v>
      </c>
      <c r="AJ5" s="56" t="s">
        <v>19</v>
      </c>
      <c r="AK5" s="57" t="s">
        <v>13</v>
      </c>
      <c r="AL5" s="61" t="s">
        <v>14</v>
      </c>
      <c r="AM5" s="56" t="s">
        <v>18</v>
      </c>
      <c r="AN5" s="57" t="s">
        <v>13</v>
      </c>
      <c r="AO5" s="58" t="s">
        <v>14</v>
      </c>
      <c r="AP5" s="56" t="s">
        <v>18</v>
      </c>
      <c r="AQ5" s="57" t="s">
        <v>13</v>
      </c>
      <c r="AR5" s="58" t="s">
        <v>14</v>
      </c>
      <c r="AS5" s="56" t="s">
        <v>18</v>
      </c>
      <c r="AT5" s="57" t="s">
        <v>13</v>
      </c>
      <c r="AU5" s="58" t="s">
        <v>14</v>
      </c>
      <c r="AV5" s="56" t="s">
        <v>18</v>
      </c>
      <c r="AW5" s="57" t="s">
        <v>13</v>
      </c>
      <c r="AX5" s="58" t="s">
        <v>14</v>
      </c>
      <c r="AY5" s="56" t="s">
        <v>18</v>
      </c>
      <c r="AZ5" s="57" t="s">
        <v>13</v>
      </c>
      <c r="BA5" s="58" t="s">
        <v>14</v>
      </c>
      <c r="BB5" s="56" t="s">
        <v>18</v>
      </c>
      <c r="BC5" s="57" t="s">
        <v>13</v>
      </c>
      <c r="BD5" s="58" t="s">
        <v>14</v>
      </c>
      <c r="BE5" s="56" t="s">
        <v>18</v>
      </c>
      <c r="BF5" s="57" t="s">
        <v>13</v>
      </c>
      <c r="BG5" s="58" t="s">
        <v>14</v>
      </c>
      <c r="BH5" s="56" t="s">
        <v>19</v>
      </c>
      <c r="BI5" s="57" t="s">
        <v>13</v>
      </c>
      <c r="BJ5" s="58" t="s">
        <v>14</v>
      </c>
      <c r="BK5" s="56" t="s">
        <v>46</v>
      </c>
      <c r="BL5" s="57" t="s">
        <v>13</v>
      </c>
      <c r="BM5" s="58" t="s">
        <v>47</v>
      </c>
      <c r="BN5" s="363"/>
      <c r="BO5" s="365"/>
    </row>
    <row r="6" spans="1:67" s="74" customFormat="1" ht="42.95" customHeight="1" thickTop="1">
      <c r="A6" s="366">
        <v>1</v>
      </c>
      <c r="B6" s="369" t="s">
        <v>48</v>
      </c>
      <c r="C6" s="369" t="s">
        <v>49</v>
      </c>
      <c r="D6" s="62" t="s">
        <v>20</v>
      </c>
      <c r="E6" s="372" t="s">
        <v>22</v>
      </c>
      <c r="F6" s="63">
        <v>0</v>
      </c>
      <c r="G6" s="64">
        <v>173024495</v>
      </c>
      <c r="H6" s="65">
        <f>F6+G6</f>
        <v>173024495</v>
      </c>
      <c r="I6" s="66"/>
      <c r="J6" s="67"/>
      <c r="K6" s="68"/>
      <c r="L6" s="66"/>
      <c r="M6" s="67"/>
      <c r="N6" s="68">
        <f>M6+L6</f>
        <v>0</v>
      </c>
      <c r="O6" s="66"/>
      <c r="P6" s="66"/>
      <c r="Q6" s="68"/>
      <c r="R6" s="63"/>
      <c r="S6" s="64">
        <v>0</v>
      </c>
      <c r="T6" s="65">
        <f>R6+S6</f>
        <v>0</v>
      </c>
      <c r="U6" s="69">
        <v>0</v>
      </c>
      <c r="V6" s="67">
        <v>0</v>
      </c>
      <c r="W6" s="65">
        <f>U6+V6</f>
        <v>0</v>
      </c>
      <c r="X6" s="63">
        <v>0</v>
      </c>
      <c r="Y6" s="67">
        <v>0</v>
      </c>
      <c r="Z6" s="68">
        <f>Y6+X6</f>
        <v>0</v>
      </c>
      <c r="AA6" s="63">
        <v>0</v>
      </c>
      <c r="AB6" s="67">
        <v>10187320</v>
      </c>
      <c r="AC6" s="68">
        <f>AB6+AA6</f>
        <v>10187320</v>
      </c>
      <c r="AD6" s="63">
        <v>0</v>
      </c>
      <c r="AE6" s="67">
        <v>37830859</v>
      </c>
      <c r="AF6" s="68">
        <f>AE6+AD6</f>
        <v>37830859</v>
      </c>
      <c r="AG6" s="66">
        <v>0</v>
      </c>
      <c r="AH6" s="67">
        <v>70727258</v>
      </c>
      <c r="AI6" s="68">
        <f>AH6+AG6</f>
        <v>70727258</v>
      </c>
      <c r="AJ6" s="66">
        <v>0</v>
      </c>
      <c r="AK6" s="67">
        <v>54279058</v>
      </c>
      <c r="AL6" s="68">
        <f>AK6+AJ6</f>
        <v>54279058</v>
      </c>
      <c r="AM6" s="66">
        <v>0</v>
      </c>
      <c r="AN6" s="67">
        <v>0</v>
      </c>
      <c r="AO6" s="68">
        <f>AN6+AM6</f>
        <v>0</v>
      </c>
      <c r="AP6" s="66">
        <v>0</v>
      </c>
      <c r="AQ6" s="67">
        <v>0</v>
      </c>
      <c r="AR6" s="70">
        <f>AQ6+AP6</f>
        <v>0</v>
      </c>
      <c r="AS6" s="66">
        <v>0</v>
      </c>
      <c r="AT6" s="71">
        <v>0</v>
      </c>
      <c r="AU6" s="72">
        <f>AT6+AS6</f>
        <v>0</v>
      </c>
      <c r="AV6" s="66">
        <v>0</v>
      </c>
      <c r="AW6" s="71">
        <v>0</v>
      </c>
      <c r="AX6" s="73">
        <f>AW6+AV6</f>
        <v>0</v>
      </c>
      <c r="AY6" s="66">
        <v>0</v>
      </c>
      <c r="AZ6" s="71">
        <v>0</v>
      </c>
      <c r="BA6" s="73">
        <f>AZ6+AY6</f>
        <v>0</v>
      </c>
      <c r="BB6" s="66">
        <v>0</v>
      </c>
      <c r="BC6" s="71">
        <v>0</v>
      </c>
      <c r="BD6" s="73">
        <f>BC6+BB6</f>
        <v>0</v>
      </c>
      <c r="BE6" s="66">
        <v>0</v>
      </c>
      <c r="BF6" s="71">
        <v>0</v>
      </c>
      <c r="BG6" s="73">
        <f>BF6+BE6</f>
        <v>0</v>
      </c>
      <c r="BH6" s="71">
        <f>I6+L6+O6+R6+U6+X6+AA6+AD6+AG6+AJ6+AM6+AP6+AS6+AV6+AY6+BB6+BE6</f>
        <v>0</v>
      </c>
      <c r="BI6" s="67">
        <f>J6+M6+P6+S6+V6+Y6+AB6+AE6+AH6+AK6+AN6+AQ6+AT6+AW6+AZ6+BC6+BF6</f>
        <v>173024495</v>
      </c>
      <c r="BJ6" s="68">
        <f>K6+N6+Q6+T6+W6+Z6+AC6+AF6+AI6+AL6+AO6</f>
        <v>173024495</v>
      </c>
      <c r="BK6" s="66">
        <v>0</v>
      </c>
      <c r="BL6" s="67">
        <v>0</v>
      </c>
      <c r="BM6" s="68">
        <f>BK6+BL6</f>
        <v>0</v>
      </c>
      <c r="BN6" s="274">
        <f>BJ6+BM6</f>
        <v>173024495</v>
      </c>
      <c r="BO6" s="374" t="s">
        <v>50</v>
      </c>
    </row>
    <row r="7" spans="1:67" s="96" customFormat="1" ht="42.95" customHeight="1">
      <c r="A7" s="367"/>
      <c r="B7" s="370"/>
      <c r="C7" s="370"/>
      <c r="D7" s="75" t="s">
        <v>23</v>
      </c>
      <c r="E7" s="373"/>
      <c r="F7" s="76">
        <v>0</v>
      </c>
      <c r="G7" s="77">
        <v>30733736</v>
      </c>
      <c r="H7" s="78">
        <f>F7+G7</f>
        <v>30733736</v>
      </c>
      <c r="I7" s="76"/>
      <c r="J7" s="79"/>
      <c r="K7" s="78"/>
      <c r="L7" s="76"/>
      <c r="M7" s="79"/>
      <c r="N7" s="78"/>
      <c r="O7" s="76"/>
      <c r="P7" s="80"/>
      <c r="Q7" s="78"/>
      <c r="R7" s="76"/>
      <c r="S7" s="79">
        <v>0</v>
      </c>
      <c r="T7" s="78">
        <f>R7+S7</f>
        <v>0</v>
      </c>
      <c r="U7" s="81">
        <v>0</v>
      </c>
      <c r="V7" s="79">
        <v>0</v>
      </c>
      <c r="W7" s="78">
        <f>U7+V7</f>
        <v>0</v>
      </c>
      <c r="X7" s="76">
        <v>0</v>
      </c>
      <c r="Y7" s="79">
        <v>0</v>
      </c>
      <c r="Z7" s="82">
        <f>Y7+X7</f>
        <v>0</v>
      </c>
      <c r="AA7" s="76">
        <v>0</v>
      </c>
      <c r="AB7" s="77">
        <v>1818763</v>
      </c>
      <c r="AC7" s="82">
        <f>AB7+AA7</f>
        <v>1818763</v>
      </c>
      <c r="AD7" s="76">
        <v>0</v>
      </c>
      <c r="AE7" s="77">
        <v>6729034</v>
      </c>
      <c r="AF7" s="82">
        <f>AE7+AD7</f>
        <v>6729034</v>
      </c>
      <c r="AG7" s="76">
        <v>0</v>
      </c>
      <c r="AH7" s="77">
        <v>12554281</v>
      </c>
      <c r="AI7" s="78">
        <f>AH7+AG7</f>
        <v>12554281</v>
      </c>
      <c r="AJ7" s="76">
        <v>0</v>
      </c>
      <c r="AK7" s="77">
        <v>9631658</v>
      </c>
      <c r="AL7" s="83">
        <f>AK7+AJ7</f>
        <v>9631658</v>
      </c>
      <c r="AM7" s="76">
        <v>0</v>
      </c>
      <c r="AN7" s="84">
        <v>0</v>
      </c>
      <c r="AO7" s="78">
        <v>0</v>
      </c>
      <c r="AP7" s="76">
        <v>0</v>
      </c>
      <c r="AQ7" s="84">
        <v>0</v>
      </c>
      <c r="AR7" s="85">
        <v>0</v>
      </c>
      <c r="AS7" s="86">
        <v>0</v>
      </c>
      <c r="AT7" s="87">
        <v>0</v>
      </c>
      <c r="AU7" s="88">
        <f>AT7+AS7</f>
        <v>0</v>
      </c>
      <c r="AV7" s="86">
        <v>0</v>
      </c>
      <c r="AW7" s="87">
        <v>0</v>
      </c>
      <c r="AX7" s="89">
        <f>AW7+AV7</f>
        <v>0</v>
      </c>
      <c r="AY7" s="86">
        <v>0</v>
      </c>
      <c r="AZ7" s="87">
        <v>0</v>
      </c>
      <c r="BA7" s="89">
        <f>AZ7+AY7</f>
        <v>0</v>
      </c>
      <c r="BB7" s="86">
        <v>0</v>
      </c>
      <c r="BC7" s="87">
        <v>0</v>
      </c>
      <c r="BD7" s="89">
        <f>BC7+BB7</f>
        <v>0</v>
      </c>
      <c r="BE7" s="86">
        <v>0</v>
      </c>
      <c r="BF7" s="87">
        <v>0</v>
      </c>
      <c r="BG7" s="89">
        <f>BF7+BE7</f>
        <v>0</v>
      </c>
      <c r="BH7" s="90">
        <f>I7+L7+O7+R7+U7+X7+AA7+AD7+AG7+AJ7+AM7+AP7+AS7+AV7+AY7+BB7+BE7</f>
        <v>0</v>
      </c>
      <c r="BI7" s="91">
        <f>J7+M7+P7+S7+V7+Y7+AB7+AE7+AH7+AK7+AN7+AQ7+AT7+AW7+AZ7+BC7+BF7</f>
        <v>30733736</v>
      </c>
      <c r="BJ7" s="92">
        <f t="shared" ref="BJ7" si="0">K7+N7+Q7+T7+W7+Z7+AC7+AF7+AI7+AL7+AO7</f>
        <v>30733736</v>
      </c>
      <c r="BK7" s="93">
        <v>0</v>
      </c>
      <c r="BL7" s="94">
        <v>0</v>
      </c>
      <c r="BM7" s="92">
        <f>BK7+BL7</f>
        <v>0</v>
      </c>
      <c r="BN7" s="275">
        <f>BJ7+BM7</f>
        <v>30733736</v>
      </c>
      <c r="BO7" s="375"/>
    </row>
    <row r="8" spans="1:67" s="104" customFormat="1" ht="42.95" customHeight="1" thickBot="1">
      <c r="A8" s="368"/>
      <c r="B8" s="371"/>
      <c r="C8" s="371"/>
      <c r="D8" s="383" t="s">
        <v>8</v>
      </c>
      <c r="E8" s="384"/>
      <c r="F8" s="97">
        <f>F6+F7</f>
        <v>0</v>
      </c>
      <c r="G8" s="98">
        <f t="shared" ref="G8:BN8" si="1">G6+G7</f>
        <v>203758231</v>
      </c>
      <c r="H8" s="99">
        <f t="shared" si="1"/>
        <v>203758231</v>
      </c>
      <c r="I8" s="97">
        <f t="shared" si="1"/>
        <v>0</v>
      </c>
      <c r="J8" s="98">
        <f t="shared" si="1"/>
        <v>0</v>
      </c>
      <c r="K8" s="99">
        <f t="shared" si="1"/>
        <v>0</v>
      </c>
      <c r="L8" s="97">
        <f t="shared" si="1"/>
        <v>0</v>
      </c>
      <c r="M8" s="98">
        <f t="shared" si="1"/>
        <v>0</v>
      </c>
      <c r="N8" s="99">
        <f t="shared" si="1"/>
        <v>0</v>
      </c>
      <c r="O8" s="97">
        <f t="shared" si="1"/>
        <v>0</v>
      </c>
      <c r="P8" s="98">
        <f t="shared" si="1"/>
        <v>0</v>
      </c>
      <c r="Q8" s="99">
        <f t="shared" si="1"/>
        <v>0</v>
      </c>
      <c r="R8" s="97">
        <f t="shared" si="1"/>
        <v>0</v>
      </c>
      <c r="S8" s="98">
        <f t="shared" si="1"/>
        <v>0</v>
      </c>
      <c r="T8" s="99">
        <f t="shared" si="1"/>
        <v>0</v>
      </c>
      <c r="U8" s="97">
        <f t="shared" si="1"/>
        <v>0</v>
      </c>
      <c r="V8" s="98">
        <f t="shared" si="1"/>
        <v>0</v>
      </c>
      <c r="W8" s="99">
        <f t="shared" si="1"/>
        <v>0</v>
      </c>
      <c r="X8" s="97">
        <f t="shared" si="1"/>
        <v>0</v>
      </c>
      <c r="Y8" s="98">
        <f t="shared" si="1"/>
        <v>0</v>
      </c>
      <c r="Z8" s="99">
        <f t="shared" si="1"/>
        <v>0</v>
      </c>
      <c r="AA8" s="97">
        <f t="shared" si="1"/>
        <v>0</v>
      </c>
      <c r="AB8" s="98">
        <f t="shared" si="1"/>
        <v>12006083</v>
      </c>
      <c r="AC8" s="99">
        <f t="shared" si="1"/>
        <v>12006083</v>
      </c>
      <c r="AD8" s="97">
        <f t="shared" si="1"/>
        <v>0</v>
      </c>
      <c r="AE8" s="98">
        <f t="shared" si="1"/>
        <v>44559893</v>
      </c>
      <c r="AF8" s="99">
        <f t="shared" si="1"/>
        <v>44559893</v>
      </c>
      <c r="AG8" s="97">
        <f t="shared" si="1"/>
        <v>0</v>
      </c>
      <c r="AH8" s="98">
        <f t="shared" si="1"/>
        <v>83281539</v>
      </c>
      <c r="AI8" s="99">
        <f t="shared" si="1"/>
        <v>83281539</v>
      </c>
      <c r="AJ8" s="97">
        <f t="shared" si="1"/>
        <v>0</v>
      </c>
      <c r="AK8" s="98">
        <f t="shared" si="1"/>
        <v>63910716</v>
      </c>
      <c r="AL8" s="100">
        <f t="shared" si="1"/>
        <v>63910716</v>
      </c>
      <c r="AM8" s="97">
        <f t="shared" si="1"/>
        <v>0</v>
      </c>
      <c r="AN8" s="98">
        <f t="shared" si="1"/>
        <v>0</v>
      </c>
      <c r="AO8" s="99">
        <f t="shared" si="1"/>
        <v>0</v>
      </c>
      <c r="AP8" s="97">
        <f t="shared" si="1"/>
        <v>0</v>
      </c>
      <c r="AQ8" s="98">
        <f t="shared" si="1"/>
        <v>0</v>
      </c>
      <c r="AR8" s="100">
        <f t="shared" si="1"/>
        <v>0</v>
      </c>
      <c r="AS8" s="101">
        <f t="shared" si="1"/>
        <v>0</v>
      </c>
      <c r="AT8" s="98">
        <f t="shared" si="1"/>
        <v>0</v>
      </c>
      <c r="AU8" s="102">
        <f t="shared" si="1"/>
        <v>0</v>
      </c>
      <c r="AV8" s="97">
        <f t="shared" si="1"/>
        <v>0</v>
      </c>
      <c r="AW8" s="98">
        <f t="shared" si="1"/>
        <v>0</v>
      </c>
      <c r="AX8" s="99">
        <f t="shared" si="1"/>
        <v>0</v>
      </c>
      <c r="AY8" s="97">
        <f t="shared" si="1"/>
        <v>0</v>
      </c>
      <c r="AZ8" s="103">
        <f t="shared" si="1"/>
        <v>0</v>
      </c>
      <c r="BA8" s="99">
        <f t="shared" si="1"/>
        <v>0</v>
      </c>
      <c r="BB8" s="97">
        <f t="shared" si="1"/>
        <v>0</v>
      </c>
      <c r="BC8" s="98">
        <f t="shared" si="1"/>
        <v>0</v>
      </c>
      <c r="BD8" s="99">
        <f t="shared" si="1"/>
        <v>0</v>
      </c>
      <c r="BE8" s="97">
        <f t="shared" si="1"/>
        <v>0</v>
      </c>
      <c r="BF8" s="98">
        <f t="shared" si="1"/>
        <v>0</v>
      </c>
      <c r="BG8" s="99">
        <f t="shared" si="1"/>
        <v>0</v>
      </c>
      <c r="BH8" s="103">
        <f t="shared" si="1"/>
        <v>0</v>
      </c>
      <c r="BI8" s="98">
        <f t="shared" si="1"/>
        <v>203758231</v>
      </c>
      <c r="BJ8" s="99">
        <f t="shared" si="1"/>
        <v>203758231</v>
      </c>
      <c r="BK8" s="97">
        <f t="shared" si="1"/>
        <v>0</v>
      </c>
      <c r="BL8" s="98">
        <f t="shared" si="1"/>
        <v>0</v>
      </c>
      <c r="BM8" s="99">
        <f t="shared" si="1"/>
        <v>0</v>
      </c>
      <c r="BN8" s="276">
        <f t="shared" si="1"/>
        <v>203758231</v>
      </c>
      <c r="BO8" s="376"/>
    </row>
    <row r="9" spans="1:67" s="74" customFormat="1" ht="42.95" customHeight="1" thickTop="1">
      <c r="A9" s="366">
        <v>2</v>
      </c>
      <c r="B9" s="369" t="s">
        <v>51</v>
      </c>
      <c r="C9" s="369" t="s">
        <v>52</v>
      </c>
      <c r="D9" s="62" t="s">
        <v>20</v>
      </c>
      <c r="E9" s="372" t="s">
        <v>22</v>
      </c>
      <c r="F9" s="63">
        <v>0</v>
      </c>
      <c r="G9" s="64">
        <f>91827200-27200</f>
        <v>91800000</v>
      </c>
      <c r="H9" s="65">
        <f>F9+G9</f>
        <v>91800000</v>
      </c>
      <c r="I9" s="66"/>
      <c r="J9" s="67"/>
      <c r="K9" s="68"/>
      <c r="L9" s="66"/>
      <c r="M9" s="67"/>
      <c r="N9" s="68">
        <f>M9+L9</f>
        <v>0</v>
      </c>
      <c r="O9" s="66"/>
      <c r="P9" s="66"/>
      <c r="Q9" s="68"/>
      <c r="R9" s="63"/>
      <c r="S9" s="64">
        <v>0</v>
      </c>
      <c r="T9" s="65">
        <f>R9+S9</f>
        <v>0</v>
      </c>
      <c r="U9" s="69">
        <v>0</v>
      </c>
      <c r="V9" s="67">
        <v>0</v>
      </c>
      <c r="W9" s="65">
        <f>U9+V9</f>
        <v>0</v>
      </c>
      <c r="X9" s="63">
        <v>0</v>
      </c>
      <c r="Y9" s="67">
        <v>0</v>
      </c>
      <c r="Z9" s="68">
        <f>Y9+X9</f>
        <v>0</v>
      </c>
      <c r="AA9" s="63">
        <v>0</v>
      </c>
      <c r="AB9" s="67">
        <v>0</v>
      </c>
      <c r="AC9" s="68">
        <f>AB9+AA9</f>
        <v>0</v>
      </c>
      <c r="AD9" s="63">
        <v>0</v>
      </c>
      <c r="AE9" s="67">
        <v>0</v>
      </c>
      <c r="AF9" s="68">
        <f>AE9+AD9</f>
        <v>0</v>
      </c>
      <c r="AG9" s="66">
        <v>0</v>
      </c>
      <c r="AH9" s="67">
        <v>0</v>
      </c>
      <c r="AI9" s="68">
        <f>AH9+AG9</f>
        <v>0</v>
      </c>
      <c r="AJ9" s="66">
        <v>0</v>
      </c>
      <c r="AK9" s="67">
        <v>91800000</v>
      </c>
      <c r="AL9" s="68">
        <f>AK9+AJ9</f>
        <v>91800000</v>
      </c>
      <c r="AM9" s="66">
        <v>0</v>
      </c>
      <c r="AN9" s="67">
        <v>0</v>
      </c>
      <c r="AO9" s="68">
        <f>AN9+AM9</f>
        <v>0</v>
      </c>
      <c r="AP9" s="66">
        <v>0</v>
      </c>
      <c r="AQ9" s="67">
        <v>0</v>
      </c>
      <c r="AR9" s="70">
        <f>AQ9+AP9</f>
        <v>0</v>
      </c>
      <c r="AS9" s="66">
        <v>0</v>
      </c>
      <c r="AT9" s="71">
        <v>0</v>
      </c>
      <c r="AU9" s="72">
        <f>AT9+AS9</f>
        <v>0</v>
      </c>
      <c r="AV9" s="66">
        <v>0</v>
      </c>
      <c r="AW9" s="71">
        <v>0</v>
      </c>
      <c r="AX9" s="73">
        <f>AW9+AV9</f>
        <v>0</v>
      </c>
      <c r="AY9" s="69">
        <v>0</v>
      </c>
      <c r="AZ9" s="67">
        <v>0</v>
      </c>
      <c r="BA9" s="68">
        <f>AZ9+AY9</f>
        <v>0</v>
      </c>
      <c r="BB9" s="66">
        <v>0</v>
      </c>
      <c r="BC9" s="67">
        <v>0</v>
      </c>
      <c r="BD9" s="68">
        <f>BC9+BB9</f>
        <v>0</v>
      </c>
      <c r="BE9" s="71">
        <v>0</v>
      </c>
      <c r="BF9" s="67">
        <v>0</v>
      </c>
      <c r="BG9" s="70">
        <f>BF9+BE9</f>
        <v>0</v>
      </c>
      <c r="BH9" s="66">
        <f t="shared" ref="BH9:BI11" si="2">I9+L9+O9+R9+U9+X9+AA9+AD9+AG9+AJ9+AM9+AP9+AS9+AV9+AY9+BB9+BE9</f>
        <v>0</v>
      </c>
      <c r="BI9" s="67">
        <f t="shared" si="2"/>
        <v>91800000</v>
      </c>
      <c r="BJ9" s="68">
        <f>K9+N9+Q9+T9+W9+Z9+AC9+AF9+AI9+AL9+AO9</f>
        <v>91800000</v>
      </c>
      <c r="BK9" s="66">
        <v>0</v>
      </c>
      <c r="BL9" s="67">
        <v>0</v>
      </c>
      <c r="BM9" s="68">
        <f>BK9+BL9</f>
        <v>0</v>
      </c>
      <c r="BN9" s="274">
        <f>BJ9+BM9</f>
        <v>91800000</v>
      </c>
      <c r="BO9" s="374" t="s">
        <v>53</v>
      </c>
    </row>
    <row r="10" spans="1:67" s="74" customFormat="1" ht="42.95" customHeight="1">
      <c r="A10" s="367"/>
      <c r="B10" s="370"/>
      <c r="C10" s="387"/>
      <c r="D10" s="310" t="s">
        <v>76</v>
      </c>
      <c r="E10" s="388"/>
      <c r="F10" s="308">
        <v>0</v>
      </c>
      <c r="G10" s="311">
        <v>27200</v>
      </c>
      <c r="H10" s="309">
        <f>F10+G10</f>
        <v>27200</v>
      </c>
      <c r="I10" s="295"/>
      <c r="J10" s="296"/>
      <c r="K10" s="297"/>
      <c r="L10" s="295"/>
      <c r="M10" s="296"/>
      <c r="N10" s="297"/>
      <c r="O10" s="295"/>
      <c r="P10" s="298"/>
      <c r="Q10" s="297"/>
      <c r="R10" s="295"/>
      <c r="S10" s="296"/>
      <c r="T10" s="297"/>
      <c r="U10" s="299"/>
      <c r="V10" s="296"/>
      <c r="W10" s="297"/>
      <c r="X10" s="295"/>
      <c r="Y10" s="296"/>
      <c r="Z10" s="300"/>
      <c r="AA10" s="308">
        <v>0</v>
      </c>
      <c r="AB10" s="312">
        <v>27200</v>
      </c>
      <c r="AC10" s="300">
        <f>AB10+AA10</f>
        <v>27200</v>
      </c>
      <c r="AD10" s="308">
        <v>0</v>
      </c>
      <c r="AE10" s="296">
        <v>0</v>
      </c>
      <c r="AF10" s="300">
        <v>0</v>
      </c>
      <c r="AG10" s="295">
        <v>0</v>
      </c>
      <c r="AH10" s="296">
        <v>0</v>
      </c>
      <c r="AI10" s="297">
        <v>0</v>
      </c>
      <c r="AJ10" s="295">
        <v>0</v>
      </c>
      <c r="AK10" s="296">
        <v>0</v>
      </c>
      <c r="AL10" s="83">
        <v>0</v>
      </c>
      <c r="AM10" s="295">
        <v>0</v>
      </c>
      <c r="AN10" s="296">
        <v>0</v>
      </c>
      <c r="AO10" s="297">
        <v>0</v>
      </c>
      <c r="AP10" s="295">
        <v>0</v>
      </c>
      <c r="AQ10" s="296">
        <v>0</v>
      </c>
      <c r="AR10" s="301">
        <v>0</v>
      </c>
      <c r="AS10" s="302">
        <v>0</v>
      </c>
      <c r="AT10" s="303">
        <v>0</v>
      </c>
      <c r="AU10" s="304">
        <v>0</v>
      </c>
      <c r="AV10" s="302">
        <v>0</v>
      </c>
      <c r="AW10" s="303">
        <v>0</v>
      </c>
      <c r="AX10" s="305">
        <v>0</v>
      </c>
      <c r="AY10" s="306">
        <v>0</v>
      </c>
      <c r="AZ10" s="307">
        <v>0</v>
      </c>
      <c r="BA10" s="300">
        <v>0</v>
      </c>
      <c r="BB10" s="302">
        <v>0</v>
      </c>
      <c r="BC10" s="307">
        <v>0</v>
      </c>
      <c r="BD10" s="300">
        <v>0</v>
      </c>
      <c r="BE10" s="303">
        <v>0</v>
      </c>
      <c r="BF10" s="307">
        <v>0</v>
      </c>
      <c r="BG10" s="83">
        <v>0</v>
      </c>
      <c r="BH10" s="302">
        <f t="shared" si="2"/>
        <v>0</v>
      </c>
      <c r="BI10" s="314">
        <f t="shared" si="2"/>
        <v>27200</v>
      </c>
      <c r="BJ10" s="300">
        <f>K10+N10+Q10+T10+W10+Z10+AC10+AF10+AI10+AL10+AO10</f>
        <v>27200</v>
      </c>
      <c r="BK10" s="302">
        <v>0</v>
      </c>
      <c r="BL10" s="307">
        <v>0</v>
      </c>
      <c r="BM10" s="300">
        <f>BK10+BL10</f>
        <v>0</v>
      </c>
      <c r="BN10" s="313">
        <f>BJ10+BM10</f>
        <v>27200</v>
      </c>
      <c r="BO10" s="375"/>
    </row>
    <row r="11" spans="1:67" s="96" customFormat="1" ht="42.95" customHeight="1">
      <c r="A11" s="367"/>
      <c r="B11" s="370"/>
      <c r="C11" s="370"/>
      <c r="D11" s="75" t="s">
        <v>23</v>
      </c>
      <c r="E11" s="373"/>
      <c r="F11" s="76">
        <v>0</v>
      </c>
      <c r="G11" s="77">
        <v>41052160</v>
      </c>
      <c r="H11" s="78">
        <f>F11+G11</f>
        <v>41052160</v>
      </c>
      <c r="I11" s="76"/>
      <c r="J11" s="79"/>
      <c r="K11" s="78"/>
      <c r="L11" s="76"/>
      <c r="M11" s="79"/>
      <c r="N11" s="78"/>
      <c r="O11" s="76"/>
      <c r="P11" s="80"/>
      <c r="Q11" s="78"/>
      <c r="R11" s="76"/>
      <c r="S11" s="79">
        <v>0</v>
      </c>
      <c r="T11" s="78">
        <f>R11+S11</f>
        <v>0</v>
      </c>
      <c r="U11" s="81">
        <v>0</v>
      </c>
      <c r="V11" s="79">
        <v>0</v>
      </c>
      <c r="W11" s="78">
        <f>U11+V11</f>
        <v>0</v>
      </c>
      <c r="X11" s="76">
        <v>0</v>
      </c>
      <c r="Y11" s="79">
        <v>0</v>
      </c>
      <c r="Z11" s="82">
        <f>Y11+X11</f>
        <v>0</v>
      </c>
      <c r="AA11" s="76">
        <v>0</v>
      </c>
      <c r="AB11" s="77">
        <v>12160</v>
      </c>
      <c r="AC11" s="82">
        <f>AB11+AA11</f>
        <v>12160</v>
      </c>
      <c r="AD11" s="76">
        <v>0</v>
      </c>
      <c r="AE11" s="84">
        <v>0</v>
      </c>
      <c r="AF11" s="82">
        <f>AE11+AD11</f>
        <v>0</v>
      </c>
      <c r="AG11" s="76">
        <v>0</v>
      </c>
      <c r="AH11" s="84">
        <v>0</v>
      </c>
      <c r="AI11" s="78">
        <f>AH11+AG11</f>
        <v>0</v>
      </c>
      <c r="AJ11" s="76">
        <v>0</v>
      </c>
      <c r="AK11" s="77">
        <v>41040000</v>
      </c>
      <c r="AL11" s="83">
        <f>AK11+AJ11</f>
        <v>41040000</v>
      </c>
      <c r="AM11" s="76">
        <v>0</v>
      </c>
      <c r="AN11" s="84">
        <v>0</v>
      </c>
      <c r="AO11" s="78">
        <v>0</v>
      </c>
      <c r="AP11" s="76">
        <v>0</v>
      </c>
      <c r="AQ11" s="84">
        <v>0</v>
      </c>
      <c r="AR11" s="85">
        <v>0</v>
      </c>
      <c r="AS11" s="86">
        <v>0</v>
      </c>
      <c r="AT11" s="87">
        <v>0</v>
      </c>
      <c r="AU11" s="88">
        <v>0</v>
      </c>
      <c r="AV11" s="86">
        <v>0</v>
      </c>
      <c r="AW11" s="87">
        <v>0</v>
      </c>
      <c r="AX11" s="89">
        <v>0</v>
      </c>
      <c r="AY11" s="95">
        <v>0</v>
      </c>
      <c r="AZ11" s="105">
        <v>0</v>
      </c>
      <c r="BA11" s="82">
        <v>0</v>
      </c>
      <c r="BB11" s="86">
        <v>0</v>
      </c>
      <c r="BC11" s="105">
        <v>0</v>
      </c>
      <c r="BD11" s="82">
        <v>0</v>
      </c>
      <c r="BE11" s="87">
        <v>0</v>
      </c>
      <c r="BF11" s="105">
        <v>0</v>
      </c>
      <c r="BG11" s="106">
        <v>0</v>
      </c>
      <c r="BH11" s="93">
        <f t="shared" si="2"/>
        <v>0</v>
      </c>
      <c r="BI11" s="91">
        <f t="shared" si="2"/>
        <v>41052160</v>
      </c>
      <c r="BJ11" s="92">
        <f t="shared" ref="BJ11" si="3">K11+N11+Q11+T11+W11+Z11+AC11+AF11+AI11+AL11+AO11</f>
        <v>41052160</v>
      </c>
      <c r="BK11" s="93">
        <v>0</v>
      </c>
      <c r="BL11" s="94">
        <v>0</v>
      </c>
      <c r="BM11" s="92">
        <f>BK11+BL11</f>
        <v>0</v>
      </c>
      <c r="BN11" s="275">
        <f>BJ11+BM11</f>
        <v>41052160</v>
      </c>
      <c r="BO11" s="375"/>
    </row>
    <row r="12" spans="1:67" s="104" customFormat="1" ht="42.95" customHeight="1" thickBot="1">
      <c r="A12" s="368"/>
      <c r="B12" s="371"/>
      <c r="C12" s="371"/>
      <c r="D12" s="383" t="s">
        <v>8</v>
      </c>
      <c r="E12" s="384"/>
      <c r="F12" s="97">
        <f>F9+F11+F10</f>
        <v>0</v>
      </c>
      <c r="G12" s="98">
        <f t="shared" ref="G12:BN12" si="4">G9+G11+G10</f>
        <v>132879360</v>
      </c>
      <c r="H12" s="99">
        <f t="shared" si="4"/>
        <v>132879360</v>
      </c>
      <c r="I12" s="97">
        <f t="shared" si="4"/>
        <v>0</v>
      </c>
      <c r="J12" s="98">
        <f t="shared" si="4"/>
        <v>0</v>
      </c>
      <c r="K12" s="99">
        <f t="shared" si="4"/>
        <v>0</v>
      </c>
      <c r="L12" s="97">
        <f t="shared" si="4"/>
        <v>0</v>
      </c>
      <c r="M12" s="98">
        <f t="shared" si="4"/>
        <v>0</v>
      </c>
      <c r="N12" s="99">
        <f t="shared" si="4"/>
        <v>0</v>
      </c>
      <c r="O12" s="97">
        <f t="shared" si="4"/>
        <v>0</v>
      </c>
      <c r="P12" s="98">
        <f t="shared" si="4"/>
        <v>0</v>
      </c>
      <c r="Q12" s="99">
        <f t="shared" si="4"/>
        <v>0</v>
      </c>
      <c r="R12" s="97">
        <f t="shared" si="4"/>
        <v>0</v>
      </c>
      <c r="S12" s="98">
        <f t="shared" si="4"/>
        <v>0</v>
      </c>
      <c r="T12" s="99">
        <f t="shared" si="4"/>
        <v>0</v>
      </c>
      <c r="U12" s="97">
        <f t="shared" si="4"/>
        <v>0</v>
      </c>
      <c r="V12" s="98">
        <f t="shared" si="4"/>
        <v>0</v>
      </c>
      <c r="W12" s="99">
        <f t="shared" si="4"/>
        <v>0</v>
      </c>
      <c r="X12" s="97">
        <f t="shared" si="4"/>
        <v>0</v>
      </c>
      <c r="Y12" s="98">
        <f t="shared" si="4"/>
        <v>0</v>
      </c>
      <c r="Z12" s="99">
        <f t="shared" si="4"/>
        <v>0</v>
      </c>
      <c r="AA12" s="97">
        <f t="shared" si="4"/>
        <v>0</v>
      </c>
      <c r="AB12" s="98">
        <f t="shared" si="4"/>
        <v>39360</v>
      </c>
      <c r="AC12" s="99">
        <f t="shared" si="4"/>
        <v>39360</v>
      </c>
      <c r="AD12" s="97">
        <f t="shared" si="4"/>
        <v>0</v>
      </c>
      <c r="AE12" s="98">
        <f t="shared" si="4"/>
        <v>0</v>
      </c>
      <c r="AF12" s="99">
        <f t="shared" si="4"/>
        <v>0</v>
      </c>
      <c r="AG12" s="97">
        <f t="shared" si="4"/>
        <v>0</v>
      </c>
      <c r="AH12" s="98">
        <f t="shared" si="4"/>
        <v>0</v>
      </c>
      <c r="AI12" s="99">
        <f t="shared" si="4"/>
        <v>0</v>
      </c>
      <c r="AJ12" s="97">
        <f t="shared" si="4"/>
        <v>0</v>
      </c>
      <c r="AK12" s="98">
        <f t="shared" si="4"/>
        <v>132840000</v>
      </c>
      <c r="AL12" s="100">
        <f t="shared" si="4"/>
        <v>132840000</v>
      </c>
      <c r="AM12" s="97">
        <f t="shared" si="4"/>
        <v>0</v>
      </c>
      <c r="AN12" s="98">
        <f t="shared" si="4"/>
        <v>0</v>
      </c>
      <c r="AO12" s="99">
        <f t="shared" si="4"/>
        <v>0</v>
      </c>
      <c r="AP12" s="97">
        <f t="shared" si="4"/>
        <v>0</v>
      </c>
      <c r="AQ12" s="98">
        <f t="shared" si="4"/>
        <v>0</v>
      </c>
      <c r="AR12" s="100">
        <f t="shared" si="4"/>
        <v>0</v>
      </c>
      <c r="AS12" s="101">
        <f t="shared" si="4"/>
        <v>0</v>
      </c>
      <c r="AT12" s="98">
        <f t="shared" si="4"/>
        <v>0</v>
      </c>
      <c r="AU12" s="102">
        <f t="shared" si="4"/>
        <v>0</v>
      </c>
      <c r="AV12" s="97">
        <f t="shared" si="4"/>
        <v>0</v>
      </c>
      <c r="AW12" s="98">
        <f t="shared" si="4"/>
        <v>0</v>
      </c>
      <c r="AX12" s="99">
        <f t="shared" si="4"/>
        <v>0</v>
      </c>
      <c r="AY12" s="97">
        <f t="shared" si="4"/>
        <v>0</v>
      </c>
      <c r="AZ12" s="103">
        <f t="shared" si="4"/>
        <v>0</v>
      </c>
      <c r="BA12" s="99">
        <f t="shared" si="4"/>
        <v>0</v>
      </c>
      <c r="BB12" s="97">
        <f t="shared" si="4"/>
        <v>0</v>
      </c>
      <c r="BC12" s="98">
        <f t="shared" si="4"/>
        <v>0</v>
      </c>
      <c r="BD12" s="99">
        <f t="shared" si="4"/>
        <v>0</v>
      </c>
      <c r="BE12" s="103">
        <f t="shared" si="4"/>
        <v>0</v>
      </c>
      <c r="BF12" s="98">
        <f t="shared" si="4"/>
        <v>0</v>
      </c>
      <c r="BG12" s="100">
        <f t="shared" si="4"/>
        <v>0</v>
      </c>
      <c r="BH12" s="97">
        <f t="shared" si="4"/>
        <v>0</v>
      </c>
      <c r="BI12" s="98">
        <f t="shared" si="4"/>
        <v>132879360</v>
      </c>
      <c r="BJ12" s="99">
        <f t="shared" si="4"/>
        <v>132879360</v>
      </c>
      <c r="BK12" s="97">
        <f t="shared" si="4"/>
        <v>0</v>
      </c>
      <c r="BL12" s="98">
        <f t="shared" si="4"/>
        <v>0</v>
      </c>
      <c r="BM12" s="99">
        <f t="shared" si="4"/>
        <v>0</v>
      </c>
      <c r="BN12" s="276">
        <f t="shared" si="4"/>
        <v>132879360</v>
      </c>
      <c r="BO12" s="376"/>
    </row>
    <row r="13" spans="1:67" s="2" customFormat="1" ht="42.95" customHeight="1" thickTop="1">
      <c r="A13" s="395">
        <v>3</v>
      </c>
      <c r="B13" s="398" t="s">
        <v>54</v>
      </c>
      <c r="C13" s="369" t="s">
        <v>55</v>
      </c>
      <c r="D13" s="401" t="s">
        <v>56</v>
      </c>
      <c r="E13" s="107" t="s">
        <v>21</v>
      </c>
      <c r="F13" s="108">
        <v>0</v>
      </c>
      <c r="G13" s="109">
        <v>1348350</v>
      </c>
      <c r="H13" s="110">
        <f>G13+F13</f>
        <v>1348350</v>
      </c>
      <c r="I13" s="108"/>
      <c r="J13" s="111"/>
      <c r="K13" s="110">
        <f>J13+I13</f>
        <v>0</v>
      </c>
      <c r="L13" s="108"/>
      <c r="M13" s="111"/>
      <c r="N13" s="110">
        <f>M13+L13</f>
        <v>0</v>
      </c>
      <c r="O13" s="108">
        <v>0</v>
      </c>
      <c r="P13" s="111">
        <v>0</v>
      </c>
      <c r="Q13" s="110">
        <f>P13+O13</f>
        <v>0</v>
      </c>
      <c r="R13" s="108"/>
      <c r="S13" s="111">
        <v>0</v>
      </c>
      <c r="T13" s="112">
        <f>S13+R13</f>
        <v>0</v>
      </c>
      <c r="U13" s="108"/>
      <c r="V13" s="111"/>
      <c r="W13" s="110"/>
      <c r="X13" s="113">
        <v>0</v>
      </c>
      <c r="Y13" s="109">
        <v>0</v>
      </c>
      <c r="Z13" s="112">
        <f>Y13+X13</f>
        <v>0</v>
      </c>
      <c r="AA13" s="108">
        <v>0</v>
      </c>
      <c r="AB13" s="111">
        <v>723010</v>
      </c>
      <c r="AC13" s="110">
        <f>AA13+AB13</f>
        <v>723010</v>
      </c>
      <c r="AD13" s="113">
        <v>0</v>
      </c>
      <c r="AE13" s="111">
        <v>516740</v>
      </c>
      <c r="AF13" s="112">
        <f>AD13+AE13</f>
        <v>516740</v>
      </c>
      <c r="AG13" s="108">
        <v>0</v>
      </c>
      <c r="AH13" s="111">
        <v>108600</v>
      </c>
      <c r="AI13" s="110">
        <f>AG13+AH13</f>
        <v>108600</v>
      </c>
      <c r="AJ13" s="113">
        <v>0</v>
      </c>
      <c r="AK13" s="111">
        <v>0</v>
      </c>
      <c r="AL13" s="112">
        <f>AJ13+AK13</f>
        <v>0</v>
      </c>
      <c r="AM13" s="114">
        <v>0</v>
      </c>
      <c r="AN13" s="115">
        <v>0</v>
      </c>
      <c r="AO13" s="116">
        <f>AM13+AN13</f>
        <v>0</v>
      </c>
      <c r="AP13" s="108">
        <v>0</v>
      </c>
      <c r="AQ13" s="111">
        <v>0</v>
      </c>
      <c r="AR13" s="110">
        <f>AP13+AQ13</f>
        <v>0</v>
      </c>
      <c r="AS13" s="113">
        <v>0</v>
      </c>
      <c r="AT13" s="111">
        <v>0</v>
      </c>
      <c r="AU13" s="112">
        <f>AS13+AT13</f>
        <v>0</v>
      </c>
      <c r="AV13" s="108">
        <v>0</v>
      </c>
      <c r="AW13" s="111">
        <v>0</v>
      </c>
      <c r="AX13" s="110">
        <f>AV13+AW13</f>
        <v>0</v>
      </c>
      <c r="AY13" s="113">
        <v>0</v>
      </c>
      <c r="AZ13" s="111">
        <v>0</v>
      </c>
      <c r="BA13" s="112">
        <f>AY13+AZ13</f>
        <v>0</v>
      </c>
      <c r="BB13" s="108">
        <v>0</v>
      </c>
      <c r="BC13" s="111">
        <v>0</v>
      </c>
      <c r="BD13" s="112">
        <f>BB13+BC13</f>
        <v>0</v>
      </c>
      <c r="BE13" s="108">
        <v>0</v>
      </c>
      <c r="BF13" s="111">
        <v>0</v>
      </c>
      <c r="BG13" s="112">
        <f>BE13+BF13</f>
        <v>0</v>
      </c>
      <c r="BH13" s="117">
        <f t="shared" ref="BH13:BJ14" si="5">I13+L13+O13+R13+U13+X13+AA13+AD13+AG13+AJ13+AM13</f>
        <v>0</v>
      </c>
      <c r="BI13" s="118">
        <f t="shared" si="5"/>
        <v>1348350</v>
      </c>
      <c r="BJ13" s="110">
        <f t="shared" si="5"/>
        <v>1348350</v>
      </c>
      <c r="BK13" s="108">
        <v>0</v>
      </c>
      <c r="BL13" s="111">
        <v>0</v>
      </c>
      <c r="BM13" s="110">
        <f>BL13+BK13</f>
        <v>0</v>
      </c>
      <c r="BN13" s="277">
        <f>BM13+BJ13</f>
        <v>1348350</v>
      </c>
      <c r="BO13" s="403" t="s">
        <v>57</v>
      </c>
    </row>
    <row r="14" spans="1:67" s="130" customFormat="1" ht="42.95" customHeight="1">
      <c r="A14" s="396"/>
      <c r="B14" s="399"/>
      <c r="C14" s="370"/>
      <c r="D14" s="402"/>
      <c r="E14" s="119" t="s">
        <v>22</v>
      </c>
      <c r="F14" s="120">
        <v>0</v>
      </c>
      <c r="G14" s="121">
        <v>1401369</v>
      </c>
      <c r="H14" s="122">
        <f>G14+F14</f>
        <v>1401369</v>
      </c>
      <c r="I14" s="123"/>
      <c r="J14" s="124"/>
      <c r="K14" s="125">
        <f>J14+I14</f>
        <v>0</v>
      </c>
      <c r="L14" s="123"/>
      <c r="M14" s="126"/>
      <c r="N14" s="125">
        <f>M14+L14</f>
        <v>0</v>
      </c>
      <c r="O14" s="120">
        <v>0</v>
      </c>
      <c r="P14" s="121">
        <v>0</v>
      </c>
      <c r="Q14" s="122">
        <f>P14+O14</f>
        <v>0</v>
      </c>
      <c r="R14" s="120"/>
      <c r="S14" s="121">
        <v>0</v>
      </c>
      <c r="T14" s="127">
        <f>S14+R14</f>
        <v>0</v>
      </c>
      <c r="U14" s="120"/>
      <c r="V14" s="121"/>
      <c r="W14" s="122"/>
      <c r="X14" s="128">
        <v>0</v>
      </c>
      <c r="Y14" s="121">
        <v>0</v>
      </c>
      <c r="Z14" s="127">
        <f>Y14+X14</f>
        <v>0</v>
      </c>
      <c r="AA14" s="120">
        <v>0</v>
      </c>
      <c r="AB14" s="121">
        <v>1401369</v>
      </c>
      <c r="AC14" s="122">
        <f>AA14+AB14</f>
        <v>1401369</v>
      </c>
      <c r="AD14" s="128">
        <v>0</v>
      </c>
      <c r="AE14" s="121">
        <v>0</v>
      </c>
      <c r="AF14" s="127">
        <f>AD14+AE14</f>
        <v>0</v>
      </c>
      <c r="AG14" s="120">
        <v>0</v>
      </c>
      <c r="AH14" s="121">
        <v>0</v>
      </c>
      <c r="AI14" s="122">
        <f>AG14+AH14</f>
        <v>0</v>
      </c>
      <c r="AJ14" s="128">
        <v>0</v>
      </c>
      <c r="AK14" s="121">
        <v>0</v>
      </c>
      <c r="AL14" s="127">
        <f>AJ14+AK14</f>
        <v>0</v>
      </c>
      <c r="AM14" s="120">
        <v>0</v>
      </c>
      <c r="AN14" s="121">
        <v>0</v>
      </c>
      <c r="AO14" s="122">
        <f>AM14+AN14</f>
        <v>0</v>
      </c>
      <c r="AP14" s="120">
        <v>0</v>
      </c>
      <c r="AQ14" s="121">
        <v>0</v>
      </c>
      <c r="AR14" s="122">
        <f>AP14+AQ14</f>
        <v>0</v>
      </c>
      <c r="AS14" s="128">
        <v>0</v>
      </c>
      <c r="AT14" s="121">
        <v>0</v>
      </c>
      <c r="AU14" s="127">
        <f>AS14+AT14</f>
        <v>0</v>
      </c>
      <c r="AV14" s="120">
        <v>0</v>
      </c>
      <c r="AW14" s="121">
        <v>0</v>
      </c>
      <c r="AX14" s="122">
        <f>AV14+AW14</f>
        <v>0</v>
      </c>
      <c r="AY14" s="128">
        <v>0</v>
      </c>
      <c r="AZ14" s="121">
        <v>0</v>
      </c>
      <c r="BA14" s="127">
        <f>AY14+AZ14</f>
        <v>0</v>
      </c>
      <c r="BB14" s="120">
        <v>0</v>
      </c>
      <c r="BC14" s="121">
        <v>0</v>
      </c>
      <c r="BD14" s="127">
        <f>BB14+BC14</f>
        <v>0</v>
      </c>
      <c r="BE14" s="120">
        <v>0</v>
      </c>
      <c r="BF14" s="121">
        <v>0</v>
      </c>
      <c r="BG14" s="127">
        <f>BE14+BF14</f>
        <v>0</v>
      </c>
      <c r="BH14" s="120">
        <f t="shared" si="5"/>
        <v>0</v>
      </c>
      <c r="BI14" s="121">
        <f t="shared" si="5"/>
        <v>1401369</v>
      </c>
      <c r="BJ14" s="122">
        <f t="shared" si="5"/>
        <v>1401369</v>
      </c>
      <c r="BK14" s="120">
        <v>0</v>
      </c>
      <c r="BL14" s="129">
        <v>0</v>
      </c>
      <c r="BM14" s="122">
        <f>BL14+BK14</f>
        <v>0</v>
      </c>
      <c r="BN14" s="278">
        <f>BM14+BJ14</f>
        <v>1401369</v>
      </c>
      <c r="BO14" s="404"/>
    </row>
    <row r="15" spans="1:67" s="130" customFormat="1" ht="42.95" customHeight="1">
      <c r="A15" s="396"/>
      <c r="B15" s="399"/>
      <c r="C15" s="370"/>
      <c r="D15" s="406" t="s">
        <v>8</v>
      </c>
      <c r="E15" s="407"/>
      <c r="F15" s="131">
        <f t="shared" ref="F15:T15" si="6">F14+F13</f>
        <v>0</v>
      </c>
      <c r="G15" s="132">
        <f t="shared" si="6"/>
        <v>2749719</v>
      </c>
      <c r="H15" s="133">
        <f t="shared" si="6"/>
        <v>2749719</v>
      </c>
      <c r="I15" s="134">
        <f t="shared" si="6"/>
        <v>0</v>
      </c>
      <c r="J15" s="135">
        <f t="shared" si="6"/>
        <v>0</v>
      </c>
      <c r="K15" s="136">
        <f t="shared" si="6"/>
        <v>0</v>
      </c>
      <c r="L15" s="134">
        <f t="shared" si="6"/>
        <v>0</v>
      </c>
      <c r="M15" s="135">
        <f t="shared" si="6"/>
        <v>0</v>
      </c>
      <c r="N15" s="136">
        <f t="shared" si="6"/>
        <v>0</v>
      </c>
      <c r="O15" s="131">
        <f t="shared" si="6"/>
        <v>0</v>
      </c>
      <c r="P15" s="132">
        <f t="shared" si="6"/>
        <v>0</v>
      </c>
      <c r="Q15" s="133">
        <f t="shared" si="6"/>
        <v>0</v>
      </c>
      <c r="R15" s="131">
        <f t="shared" si="6"/>
        <v>0</v>
      </c>
      <c r="S15" s="132">
        <f t="shared" si="6"/>
        <v>0</v>
      </c>
      <c r="T15" s="137">
        <f t="shared" si="6"/>
        <v>0</v>
      </c>
      <c r="U15" s="131"/>
      <c r="V15" s="132"/>
      <c r="W15" s="133"/>
      <c r="X15" s="138">
        <f t="shared" ref="X15:BN15" si="7">X14+X13</f>
        <v>0</v>
      </c>
      <c r="Y15" s="132">
        <f t="shared" si="7"/>
        <v>0</v>
      </c>
      <c r="Z15" s="137">
        <f t="shared" si="7"/>
        <v>0</v>
      </c>
      <c r="AA15" s="131">
        <f t="shared" si="7"/>
        <v>0</v>
      </c>
      <c r="AB15" s="132">
        <f t="shared" si="7"/>
        <v>2124379</v>
      </c>
      <c r="AC15" s="133">
        <f t="shared" si="7"/>
        <v>2124379</v>
      </c>
      <c r="AD15" s="138">
        <f t="shared" si="7"/>
        <v>0</v>
      </c>
      <c r="AE15" s="132">
        <f t="shared" si="7"/>
        <v>516740</v>
      </c>
      <c r="AF15" s="137">
        <f t="shared" si="7"/>
        <v>516740</v>
      </c>
      <c r="AG15" s="131">
        <f t="shared" si="7"/>
        <v>0</v>
      </c>
      <c r="AH15" s="132">
        <f t="shared" si="7"/>
        <v>108600</v>
      </c>
      <c r="AI15" s="133">
        <f t="shared" si="7"/>
        <v>108600</v>
      </c>
      <c r="AJ15" s="138">
        <f t="shared" si="7"/>
        <v>0</v>
      </c>
      <c r="AK15" s="132">
        <f t="shared" si="7"/>
        <v>0</v>
      </c>
      <c r="AL15" s="137">
        <f t="shared" si="7"/>
        <v>0</v>
      </c>
      <c r="AM15" s="131">
        <f t="shared" si="7"/>
        <v>0</v>
      </c>
      <c r="AN15" s="132">
        <f t="shared" si="7"/>
        <v>0</v>
      </c>
      <c r="AO15" s="133">
        <f t="shared" si="7"/>
        <v>0</v>
      </c>
      <c r="AP15" s="131">
        <f t="shared" si="7"/>
        <v>0</v>
      </c>
      <c r="AQ15" s="132">
        <f t="shared" si="7"/>
        <v>0</v>
      </c>
      <c r="AR15" s="133">
        <f t="shared" si="7"/>
        <v>0</v>
      </c>
      <c r="AS15" s="138">
        <f t="shared" si="7"/>
        <v>0</v>
      </c>
      <c r="AT15" s="132">
        <f t="shared" si="7"/>
        <v>0</v>
      </c>
      <c r="AU15" s="137">
        <f t="shared" si="7"/>
        <v>0</v>
      </c>
      <c r="AV15" s="131">
        <f t="shared" si="7"/>
        <v>0</v>
      </c>
      <c r="AW15" s="132">
        <f t="shared" si="7"/>
        <v>0</v>
      </c>
      <c r="AX15" s="133">
        <f t="shared" si="7"/>
        <v>0</v>
      </c>
      <c r="AY15" s="138">
        <f t="shared" si="7"/>
        <v>0</v>
      </c>
      <c r="AZ15" s="132">
        <f t="shared" si="7"/>
        <v>0</v>
      </c>
      <c r="BA15" s="137">
        <f t="shared" si="7"/>
        <v>0</v>
      </c>
      <c r="BB15" s="131">
        <f t="shared" si="7"/>
        <v>0</v>
      </c>
      <c r="BC15" s="132">
        <f t="shared" si="7"/>
        <v>0</v>
      </c>
      <c r="BD15" s="137">
        <f t="shared" si="7"/>
        <v>0</v>
      </c>
      <c r="BE15" s="131">
        <f t="shared" si="7"/>
        <v>0</v>
      </c>
      <c r="BF15" s="132">
        <f t="shared" si="7"/>
        <v>0</v>
      </c>
      <c r="BG15" s="137">
        <f t="shared" si="7"/>
        <v>0</v>
      </c>
      <c r="BH15" s="139">
        <f t="shared" si="7"/>
        <v>0</v>
      </c>
      <c r="BI15" s="140">
        <f t="shared" si="7"/>
        <v>2749719</v>
      </c>
      <c r="BJ15" s="141">
        <f t="shared" si="7"/>
        <v>2749719</v>
      </c>
      <c r="BK15" s="139">
        <f t="shared" si="7"/>
        <v>0</v>
      </c>
      <c r="BL15" s="140">
        <f t="shared" si="7"/>
        <v>0</v>
      </c>
      <c r="BM15" s="141">
        <f t="shared" si="7"/>
        <v>0</v>
      </c>
      <c r="BN15" s="279">
        <f t="shared" si="7"/>
        <v>2749719</v>
      </c>
      <c r="BO15" s="404"/>
    </row>
    <row r="16" spans="1:67" s="130" customFormat="1" ht="42.95" customHeight="1">
      <c r="A16" s="396"/>
      <c r="B16" s="399"/>
      <c r="C16" s="370"/>
      <c r="D16" s="408" t="s">
        <v>23</v>
      </c>
      <c r="E16" s="119" t="s">
        <v>21</v>
      </c>
      <c r="F16" s="120">
        <v>0</v>
      </c>
      <c r="G16" s="142">
        <v>310120</v>
      </c>
      <c r="H16" s="143">
        <f>G16+F16</f>
        <v>310120</v>
      </c>
      <c r="I16" s="144"/>
      <c r="J16" s="124"/>
      <c r="K16" s="145">
        <f>J16+I16</f>
        <v>0</v>
      </c>
      <c r="L16" s="144"/>
      <c r="M16" s="124"/>
      <c r="N16" s="145">
        <f>M16+L16</f>
        <v>0</v>
      </c>
      <c r="O16" s="146">
        <v>0</v>
      </c>
      <c r="P16" s="129">
        <v>0</v>
      </c>
      <c r="Q16" s="143">
        <f>P16+O16</f>
        <v>0</v>
      </c>
      <c r="R16" s="146"/>
      <c r="S16" s="129">
        <v>0</v>
      </c>
      <c r="T16" s="147">
        <f>S16+R16</f>
        <v>0</v>
      </c>
      <c r="U16" s="146"/>
      <c r="V16" s="148"/>
      <c r="W16" s="143"/>
      <c r="X16" s="149">
        <v>0</v>
      </c>
      <c r="Y16" s="148">
        <v>0</v>
      </c>
      <c r="Z16" s="127">
        <f>Y16+X16</f>
        <v>0</v>
      </c>
      <c r="AA16" s="120">
        <v>0</v>
      </c>
      <c r="AB16" s="150">
        <v>166292</v>
      </c>
      <c r="AC16" s="122">
        <f>AA16+AB16</f>
        <v>166292</v>
      </c>
      <c r="AD16" s="128">
        <v>0</v>
      </c>
      <c r="AE16" s="150">
        <v>118850</v>
      </c>
      <c r="AF16" s="127">
        <f>AD16+AE16</f>
        <v>118850</v>
      </c>
      <c r="AG16" s="120">
        <v>0</v>
      </c>
      <c r="AH16" s="150">
        <v>24978</v>
      </c>
      <c r="AI16" s="122">
        <f>AG16+AH16</f>
        <v>24978</v>
      </c>
      <c r="AJ16" s="128">
        <v>0</v>
      </c>
      <c r="AK16" s="121">
        <v>0</v>
      </c>
      <c r="AL16" s="127">
        <f>AJ16+AK16</f>
        <v>0</v>
      </c>
      <c r="AM16" s="120">
        <v>0</v>
      </c>
      <c r="AN16" s="121">
        <v>0</v>
      </c>
      <c r="AO16" s="122">
        <f>AM16+AN16</f>
        <v>0</v>
      </c>
      <c r="AP16" s="120">
        <v>0</v>
      </c>
      <c r="AQ16" s="121">
        <v>0</v>
      </c>
      <c r="AR16" s="122">
        <f>AP16+AQ16</f>
        <v>0</v>
      </c>
      <c r="AS16" s="128">
        <v>0</v>
      </c>
      <c r="AT16" s="121">
        <v>0</v>
      </c>
      <c r="AU16" s="127">
        <f>AS16+AT16</f>
        <v>0</v>
      </c>
      <c r="AV16" s="120">
        <v>0</v>
      </c>
      <c r="AW16" s="121">
        <v>0</v>
      </c>
      <c r="AX16" s="122">
        <f>AV16+AW16</f>
        <v>0</v>
      </c>
      <c r="AY16" s="128">
        <v>0</v>
      </c>
      <c r="AZ16" s="121">
        <v>0</v>
      </c>
      <c r="BA16" s="127">
        <f>AY16+AZ16</f>
        <v>0</v>
      </c>
      <c r="BB16" s="120">
        <v>0</v>
      </c>
      <c r="BC16" s="121">
        <v>0</v>
      </c>
      <c r="BD16" s="127">
        <f>BB16+BC16</f>
        <v>0</v>
      </c>
      <c r="BE16" s="120">
        <v>0</v>
      </c>
      <c r="BF16" s="121">
        <v>0</v>
      </c>
      <c r="BG16" s="127">
        <f>BE16+BF16</f>
        <v>0</v>
      </c>
      <c r="BH16" s="120">
        <f t="shared" ref="BH16:BI17" si="8">I16+L16+O16+R16+U16+X16+AA16+AD16+AG16+AJ16+AM16</f>
        <v>0</v>
      </c>
      <c r="BI16" s="150">
        <f t="shared" si="8"/>
        <v>310120</v>
      </c>
      <c r="BJ16" s="122">
        <f>K16+N16+Q16+T16+W16+Z16+AC16+AF16+AI16+AL16+AO16</f>
        <v>310120</v>
      </c>
      <c r="BK16" s="120">
        <v>0</v>
      </c>
      <c r="BL16" s="151">
        <v>0</v>
      </c>
      <c r="BM16" s="122">
        <f>BL16+BK16</f>
        <v>0</v>
      </c>
      <c r="BN16" s="278">
        <f>BM16+BJ16</f>
        <v>310120</v>
      </c>
      <c r="BO16" s="404"/>
    </row>
    <row r="17" spans="1:67" s="130" customFormat="1" ht="42.95" customHeight="1">
      <c r="A17" s="396"/>
      <c r="B17" s="399"/>
      <c r="C17" s="370"/>
      <c r="D17" s="402"/>
      <c r="E17" s="119" t="s">
        <v>22</v>
      </c>
      <c r="F17" s="120">
        <v>0</v>
      </c>
      <c r="G17" s="150">
        <v>322315</v>
      </c>
      <c r="H17" s="143">
        <f>G17+F17</f>
        <v>322315</v>
      </c>
      <c r="I17" s="152"/>
      <c r="J17" s="153"/>
      <c r="K17" s="154"/>
      <c r="L17" s="152"/>
      <c r="M17" s="153"/>
      <c r="N17" s="154"/>
      <c r="O17" s="146">
        <v>0</v>
      </c>
      <c r="P17" s="129">
        <v>0</v>
      </c>
      <c r="Q17" s="143">
        <f>P17+O17</f>
        <v>0</v>
      </c>
      <c r="R17" s="146"/>
      <c r="S17" s="129">
        <v>0</v>
      </c>
      <c r="T17" s="147">
        <f>S17+R17</f>
        <v>0</v>
      </c>
      <c r="U17" s="146"/>
      <c r="V17" s="129"/>
      <c r="W17" s="143"/>
      <c r="X17" s="149">
        <v>0</v>
      </c>
      <c r="Y17" s="129">
        <v>0</v>
      </c>
      <c r="Z17" s="127">
        <f>Y17+X17</f>
        <v>0</v>
      </c>
      <c r="AA17" s="120">
        <v>0</v>
      </c>
      <c r="AB17" s="150">
        <v>322315</v>
      </c>
      <c r="AC17" s="122">
        <f>AA17+AB17</f>
        <v>322315</v>
      </c>
      <c r="AD17" s="128">
        <v>0</v>
      </c>
      <c r="AE17" s="129">
        <v>0</v>
      </c>
      <c r="AF17" s="127">
        <f>AD17+AE17</f>
        <v>0</v>
      </c>
      <c r="AG17" s="120">
        <v>0</v>
      </c>
      <c r="AH17" s="129">
        <v>0</v>
      </c>
      <c r="AI17" s="122">
        <f>AG17+AH17</f>
        <v>0</v>
      </c>
      <c r="AJ17" s="128">
        <v>0</v>
      </c>
      <c r="AK17" s="129">
        <v>0</v>
      </c>
      <c r="AL17" s="127">
        <f>AJ17+AK17</f>
        <v>0</v>
      </c>
      <c r="AM17" s="120">
        <v>0</v>
      </c>
      <c r="AN17" s="129">
        <v>0</v>
      </c>
      <c r="AO17" s="122">
        <v>0</v>
      </c>
      <c r="AP17" s="120">
        <v>0</v>
      </c>
      <c r="AQ17" s="129">
        <v>0</v>
      </c>
      <c r="AR17" s="122">
        <v>0</v>
      </c>
      <c r="AS17" s="128">
        <v>0</v>
      </c>
      <c r="AT17" s="129">
        <v>0</v>
      </c>
      <c r="AU17" s="127">
        <v>0</v>
      </c>
      <c r="AV17" s="120">
        <v>0</v>
      </c>
      <c r="AW17" s="129">
        <v>0</v>
      </c>
      <c r="AX17" s="122">
        <v>0</v>
      </c>
      <c r="AY17" s="128">
        <v>0</v>
      </c>
      <c r="AZ17" s="129">
        <v>0</v>
      </c>
      <c r="BA17" s="127">
        <v>0</v>
      </c>
      <c r="BB17" s="120">
        <v>0</v>
      </c>
      <c r="BC17" s="129">
        <v>0</v>
      </c>
      <c r="BD17" s="127">
        <v>0</v>
      </c>
      <c r="BE17" s="120">
        <v>0</v>
      </c>
      <c r="BF17" s="129">
        <v>0</v>
      </c>
      <c r="BG17" s="127">
        <v>0</v>
      </c>
      <c r="BH17" s="120">
        <f t="shared" si="8"/>
        <v>0</v>
      </c>
      <c r="BI17" s="150">
        <f t="shared" si="8"/>
        <v>322315</v>
      </c>
      <c r="BJ17" s="122">
        <f>K17+N17+Q17+T17+W17+Z17+AC17+AF17+AI17+AL17+AO17</f>
        <v>322315</v>
      </c>
      <c r="BK17" s="120">
        <v>0</v>
      </c>
      <c r="BL17" s="129">
        <v>0</v>
      </c>
      <c r="BM17" s="122">
        <f>BL17+BK17</f>
        <v>0</v>
      </c>
      <c r="BN17" s="278">
        <f>BM17+BJ17</f>
        <v>322315</v>
      </c>
      <c r="BO17" s="404"/>
    </row>
    <row r="18" spans="1:67" s="130" customFormat="1" ht="42.95" customHeight="1">
      <c r="A18" s="396"/>
      <c r="B18" s="399"/>
      <c r="C18" s="370"/>
      <c r="D18" s="406" t="s">
        <v>8</v>
      </c>
      <c r="E18" s="407"/>
      <c r="F18" s="131">
        <f t="shared" ref="F18:T18" si="9">F17+F16</f>
        <v>0</v>
      </c>
      <c r="G18" s="132">
        <f t="shared" si="9"/>
        <v>632435</v>
      </c>
      <c r="H18" s="133">
        <f t="shared" si="9"/>
        <v>632435</v>
      </c>
      <c r="I18" s="134">
        <f t="shared" si="9"/>
        <v>0</v>
      </c>
      <c r="J18" s="135">
        <f t="shared" si="9"/>
        <v>0</v>
      </c>
      <c r="K18" s="136">
        <f t="shared" si="9"/>
        <v>0</v>
      </c>
      <c r="L18" s="134">
        <f t="shared" si="9"/>
        <v>0</v>
      </c>
      <c r="M18" s="135">
        <f t="shared" si="9"/>
        <v>0</v>
      </c>
      <c r="N18" s="136">
        <f t="shared" si="9"/>
        <v>0</v>
      </c>
      <c r="O18" s="131">
        <f t="shared" si="9"/>
        <v>0</v>
      </c>
      <c r="P18" s="132">
        <f t="shared" si="9"/>
        <v>0</v>
      </c>
      <c r="Q18" s="133">
        <f t="shared" si="9"/>
        <v>0</v>
      </c>
      <c r="R18" s="131">
        <f t="shared" si="9"/>
        <v>0</v>
      </c>
      <c r="S18" s="132">
        <f t="shared" si="9"/>
        <v>0</v>
      </c>
      <c r="T18" s="137">
        <f t="shared" si="9"/>
        <v>0</v>
      </c>
      <c r="U18" s="155"/>
      <c r="V18" s="156"/>
      <c r="W18" s="157"/>
      <c r="X18" s="158">
        <f t="shared" ref="X18:BN18" si="10">X17+X16</f>
        <v>0</v>
      </c>
      <c r="Y18" s="156">
        <f t="shared" si="10"/>
        <v>0</v>
      </c>
      <c r="Z18" s="159">
        <f t="shared" si="10"/>
        <v>0</v>
      </c>
      <c r="AA18" s="155">
        <f t="shared" si="10"/>
        <v>0</v>
      </c>
      <c r="AB18" s="156">
        <f t="shared" si="10"/>
        <v>488607</v>
      </c>
      <c r="AC18" s="157">
        <f t="shared" si="10"/>
        <v>488607</v>
      </c>
      <c r="AD18" s="158">
        <f t="shared" si="10"/>
        <v>0</v>
      </c>
      <c r="AE18" s="156">
        <f t="shared" si="10"/>
        <v>118850</v>
      </c>
      <c r="AF18" s="159">
        <f t="shared" si="10"/>
        <v>118850</v>
      </c>
      <c r="AG18" s="155">
        <f t="shared" si="10"/>
        <v>0</v>
      </c>
      <c r="AH18" s="156">
        <f t="shared" si="10"/>
        <v>24978</v>
      </c>
      <c r="AI18" s="157">
        <f t="shared" si="10"/>
        <v>24978</v>
      </c>
      <c r="AJ18" s="158">
        <f t="shared" si="10"/>
        <v>0</v>
      </c>
      <c r="AK18" s="156">
        <f t="shared" si="10"/>
        <v>0</v>
      </c>
      <c r="AL18" s="159">
        <f t="shared" si="10"/>
        <v>0</v>
      </c>
      <c r="AM18" s="155">
        <f t="shared" si="10"/>
        <v>0</v>
      </c>
      <c r="AN18" s="156">
        <f t="shared" si="10"/>
        <v>0</v>
      </c>
      <c r="AO18" s="157">
        <f t="shared" si="10"/>
        <v>0</v>
      </c>
      <c r="AP18" s="155">
        <f t="shared" si="10"/>
        <v>0</v>
      </c>
      <c r="AQ18" s="156">
        <f t="shared" si="10"/>
        <v>0</v>
      </c>
      <c r="AR18" s="157">
        <f t="shared" si="10"/>
        <v>0</v>
      </c>
      <c r="AS18" s="158">
        <f t="shared" si="10"/>
        <v>0</v>
      </c>
      <c r="AT18" s="156">
        <f t="shared" si="10"/>
        <v>0</v>
      </c>
      <c r="AU18" s="159">
        <f t="shared" si="10"/>
        <v>0</v>
      </c>
      <c r="AV18" s="155">
        <f t="shared" si="10"/>
        <v>0</v>
      </c>
      <c r="AW18" s="156">
        <f t="shared" si="10"/>
        <v>0</v>
      </c>
      <c r="AX18" s="157">
        <f t="shared" si="10"/>
        <v>0</v>
      </c>
      <c r="AY18" s="158">
        <f t="shared" si="10"/>
        <v>0</v>
      </c>
      <c r="AZ18" s="156">
        <f t="shared" si="10"/>
        <v>0</v>
      </c>
      <c r="BA18" s="159">
        <f t="shared" si="10"/>
        <v>0</v>
      </c>
      <c r="BB18" s="155">
        <f t="shared" si="10"/>
        <v>0</v>
      </c>
      <c r="BC18" s="156">
        <f t="shared" si="10"/>
        <v>0</v>
      </c>
      <c r="BD18" s="159">
        <f t="shared" si="10"/>
        <v>0</v>
      </c>
      <c r="BE18" s="155">
        <f t="shared" si="10"/>
        <v>0</v>
      </c>
      <c r="BF18" s="156">
        <f t="shared" si="10"/>
        <v>0</v>
      </c>
      <c r="BG18" s="159">
        <f t="shared" si="10"/>
        <v>0</v>
      </c>
      <c r="BH18" s="139">
        <f t="shared" si="10"/>
        <v>0</v>
      </c>
      <c r="BI18" s="140">
        <f t="shared" si="10"/>
        <v>632435</v>
      </c>
      <c r="BJ18" s="141">
        <f t="shared" si="10"/>
        <v>632435</v>
      </c>
      <c r="BK18" s="139">
        <f t="shared" si="10"/>
        <v>0</v>
      </c>
      <c r="BL18" s="140">
        <f t="shared" si="10"/>
        <v>0</v>
      </c>
      <c r="BM18" s="141">
        <f t="shared" si="10"/>
        <v>0</v>
      </c>
      <c r="BN18" s="279">
        <f t="shared" si="10"/>
        <v>632435</v>
      </c>
      <c r="BO18" s="404"/>
    </row>
    <row r="19" spans="1:67" s="130" customFormat="1" ht="42.95" customHeight="1">
      <c r="A19" s="396"/>
      <c r="B19" s="399"/>
      <c r="C19" s="370"/>
      <c r="D19" s="409" t="s">
        <v>21</v>
      </c>
      <c r="E19" s="410"/>
      <c r="F19" s="120">
        <f t="shared" ref="F19:T20" si="11">F13+F16</f>
        <v>0</v>
      </c>
      <c r="G19" s="121">
        <f t="shared" si="11"/>
        <v>1658470</v>
      </c>
      <c r="H19" s="122">
        <f t="shared" si="11"/>
        <v>1658470</v>
      </c>
      <c r="I19" s="122">
        <f t="shared" si="11"/>
        <v>0</v>
      </c>
      <c r="J19" s="122">
        <f t="shared" si="11"/>
        <v>0</v>
      </c>
      <c r="K19" s="122">
        <f t="shared" si="11"/>
        <v>0</v>
      </c>
      <c r="L19" s="122">
        <f t="shared" si="11"/>
        <v>0</v>
      </c>
      <c r="M19" s="122">
        <f t="shared" si="11"/>
        <v>0</v>
      </c>
      <c r="N19" s="122">
        <f t="shared" si="11"/>
        <v>0</v>
      </c>
      <c r="O19" s="122">
        <f t="shared" si="11"/>
        <v>0</v>
      </c>
      <c r="P19" s="122">
        <f t="shared" si="11"/>
        <v>0</v>
      </c>
      <c r="Q19" s="122">
        <f t="shared" si="11"/>
        <v>0</v>
      </c>
      <c r="R19" s="122">
        <f t="shared" si="11"/>
        <v>0</v>
      </c>
      <c r="S19" s="122">
        <f t="shared" si="11"/>
        <v>0</v>
      </c>
      <c r="T19" s="127">
        <f t="shared" si="11"/>
        <v>0</v>
      </c>
      <c r="U19" s="120"/>
      <c r="V19" s="121"/>
      <c r="W19" s="122"/>
      <c r="X19" s="128">
        <f t="shared" ref="X19:BG20" si="12">X13+X16</f>
        <v>0</v>
      </c>
      <c r="Y19" s="121">
        <f t="shared" si="12"/>
        <v>0</v>
      </c>
      <c r="Z19" s="127">
        <f t="shared" si="12"/>
        <v>0</v>
      </c>
      <c r="AA19" s="120">
        <f t="shared" si="12"/>
        <v>0</v>
      </c>
      <c r="AB19" s="121">
        <f t="shared" si="12"/>
        <v>889302</v>
      </c>
      <c r="AC19" s="122">
        <f t="shared" si="12"/>
        <v>889302</v>
      </c>
      <c r="AD19" s="128">
        <f t="shared" si="12"/>
        <v>0</v>
      </c>
      <c r="AE19" s="121">
        <f t="shared" si="12"/>
        <v>635590</v>
      </c>
      <c r="AF19" s="127">
        <f t="shared" si="12"/>
        <v>635590</v>
      </c>
      <c r="AG19" s="120">
        <f t="shared" si="12"/>
        <v>0</v>
      </c>
      <c r="AH19" s="121">
        <f t="shared" si="12"/>
        <v>133578</v>
      </c>
      <c r="AI19" s="122">
        <f t="shared" si="12"/>
        <v>133578</v>
      </c>
      <c r="AJ19" s="128">
        <f t="shared" si="12"/>
        <v>0</v>
      </c>
      <c r="AK19" s="121">
        <f t="shared" si="12"/>
        <v>0</v>
      </c>
      <c r="AL19" s="127">
        <f t="shared" si="12"/>
        <v>0</v>
      </c>
      <c r="AM19" s="120">
        <f t="shared" si="12"/>
        <v>0</v>
      </c>
      <c r="AN19" s="121">
        <f t="shared" si="12"/>
        <v>0</v>
      </c>
      <c r="AO19" s="122">
        <f t="shared" si="12"/>
        <v>0</v>
      </c>
      <c r="AP19" s="120">
        <f t="shared" si="12"/>
        <v>0</v>
      </c>
      <c r="AQ19" s="121">
        <f t="shared" si="12"/>
        <v>0</v>
      </c>
      <c r="AR19" s="122">
        <f t="shared" si="12"/>
        <v>0</v>
      </c>
      <c r="AS19" s="128">
        <f t="shared" si="12"/>
        <v>0</v>
      </c>
      <c r="AT19" s="121">
        <f t="shared" si="12"/>
        <v>0</v>
      </c>
      <c r="AU19" s="127">
        <f t="shared" si="12"/>
        <v>0</v>
      </c>
      <c r="AV19" s="120">
        <f t="shared" si="12"/>
        <v>0</v>
      </c>
      <c r="AW19" s="121">
        <f t="shared" si="12"/>
        <v>0</v>
      </c>
      <c r="AX19" s="122">
        <f t="shared" si="12"/>
        <v>0</v>
      </c>
      <c r="AY19" s="128">
        <f t="shared" si="12"/>
        <v>0</v>
      </c>
      <c r="AZ19" s="121">
        <f t="shared" si="12"/>
        <v>0</v>
      </c>
      <c r="BA19" s="127">
        <f t="shared" si="12"/>
        <v>0</v>
      </c>
      <c r="BB19" s="120">
        <f t="shared" si="12"/>
        <v>0</v>
      </c>
      <c r="BC19" s="121">
        <f t="shared" si="12"/>
        <v>0</v>
      </c>
      <c r="BD19" s="127">
        <f t="shared" si="12"/>
        <v>0</v>
      </c>
      <c r="BE19" s="120">
        <f t="shared" si="12"/>
        <v>0</v>
      </c>
      <c r="BF19" s="121">
        <f t="shared" si="12"/>
        <v>0</v>
      </c>
      <c r="BG19" s="127">
        <f t="shared" si="12"/>
        <v>0</v>
      </c>
      <c r="BH19" s="120">
        <f t="shared" ref="BH19:BJ20" si="13">I19+L19+O19+R19+U19+X19+AA19+AD19+AG19+AJ19+AM19</f>
        <v>0</v>
      </c>
      <c r="BI19" s="121">
        <f t="shared" si="13"/>
        <v>1658470</v>
      </c>
      <c r="BJ19" s="122">
        <f t="shared" si="13"/>
        <v>1658470</v>
      </c>
      <c r="BK19" s="120">
        <f t="shared" ref="BK19:BM20" si="14">BK13+BK16</f>
        <v>0</v>
      </c>
      <c r="BL19" s="121">
        <f t="shared" si="14"/>
        <v>0</v>
      </c>
      <c r="BM19" s="122">
        <f t="shared" si="14"/>
        <v>0</v>
      </c>
      <c r="BN19" s="278">
        <f>BM19+BJ19</f>
        <v>1658470</v>
      </c>
      <c r="BO19" s="404"/>
    </row>
    <row r="20" spans="1:67" s="130" customFormat="1" ht="42.95" customHeight="1">
      <c r="A20" s="396"/>
      <c r="B20" s="399"/>
      <c r="C20" s="370"/>
      <c r="D20" s="409" t="s">
        <v>22</v>
      </c>
      <c r="E20" s="410"/>
      <c r="F20" s="160">
        <f t="shared" si="11"/>
        <v>0</v>
      </c>
      <c r="G20" s="121">
        <f t="shared" si="11"/>
        <v>1723684</v>
      </c>
      <c r="H20" s="122">
        <f t="shared" si="11"/>
        <v>1723684</v>
      </c>
      <c r="I20" s="120">
        <f t="shared" si="11"/>
        <v>0</v>
      </c>
      <c r="J20" s="120">
        <f t="shared" si="11"/>
        <v>0</v>
      </c>
      <c r="K20" s="120">
        <f t="shared" si="11"/>
        <v>0</v>
      </c>
      <c r="L20" s="120">
        <f t="shared" si="11"/>
        <v>0</v>
      </c>
      <c r="M20" s="120">
        <f t="shared" si="11"/>
        <v>0</v>
      </c>
      <c r="N20" s="120">
        <f t="shared" si="11"/>
        <v>0</v>
      </c>
      <c r="O20" s="120">
        <f t="shared" si="11"/>
        <v>0</v>
      </c>
      <c r="P20" s="120">
        <f t="shared" si="11"/>
        <v>0</v>
      </c>
      <c r="Q20" s="120">
        <f t="shared" si="11"/>
        <v>0</v>
      </c>
      <c r="R20" s="120">
        <f t="shared" si="11"/>
        <v>0</v>
      </c>
      <c r="S20" s="120">
        <f t="shared" si="11"/>
        <v>0</v>
      </c>
      <c r="T20" s="160">
        <f t="shared" si="11"/>
        <v>0</v>
      </c>
      <c r="U20" s="120"/>
      <c r="V20" s="121"/>
      <c r="W20" s="122"/>
      <c r="X20" s="128">
        <f t="shared" si="12"/>
        <v>0</v>
      </c>
      <c r="Y20" s="121">
        <f t="shared" si="12"/>
        <v>0</v>
      </c>
      <c r="Z20" s="127">
        <f t="shared" si="12"/>
        <v>0</v>
      </c>
      <c r="AA20" s="120">
        <f t="shared" si="12"/>
        <v>0</v>
      </c>
      <c r="AB20" s="121">
        <f t="shared" si="12"/>
        <v>1723684</v>
      </c>
      <c r="AC20" s="122">
        <f t="shared" si="12"/>
        <v>1723684</v>
      </c>
      <c r="AD20" s="128">
        <f t="shared" si="12"/>
        <v>0</v>
      </c>
      <c r="AE20" s="121">
        <f t="shared" si="12"/>
        <v>0</v>
      </c>
      <c r="AF20" s="127">
        <f t="shared" si="12"/>
        <v>0</v>
      </c>
      <c r="AG20" s="120">
        <f t="shared" si="12"/>
        <v>0</v>
      </c>
      <c r="AH20" s="121">
        <f t="shared" si="12"/>
        <v>0</v>
      </c>
      <c r="AI20" s="122">
        <f t="shared" si="12"/>
        <v>0</v>
      </c>
      <c r="AJ20" s="128">
        <f t="shared" si="12"/>
        <v>0</v>
      </c>
      <c r="AK20" s="121">
        <f t="shared" si="12"/>
        <v>0</v>
      </c>
      <c r="AL20" s="127">
        <f t="shared" si="12"/>
        <v>0</v>
      </c>
      <c r="AM20" s="120">
        <f t="shared" si="12"/>
        <v>0</v>
      </c>
      <c r="AN20" s="121">
        <f t="shared" si="12"/>
        <v>0</v>
      </c>
      <c r="AO20" s="122">
        <f t="shared" si="12"/>
        <v>0</v>
      </c>
      <c r="AP20" s="120">
        <f t="shared" si="12"/>
        <v>0</v>
      </c>
      <c r="AQ20" s="121">
        <f t="shared" si="12"/>
        <v>0</v>
      </c>
      <c r="AR20" s="122">
        <f t="shared" si="12"/>
        <v>0</v>
      </c>
      <c r="AS20" s="128">
        <f t="shared" si="12"/>
        <v>0</v>
      </c>
      <c r="AT20" s="121">
        <f t="shared" si="12"/>
        <v>0</v>
      </c>
      <c r="AU20" s="127">
        <f t="shared" si="12"/>
        <v>0</v>
      </c>
      <c r="AV20" s="120">
        <f t="shared" si="12"/>
        <v>0</v>
      </c>
      <c r="AW20" s="121">
        <f t="shared" si="12"/>
        <v>0</v>
      </c>
      <c r="AX20" s="122">
        <f t="shared" si="12"/>
        <v>0</v>
      </c>
      <c r="AY20" s="128">
        <f t="shared" si="12"/>
        <v>0</v>
      </c>
      <c r="AZ20" s="121">
        <f t="shared" si="12"/>
        <v>0</v>
      </c>
      <c r="BA20" s="127">
        <f t="shared" si="12"/>
        <v>0</v>
      </c>
      <c r="BB20" s="120">
        <f t="shared" si="12"/>
        <v>0</v>
      </c>
      <c r="BC20" s="121">
        <f t="shared" si="12"/>
        <v>0</v>
      </c>
      <c r="BD20" s="127">
        <f t="shared" si="12"/>
        <v>0</v>
      </c>
      <c r="BE20" s="120">
        <f t="shared" si="12"/>
        <v>0</v>
      </c>
      <c r="BF20" s="121">
        <f t="shared" si="12"/>
        <v>0</v>
      </c>
      <c r="BG20" s="127">
        <f t="shared" si="12"/>
        <v>0</v>
      </c>
      <c r="BH20" s="120">
        <f t="shared" si="13"/>
        <v>0</v>
      </c>
      <c r="BI20" s="121">
        <f t="shared" si="13"/>
        <v>1723684</v>
      </c>
      <c r="BJ20" s="122">
        <f t="shared" si="13"/>
        <v>1723684</v>
      </c>
      <c r="BK20" s="120">
        <f t="shared" si="14"/>
        <v>0</v>
      </c>
      <c r="BL20" s="121">
        <f t="shared" si="14"/>
        <v>0</v>
      </c>
      <c r="BM20" s="122">
        <f t="shared" si="14"/>
        <v>0</v>
      </c>
      <c r="BN20" s="278">
        <f>BM20+BJ20</f>
        <v>1723684</v>
      </c>
      <c r="BO20" s="404"/>
    </row>
    <row r="21" spans="1:67" s="2" customFormat="1" ht="42.95" customHeight="1" thickBot="1">
      <c r="A21" s="397"/>
      <c r="B21" s="400"/>
      <c r="C21" s="371"/>
      <c r="D21" s="389" t="s">
        <v>8</v>
      </c>
      <c r="E21" s="390"/>
      <c r="F21" s="97">
        <f t="shared" ref="F21:T21" si="15">F20+F19</f>
        <v>0</v>
      </c>
      <c r="G21" s="98">
        <f t="shared" si="15"/>
        <v>3382154</v>
      </c>
      <c r="H21" s="99">
        <f t="shared" si="15"/>
        <v>3382154</v>
      </c>
      <c r="I21" s="99">
        <f t="shared" si="15"/>
        <v>0</v>
      </c>
      <c r="J21" s="99">
        <f t="shared" si="15"/>
        <v>0</v>
      </c>
      <c r="K21" s="99">
        <f t="shared" si="15"/>
        <v>0</v>
      </c>
      <c r="L21" s="99">
        <f t="shared" si="15"/>
        <v>0</v>
      </c>
      <c r="M21" s="99">
        <f t="shared" si="15"/>
        <v>0</v>
      </c>
      <c r="N21" s="99">
        <f t="shared" si="15"/>
        <v>0</v>
      </c>
      <c r="O21" s="99">
        <f t="shared" si="15"/>
        <v>0</v>
      </c>
      <c r="P21" s="99">
        <f t="shared" si="15"/>
        <v>0</v>
      </c>
      <c r="Q21" s="99">
        <f t="shared" si="15"/>
        <v>0</v>
      </c>
      <c r="R21" s="99">
        <f t="shared" si="15"/>
        <v>0</v>
      </c>
      <c r="S21" s="99">
        <f t="shared" si="15"/>
        <v>0</v>
      </c>
      <c r="T21" s="100">
        <f t="shared" si="15"/>
        <v>0</v>
      </c>
      <c r="U21" s="97"/>
      <c r="V21" s="98"/>
      <c r="W21" s="99"/>
      <c r="X21" s="103">
        <f t="shared" ref="X21:BN21" si="16">X20+X19</f>
        <v>0</v>
      </c>
      <c r="Y21" s="98">
        <f t="shared" si="16"/>
        <v>0</v>
      </c>
      <c r="Z21" s="100">
        <f t="shared" si="16"/>
        <v>0</v>
      </c>
      <c r="AA21" s="97">
        <f t="shared" si="16"/>
        <v>0</v>
      </c>
      <c r="AB21" s="98">
        <f t="shared" si="16"/>
        <v>2612986</v>
      </c>
      <c r="AC21" s="99">
        <f t="shared" si="16"/>
        <v>2612986</v>
      </c>
      <c r="AD21" s="103">
        <f t="shared" si="16"/>
        <v>0</v>
      </c>
      <c r="AE21" s="98">
        <f t="shared" si="16"/>
        <v>635590</v>
      </c>
      <c r="AF21" s="100">
        <f t="shared" si="16"/>
        <v>635590</v>
      </c>
      <c r="AG21" s="97">
        <f t="shared" si="16"/>
        <v>0</v>
      </c>
      <c r="AH21" s="98">
        <f t="shared" si="16"/>
        <v>133578</v>
      </c>
      <c r="AI21" s="99">
        <f t="shared" si="16"/>
        <v>133578</v>
      </c>
      <c r="AJ21" s="103">
        <f t="shared" si="16"/>
        <v>0</v>
      </c>
      <c r="AK21" s="98">
        <f t="shared" si="16"/>
        <v>0</v>
      </c>
      <c r="AL21" s="100">
        <f t="shared" si="16"/>
        <v>0</v>
      </c>
      <c r="AM21" s="97">
        <f t="shared" si="16"/>
        <v>0</v>
      </c>
      <c r="AN21" s="98">
        <f t="shared" si="16"/>
        <v>0</v>
      </c>
      <c r="AO21" s="99">
        <f t="shared" si="16"/>
        <v>0</v>
      </c>
      <c r="AP21" s="97">
        <f t="shared" si="16"/>
        <v>0</v>
      </c>
      <c r="AQ21" s="98">
        <f t="shared" si="16"/>
        <v>0</v>
      </c>
      <c r="AR21" s="99">
        <f t="shared" si="16"/>
        <v>0</v>
      </c>
      <c r="AS21" s="103">
        <f t="shared" si="16"/>
        <v>0</v>
      </c>
      <c r="AT21" s="98">
        <f t="shared" si="16"/>
        <v>0</v>
      </c>
      <c r="AU21" s="100">
        <f t="shared" si="16"/>
        <v>0</v>
      </c>
      <c r="AV21" s="97">
        <f t="shared" si="16"/>
        <v>0</v>
      </c>
      <c r="AW21" s="98">
        <f t="shared" si="16"/>
        <v>0</v>
      </c>
      <c r="AX21" s="99">
        <f t="shared" si="16"/>
        <v>0</v>
      </c>
      <c r="AY21" s="103">
        <f t="shared" si="16"/>
        <v>0</v>
      </c>
      <c r="AZ21" s="98">
        <f t="shared" si="16"/>
        <v>0</v>
      </c>
      <c r="BA21" s="100">
        <f t="shared" si="16"/>
        <v>0</v>
      </c>
      <c r="BB21" s="97">
        <f t="shared" si="16"/>
        <v>0</v>
      </c>
      <c r="BC21" s="98">
        <f t="shared" si="16"/>
        <v>0</v>
      </c>
      <c r="BD21" s="100">
        <f t="shared" si="16"/>
        <v>0</v>
      </c>
      <c r="BE21" s="97">
        <f t="shared" si="16"/>
        <v>0</v>
      </c>
      <c r="BF21" s="98">
        <f t="shared" si="16"/>
        <v>0</v>
      </c>
      <c r="BG21" s="100">
        <f t="shared" si="16"/>
        <v>0</v>
      </c>
      <c r="BH21" s="97">
        <f t="shared" si="16"/>
        <v>0</v>
      </c>
      <c r="BI21" s="98">
        <f t="shared" si="16"/>
        <v>3382154</v>
      </c>
      <c r="BJ21" s="99">
        <f t="shared" si="16"/>
        <v>3382154</v>
      </c>
      <c r="BK21" s="97">
        <f t="shared" si="16"/>
        <v>0</v>
      </c>
      <c r="BL21" s="98">
        <f t="shared" si="16"/>
        <v>0</v>
      </c>
      <c r="BM21" s="99">
        <f t="shared" si="16"/>
        <v>0</v>
      </c>
      <c r="BN21" s="181">
        <f t="shared" si="16"/>
        <v>3382154</v>
      </c>
      <c r="BO21" s="405"/>
    </row>
    <row r="22" spans="1:67" s="3" customFormat="1" ht="42.95" customHeight="1" thickTop="1">
      <c r="A22" s="366">
        <v>4</v>
      </c>
      <c r="B22" s="369" t="s">
        <v>58</v>
      </c>
      <c r="C22" s="369" t="s">
        <v>59</v>
      </c>
      <c r="D22" s="75" t="s">
        <v>23</v>
      </c>
      <c r="E22" s="168" t="s">
        <v>21</v>
      </c>
      <c r="F22" s="161">
        <v>0</v>
      </c>
      <c r="G22" s="169">
        <v>18450000</v>
      </c>
      <c r="H22" s="92">
        <f>G22+F22</f>
        <v>18450000</v>
      </c>
      <c r="I22" s="164"/>
      <c r="J22" s="162"/>
      <c r="K22" s="92">
        <v>0</v>
      </c>
      <c r="L22" s="161"/>
      <c r="M22" s="162"/>
      <c r="N22" s="92">
        <v>0</v>
      </c>
      <c r="O22" s="161"/>
      <c r="P22" s="162"/>
      <c r="Q22" s="92"/>
      <c r="R22" s="161"/>
      <c r="S22" s="169"/>
      <c r="T22" s="170">
        <f>R22+S22</f>
        <v>0</v>
      </c>
      <c r="U22" s="161"/>
      <c r="V22" s="163">
        <v>0</v>
      </c>
      <c r="W22" s="92">
        <f>U22+V22</f>
        <v>0</v>
      </c>
      <c r="X22" s="161">
        <v>0</v>
      </c>
      <c r="Y22" s="163">
        <v>0</v>
      </c>
      <c r="Z22" s="170">
        <f>X22+Y22</f>
        <v>0</v>
      </c>
      <c r="AA22" s="161">
        <v>0</v>
      </c>
      <c r="AB22" s="163">
        <v>0</v>
      </c>
      <c r="AC22" s="92">
        <f>AA22+AB22</f>
        <v>0</v>
      </c>
      <c r="AD22" s="161">
        <v>0</v>
      </c>
      <c r="AE22" s="162">
        <v>0</v>
      </c>
      <c r="AF22" s="92">
        <f>AD22+AE22</f>
        <v>0</v>
      </c>
      <c r="AG22" s="161">
        <v>0</v>
      </c>
      <c r="AH22" s="163">
        <v>0</v>
      </c>
      <c r="AI22" s="92">
        <f>AG22+AH22</f>
        <v>0</v>
      </c>
      <c r="AJ22" s="161">
        <v>0</v>
      </c>
      <c r="AK22" s="163">
        <v>0</v>
      </c>
      <c r="AL22" s="92">
        <f>AJ22+AK22</f>
        <v>0</v>
      </c>
      <c r="AM22" s="161">
        <v>0</v>
      </c>
      <c r="AN22" s="169">
        <v>2562500</v>
      </c>
      <c r="AO22" s="171">
        <f>AM22+AN22</f>
        <v>2562500</v>
      </c>
      <c r="AP22" s="161">
        <v>0</v>
      </c>
      <c r="AQ22" s="169">
        <v>3075000</v>
      </c>
      <c r="AR22" s="92">
        <f>AP22+AQ22</f>
        <v>3075000</v>
      </c>
      <c r="AS22" s="164">
        <v>0</v>
      </c>
      <c r="AT22" s="169">
        <v>3075000</v>
      </c>
      <c r="AU22" s="170">
        <f>AS22+AT22</f>
        <v>3075000</v>
      </c>
      <c r="AV22" s="108">
        <v>0</v>
      </c>
      <c r="AW22" s="172">
        <v>3075000</v>
      </c>
      <c r="AX22" s="173">
        <f>AV22+AW22</f>
        <v>3075000</v>
      </c>
      <c r="AY22" s="174">
        <v>0</v>
      </c>
      <c r="AZ22" s="172">
        <v>3075000</v>
      </c>
      <c r="BA22" s="173">
        <f>AY22+AZ22</f>
        <v>3075000</v>
      </c>
      <c r="BB22" s="108">
        <v>0</v>
      </c>
      <c r="BC22" s="172">
        <v>3075000</v>
      </c>
      <c r="BD22" s="173">
        <f>BB22+BC22</f>
        <v>3075000</v>
      </c>
      <c r="BE22" s="113">
        <v>0</v>
      </c>
      <c r="BF22" s="172">
        <v>512500</v>
      </c>
      <c r="BG22" s="175">
        <f>BE22+BF22</f>
        <v>512500</v>
      </c>
      <c r="BH22" s="176">
        <f>I22+L22+O22+R22+U22+X22+AA22+AD22+AG22+AJ22+AM22+AP22+AS22+AV22+AY22+BB22+BE22</f>
        <v>0</v>
      </c>
      <c r="BI22" s="177">
        <f>J22+M22+P22+S22+V22+Y22+AB22+AE22+AH22+AK22+AN22+AQ22+AT22+AW22+AZ22+BC22+BF22</f>
        <v>18450000</v>
      </c>
      <c r="BJ22" s="173">
        <f>K22+N22+Q22+T22+W22+Z22+AC22+AF22+AI22+AL22+AO22+AR22+AU22+AX22+BA22+BD22+BG22</f>
        <v>18450000</v>
      </c>
      <c r="BK22" s="161">
        <v>0</v>
      </c>
      <c r="BL22" s="163">
        <v>0</v>
      </c>
      <c r="BM22" s="92">
        <f>BL22+BK22</f>
        <v>0</v>
      </c>
      <c r="BN22" s="280">
        <f>BM22+BJ22</f>
        <v>18450000</v>
      </c>
      <c r="BO22" s="403" t="s">
        <v>60</v>
      </c>
    </row>
    <row r="23" spans="1:67" s="3" customFormat="1" ht="42.95" customHeight="1" thickBot="1">
      <c r="A23" s="368"/>
      <c r="B23" s="371"/>
      <c r="C23" s="371"/>
      <c r="D23" s="389" t="s">
        <v>8</v>
      </c>
      <c r="E23" s="390"/>
      <c r="F23" s="97">
        <f t="shared" ref="F23:BN23" si="17">F22</f>
        <v>0</v>
      </c>
      <c r="G23" s="98">
        <f t="shared" si="17"/>
        <v>18450000</v>
      </c>
      <c r="H23" s="99">
        <f t="shared" si="17"/>
        <v>18450000</v>
      </c>
      <c r="I23" s="103">
        <f t="shared" si="17"/>
        <v>0</v>
      </c>
      <c r="J23" s="97">
        <f t="shared" si="17"/>
        <v>0</v>
      </c>
      <c r="K23" s="97">
        <f t="shared" si="17"/>
        <v>0</v>
      </c>
      <c r="L23" s="97">
        <f t="shared" si="17"/>
        <v>0</v>
      </c>
      <c r="M23" s="97">
        <f t="shared" si="17"/>
        <v>0</v>
      </c>
      <c r="N23" s="97">
        <f t="shared" si="17"/>
        <v>0</v>
      </c>
      <c r="O23" s="97">
        <f t="shared" si="17"/>
        <v>0</v>
      </c>
      <c r="P23" s="97">
        <f t="shared" si="17"/>
        <v>0</v>
      </c>
      <c r="Q23" s="97">
        <f t="shared" si="17"/>
        <v>0</v>
      </c>
      <c r="R23" s="97">
        <f t="shared" si="17"/>
        <v>0</v>
      </c>
      <c r="S23" s="97">
        <f t="shared" si="17"/>
        <v>0</v>
      </c>
      <c r="T23" s="101">
        <f t="shared" si="17"/>
        <v>0</v>
      </c>
      <c r="U23" s="97">
        <f t="shared" si="17"/>
        <v>0</v>
      </c>
      <c r="V23" s="98">
        <f t="shared" si="17"/>
        <v>0</v>
      </c>
      <c r="W23" s="99">
        <f t="shared" si="17"/>
        <v>0</v>
      </c>
      <c r="X23" s="97">
        <f t="shared" si="17"/>
        <v>0</v>
      </c>
      <c r="Y23" s="98">
        <f t="shared" si="17"/>
        <v>0</v>
      </c>
      <c r="Z23" s="100">
        <f t="shared" si="17"/>
        <v>0</v>
      </c>
      <c r="AA23" s="97">
        <f t="shared" si="17"/>
        <v>0</v>
      </c>
      <c r="AB23" s="98">
        <f t="shared" si="17"/>
        <v>0</v>
      </c>
      <c r="AC23" s="99">
        <f t="shared" si="17"/>
        <v>0</v>
      </c>
      <c r="AD23" s="97">
        <f t="shared" si="17"/>
        <v>0</v>
      </c>
      <c r="AE23" s="98">
        <f t="shared" si="17"/>
        <v>0</v>
      </c>
      <c r="AF23" s="99">
        <f t="shared" si="17"/>
        <v>0</v>
      </c>
      <c r="AG23" s="178">
        <f t="shared" si="17"/>
        <v>0</v>
      </c>
      <c r="AH23" s="179">
        <f t="shared" si="17"/>
        <v>0</v>
      </c>
      <c r="AI23" s="180">
        <f t="shared" si="17"/>
        <v>0</v>
      </c>
      <c r="AJ23" s="97">
        <f t="shared" si="17"/>
        <v>0</v>
      </c>
      <c r="AK23" s="98">
        <f t="shared" si="17"/>
        <v>0</v>
      </c>
      <c r="AL23" s="99">
        <f t="shared" si="17"/>
        <v>0</v>
      </c>
      <c r="AM23" s="97">
        <f t="shared" si="17"/>
        <v>0</v>
      </c>
      <c r="AN23" s="98">
        <f t="shared" si="17"/>
        <v>2562500</v>
      </c>
      <c r="AO23" s="99">
        <f t="shared" si="17"/>
        <v>2562500</v>
      </c>
      <c r="AP23" s="97">
        <f t="shared" si="17"/>
        <v>0</v>
      </c>
      <c r="AQ23" s="98">
        <f t="shared" si="17"/>
        <v>3075000</v>
      </c>
      <c r="AR23" s="99">
        <f t="shared" si="17"/>
        <v>3075000</v>
      </c>
      <c r="AS23" s="102">
        <f t="shared" si="17"/>
        <v>0</v>
      </c>
      <c r="AT23" s="98">
        <f t="shared" si="17"/>
        <v>3075000</v>
      </c>
      <c r="AU23" s="102">
        <f t="shared" si="17"/>
        <v>3075000</v>
      </c>
      <c r="AV23" s="97">
        <f t="shared" si="17"/>
        <v>0</v>
      </c>
      <c r="AW23" s="98">
        <f t="shared" si="17"/>
        <v>3075000</v>
      </c>
      <c r="AX23" s="99">
        <f t="shared" si="17"/>
        <v>3075000</v>
      </c>
      <c r="AY23" s="97">
        <f t="shared" si="17"/>
        <v>0</v>
      </c>
      <c r="AZ23" s="103">
        <f t="shared" si="17"/>
        <v>3075000</v>
      </c>
      <c r="BA23" s="99">
        <f t="shared" si="17"/>
        <v>3075000</v>
      </c>
      <c r="BB23" s="97">
        <f t="shared" si="17"/>
        <v>0</v>
      </c>
      <c r="BC23" s="98">
        <f t="shared" si="17"/>
        <v>3075000</v>
      </c>
      <c r="BD23" s="99">
        <f t="shared" si="17"/>
        <v>3075000</v>
      </c>
      <c r="BE23" s="103">
        <f t="shared" si="17"/>
        <v>0</v>
      </c>
      <c r="BF23" s="98">
        <f t="shared" si="17"/>
        <v>512500</v>
      </c>
      <c r="BG23" s="100">
        <f t="shared" si="17"/>
        <v>512500</v>
      </c>
      <c r="BH23" s="101">
        <f t="shared" si="17"/>
        <v>0</v>
      </c>
      <c r="BI23" s="98">
        <f t="shared" si="17"/>
        <v>18450000</v>
      </c>
      <c r="BJ23" s="181">
        <f t="shared" si="17"/>
        <v>18450000</v>
      </c>
      <c r="BK23" s="101">
        <f t="shared" si="17"/>
        <v>0</v>
      </c>
      <c r="BL23" s="98">
        <f t="shared" si="17"/>
        <v>0</v>
      </c>
      <c r="BM23" s="103">
        <f t="shared" si="17"/>
        <v>0</v>
      </c>
      <c r="BN23" s="276">
        <f t="shared" si="17"/>
        <v>18450000</v>
      </c>
      <c r="BO23" s="411"/>
    </row>
    <row r="24" spans="1:67" s="200" customFormat="1" ht="42.95" customHeight="1" thickTop="1">
      <c r="A24" s="366">
        <v>5</v>
      </c>
      <c r="B24" s="398" t="s">
        <v>48</v>
      </c>
      <c r="C24" s="369" t="s">
        <v>61</v>
      </c>
      <c r="D24" s="182" t="s">
        <v>23</v>
      </c>
      <c r="E24" s="183" t="s">
        <v>22</v>
      </c>
      <c r="F24" s="184">
        <v>0</v>
      </c>
      <c r="G24" s="185">
        <v>4300000</v>
      </c>
      <c r="H24" s="186">
        <f>F24+G24</f>
        <v>4300000</v>
      </c>
      <c r="I24" s="187"/>
      <c r="J24" s="188"/>
      <c r="K24" s="189"/>
      <c r="L24" s="187"/>
      <c r="M24" s="188"/>
      <c r="N24" s="189">
        <f>M24+L24</f>
        <v>0</v>
      </c>
      <c r="O24" s="187"/>
      <c r="P24" s="187"/>
      <c r="Q24" s="189"/>
      <c r="R24" s="184"/>
      <c r="S24" s="190">
        <v>0</v>
      </c>
      <c r="T24" s="186">
        <f>R24+S24</f>
        <v>0</v>
      </c>
      <c r="U24" s="191">
        <v>0</v>
      </c>
      <c r="V24" s="188">
        <v>0</v>
      </c>
      <c r="W24" s="186">
        <f>U24+V24</f>
        <v>0</v>
      </c>
      <c r="X24" s="184">
        <v>0</v>
      </c>
      <c r="Y24" s="188">
        <v>0</v>
      </c>
      <c r="Z24" s="189">
        <f>Y24+X24</f>
        <v>0</v>
      </c>
      <c r="AA24" s="184">
        <v>0</v>
      </c>
      <c r="AB24" s="192">
        <v>2500000</v>
      </c>
      <c r="AC24" s="189">
        <f>AB24+AA24</f>
        <v>2500000</v>
      </c>
      <c r="AD24" s="184">
        <v>0</v>
      </c>
      <c r="AE24" s="192">
        <v>1800000</v>
      </c>
      <c r="AF24" s="193">
        <f>AE24+AD24</f>
        <v>1800000</v>
      </c>
      <c r="AG24" s="194">
        <v>0</v>
      </c>
      <c r="AH24" s="188">
        <v>0</v>
      </c>
      <c r="AI24" s="195">
        <f>AH24+AG24</f>
        <v>0</v>
      </c>
      <c r="AJ24" s="196">
        <v>0</v>
      </c>
      <c r="AK24" s="188">
        <v>0</v>
      </c>
      <c r="AL24" s="189">
        <f>AK24+AJ24</f>
        <v>0</v>
      </c>
      <c r="AM24" s="187">
        <v>0</v>
      </c>
      <c r="AN24" s="188">
        <v>0</v>
      </c>
      <c r="AO24" s="189">
        <f>AN24+AM24</f>
        <v>0</v>
      </c>
      <c r="AP24" s="187">
        <v>0</v>
      </c>
      <c r="AQ24" s="188">
        <v>0</v>
      </c>
      <c r="AR24" s="193">
        <f>AQ24+AP24</f>
        <v>0</v>
      </c>
      <c r="AS24" s="184">
        <v>0</v>
      </c>
      <c r="AT24" s="197">
        <v>0</v>
      </c>
      <c r="AU24" s="198">
        <f>AT24+AS24</f>
        <v>0</v>
      </c>
      <c r="AV24" s="184">
        <v>0</v>
      </c>
      <c r="AW24" s="197">
        <v>0</v>
      </c>
      <c r="AX24" s="199">
        <f>AW24+AV24</f>
        <v>0</v>
      </c>
      <c r="AY24" s="184">
        <v>0</v>
      </c>
      <c r="AZ24" s="196">
        <v>0</v>
      </c>
      <c r="BA24" s="189">
        <f>AZ24+AY24</f>
        <v>0</v>
      </c>
      <c r="BB24" s="187">
        <v>0</v>
      </c>
      <c r="BC24" s="188">
        <v>0</v>
      </c>
      <c r="BD24" s="189">
        <f>BC24+BB24</f>
        <v>0</v>
      </c>
      <c r="BE24" s="196">
        <v>0</v>
      </c>
      <c r="BF24" s="188">
        <v>0</v>
      </c>
      <c r="BG24" s="193">
        <f>BF24+BE24</f>
        <v>0</v>
      </c>
      <c r="BH24" s="187">
        <f t="shared" ref="BH24" si="18">I24+L24+O24+R24+U24+X24+AA24+AD24+AG24+AJ24+AM24</f>
        <v>0</v>
      </c>
      <c r="BI24" s="192">
        <f>J24+M24+P24+S24+V24+Y24+AB24+AE24+AH24+AK24+AN24+AQ24+AT24+AW24+AZ24+BC24+BF24</f>
        <v>4300000</v>
      </c>
      <c r="BJ24" s="189">
        <f>K24+N24+Q24+T24+W24+Z24+AC24+AF24+AI24+AL24+AO24</f>
        <v>4300000</v>
      </c>
      <c r="BK24" s="187">
        <v>0</v>
      </c>
      <c r="BL24" s="188">
        <v>0</v>
      </c>
      <c r="BM24" s="189">
        <f>BK24+BL24</f>
        <v>0</v>
      </c>
      <c r="BN24" s="281">
        <f>BJ24+BM24</f>
        <v>4300000</v>
      </c>
      <c r="BO24" s="374" t="s">
        <v>62</v>
      </c>
    </row>
    <row r="25" spans="1:67" s="203" customFormat="1" ht="42.95" customHeight="1" thickBot="1">
      <c r="A25" s="368"/>
      <c r="B25" s="400"/>
      <c r="C25" s="371"/>
      <c r="D25" s="383" t="s">
        <v>8</v>
      </c>
      <c r="E25" s="384"/>
      <c r="F25" s="97">
        <f>F24</f>
        <v>0</v>
      </c>
      <c r="G25" s="98">
        <f t="shared" ref="G25:BN25" si="19">G24</f>
        <v>4300000</v>
      </c>
      <c r="H25" s="99">
        <f t="shared" si="19"/>
        <v>4300000</v>
      </c>
      <c r="I25" s="97">
        <f t="shared" si="19"/>
        <v>0</v>
      </c>
      <c r="J25" s="98">
        <f t="shared" si="19"/>
        <v>0</v>
      </c>
      <c r="K25" s="99">
        <f t="shared" si="19"/>
        <v>0</v>
      </c>
      <c r="L25" s="97">
        <f t="shared" si="19"/>
        <v>0</v>
      </c>
      <c r="M25" s="98">
        <f t="shared" si="19"/>
        <v>0</v>
      </c>
      <c r="N25" s="99">
        <f t="shared" si="19"/>
        <v>0</v>
      </c>
      <c r="O25" s="97">
        <f t="shared" si="19"/>
        <v>0</v>
      </c>
      <c r="P25" s="98">
        <f t="shared" si="19"/>
        <v>0</v>
      </c>
      <c r="Q25" s="99">
        <f t="shared" si="19"/>
        <v>0</v>
      </c>
      <c r="R25" s="97">
        <f t="shared" si="19"/>
        <v>0</v>
      </c>
      <c r="S25" s="98">
        <f t="shared" si="19"/>
        <v>0</v>
      </c>
      <c r="T25" s="99">
        <f t="shared" si="19"/>
        <v>0</v>
      </c>
      <c r="U25" s="97">
        <f t="shared" si="19"/>
        <v>0</v>
      </c>
      <c r="V25" s="98">
        <f t="shared" si="19"/>
        <v>0</v>
      </c>
      <c r="W25" s="99">
        <f t="shared" si="19"/>
        <v>0</v>
      </c>
      <c r="X25" s="97">
        <f t="shared" si="19"/>
        <v>0</v>
      </c>
      <c r="Y25" s="98">
        <f t="shared" si="19"/>
        <v>0</v>
      </c>
      <c r="Z25" s="99">
        <f t="shared" si="19"/>
        <v>0</v>
      </c>
      <c r="AA25" s="97">
        <f t="shared" si="19"/>
        <v>0</v>
      </c>
      <c r="AB25" s="98">
        <f t="shared" si="19"/>
        <v>2500000</v>
      </c>
      <c r="AC25" s="99">
        <f t="shared" si="19"/>
        <v>2500000</v>
      </c>
      <c r="AD25" s="97">
        <f t="shared" si="19"/>
        <v>0</v>
      </c>
      <c r="AE25" s="98">
        <f t="shared" si="19"/>
        <v>1800000</v>
      </c>
      <c r="AF25" s="100">
        <f t="shared" si="19"/>
        <v>1800000</v>
      </c>
      <c r="AG25" s="201">
        <f t="shared" si="19"/>
        <v>0</v>
      </c>
      <c r="AH25" s="98">
        <f t="shared" si="19"/>
        <v>0</v>
      </c>
      <c r="AI25" s="202">
        <f t="shared" si="19"/>
        <v>0</v>
      </c>
      <c r="AJ25" s="103">
        <f t="shared" si="19"/>
        <v>0</v>
      </c>
      <c r="AK25" s="98">
        <f t="shared" si="19"/>
        <v>0</v>
      </c>
      <c r="AL25" s="100">
        <f t="shared" si="19"/>
        <v>0</v>
      </c>
      <c r="AM25" s="97">
        <f t="shared" si="19"/>
        <v>0</v>
      </c>
      <c r="AN25" s="98">
        <f t="shared" si="19"/>
        <v>0</v>
      </c>
      <c r="AO25" s="99">
        <f t="shared" si="19"/>
        <v>0</v>
      </c>
      <c r="AP25" s="97">
        <f t="shared" si="19"/>
        <v>0</v>
      </c>
      <c r="AQ25" s="98">
        <f t="shared" si="19"/>
        <v>0</v>
      </c>
      <c r="AR25" s="100">
        <f t="shared" si="19"/>
        <v>0</v>
      </c>
      <c r="AS25" s="101">
        <f t="shared" si="19"/>
        <v>0</v>
      </c>
      <c r="AT25" s="98">
        <f t="shared" si="19"/>
        <v>0</v>
      </c>
      <c r="AU25" s="102">
        <f t="shared" si="19"/>
        <v>0</v>
      </c>
      <c r="AV25" s="97">
        <f t="shared" si="19"/>
        <v>0</v>
      </c>
      <c r="AW25" s="98">
        <f t="shared" si="19"/>
        <v>0</v>
      </c>
      <c r="AX25" s="99">
        <f t="shared" si="19"/>
        <v>0</v>
      </c>
      <c r="AY25" s="97">
        <f t="shared" si="19"/>
        <v>0</v>
      </c>
      <c r="AZ25" s="103">
        <f t="shared" si="19"/>
        <v>0</v>
      </c>
      <c r="BA25" s="99">
        <f t="shared" si="19"/>
        <v>0</v>
      </c>
      <c r="BB25" s="97">
        <f t="shared" si="19"/>
        <v>0</v>
      </c>
      <c r="BC25" s="98">
        <f t="shared" si="19"/>
        <v>0</v>
      </c>
      <c r="BD25" s="99">
        <f t="shared" si="19"/>
        <v>0</v>
      </c>
      <c r="BE25" s="103">
        <f t="shared" si="19"/>
        <v>0</v>
      </c>
      <c r="BF25" s="98">
        <f t="shared" si="19"/>
        <v>0</v>
      </c>
      <c r="BG25" s="100">
        <f t="shared" si="19"/>
        <v>0</v>
      </c>
      <c r="BH25" s="97">
        <f t="shared" si="19"/>
        <v>0</v>
      </c>
      <c r="BI25" s="98">
        <f t="shared" si="19"/>
        <v>4300000</v>
      </c>
      <c r="BJ25" s="99">
        <f t="shared" si="19"/>
        <v>4300000</v>
      </c>
      <c r="BK25" s="97">
        <f t="shared" si="19"/>
        <v>0</v>
      </c>
      <c r="BL25" s="98">
        <f t="shared" si="19"/>
        <v>0</v>
      </c>
      <c r="BM25" s="99">
        <f t="shared" si="19"/>
        <v>0</v>
      </c>
      <c r="BN25" s="276">
        <f t="shared" si="19"/>
        <v>4300000</v>
      </c>
      <c r="BO25" s="376"/>
    </row>
    <row r="26" spans="1:67" s="2" customFormat="1" ht="42.95" customHeight="1" thickTop="1">
      <c r="A26" s="424">
        <v>6</v>
      </c>
      <c r="B26" s="426" t="s">
        <v>63</v>
      </c>
      <c r="C26" s="429" t="s">
        <v>64</v>
      </c>
      <c r="D26" s="431" t="s">
        <v>23</v>
      </c>
      <c r="E26" s="204" t="s">
        <v>21</v>
      </c>
      <c r="F26" s="114">
        <v>52438953</v>
      </c>
      <c r="G26" s="205">
        <v>-4800</v>
      </c>
      <c r="H26" s="116">
        <f>G26+F26</f>
        <v>52434153</v>
      </c>
      <c r="I26" s="114"/>
      <c r="J26" s="115"/>
      <c r="K26" s="116"/>
      <c r="L26" s="114"/>
      <c r="M26" s="115"/>
      <c r="N26" s="116"/>
      <c r="O26" s="114"/>
      <c r="P26" s="115"/>
      <c r="Q26" s="206"/>
      <c r="R26" s="114"/>
      <c r="S26" s="115"/>
      <c r="T26" s="207">
        <f>R26+S26</f>
        <v>0</v>
      </c>
      <c r="U26" s="114">
        <v>0</v>
      </c>
      <c r="V26" s="208">
        <v>0</v>
      </c>
      <c r="W26" s="207">
        <f>U26+V26</f>
        <v>0</v>
      </c>
      <c r="X26" s="114"/>
      <c r="Y26" s="205"/>
      <c r="Z26" s="207">
        <f>X26+Y26</f>
        <v>0</v>
      </c>
      <c r="AA26" s="114">
        <v>10003059</v>
      </c>
      <c r="AB26" s="205">
        <v>-4800</v>
      </c>
      <c r="AC26" s="207">
        <f>AA26+AB26</f>
        <v>9998259</v>
      </c>
      <c r="AD26" s="114">
        <v>10273815</v>
      </c>
      <c r="AE26" s="208">
        <v>0</v>
      </c>
      <c r="AF26" s="207">
        <f>AD26+AE26</f>
        <v>10273815</v>
      </c>
      <c r="AG26" s="114">
        <v>10273815</v>
      </c>
      <c r="AH26" s="208">
        <v>0</v>
      </c>
      <c r="AI26" s="207">
        <f>AG26+AH26</f>
        <v>10273815</v>
      </c>
      <c r="AJ26" s="114">
        <v>10273815</v>
      </c>
      <c r="AK26" s="208">
        <v>0</v>
      </c>
      <c r="AL26" s="207">
        <f>AJ26+AK26</f>
        <v>10273815</v>
      </c>
      <c r="AM26" s="114">
        <v>6996059</v>
      </c>
      <c r="AN26" s="208">
        <v>0</v>
      </c>
      <c r="AO26" s="207">
        <f>AM26+AN26</f>
        <v>6996059</v>
      </c>
      <c r="AP26" s="114">
        <v>4618390</v>
      </c>
      <c r="AQ26" s="208">
        <v>0</v>
      </c>
      <c r="AR26" s="207">
        <f>AP26+AQ26</f>
        <v>4618390</v>
      </c>
      <c r="AS26" s="114">
        <v>0</v>
      </c>
      <c r="AT26" s="115">
        <v>0</v>
      </c>
      <c r="AU26" s="207">
        <v>0</v>
      </c>
      <c r="AV26" s="114">
        <v>0</v>
      </c>
      <c r="AW26" s="115">
        <v>0</v>
      </c>
      <c r="AX26" s="207">
        <v>0</v>
      </c>
      <c r="AY26" s="114">
        <v>0</v>
      </c>
      <c r="AZ26" s="115">
        <v>0</v>
      </c>
      <c r="BA26" s="207">
        <v>0</v>
      </c>
      <c r="BB26" s="114">
        <v>0</v>
      </c>
      <c r="BC26" s="115">
        <v>0</v>
      </c>
      <c r="BD26" s="207">
        <v>0</v>
      </c>
      <c r="BE26" s="114">
        <v>0</v>
      </c>
      <c r="BF26" s="115">
        <v>0</v>
      </c>
      <c r="BG26" s="207">
        <v>0</v>
      </c>
      <c r="BH26" s="209">
        <f t="shared" ref="BH26:BJ27" si="20">L26+O26+R26+U26+X26+AA26+AD26+AG26+AJ26+AM26+AP26</f>
        <v>52438953</v>
      </c>
      <c r="BI26" s="210">
        <f t="shared" si="20"/>
        <v>-4800</v>
      </c>
      <c r="BJ26" s="116">
        <f t="shared" si="20"/>
        <v>52434153</v>
      </c>
      <c r="BK26" s="114">
        <v>0</v>
      </c>
      <c r="BL26" s="208">
        <v>0</v>
      </c>
      <c r="BM26" s="116">
        <f>BL26+BK26</f>
        <v>0</v>
      </c>
      <c r="BN26" s="282">
        <f>BM26+BJ26</f>
        <v>52434153</v>
      </c>
      <c r="BO26" s="433"/>
    </row>
    <row r="27" spans="1:67" s="2" customFormat="1" ht="42.95" customHeight="1">
      <c r="A27" s="396"/>
      <c r="B27" s="427"/>
      <c r="C27" s="370"/>
      <c r="D27" s="432"/>
      <c r="E27" s="119" t="s">
        <v>22</v>
      </c>
      <c r="F27" s="211">
        <v>0</v>
      </c>
      <c r="G27" s="212">
        <v>4800</v>
      </c>
      <c r="H27" s="122">
        <f>G27+F27</f>
        <v>4800</v>
      </c>
      <c r="I27" s="211"/>
      <c r="J27" s="151"/>
      <c r="K27" s="122"/>
      <c r="L27" s="211"/>
      <c r="M27" s="151"/>
      <c r="N27" s="122"/>
      <c r="O27" s="211"/>
      <c r="P27" s="151"/>
      <c r="Q27" s="213"/>
      <c r="R27" s="211"/>
      <c r="S27" s="151"/>
      <c r="T27" s="213">
        <f>R27+S27</f>
        <v>0</v>
      </c>
      <c r="U27" s="211">
        <v>0</v>
      </c>
      <c r="V27" s="214">
        <v>0</v>
      </c>
      <c r="W27" s="213">
        <f>U27+V27</f>
        <v>0</v>
      </c>
      <c r="X27" s="211">
        <v>0</v>
      </c>
      <c r="Y27" s="214">
        <v>0</v>
      </c>
      <c r="Z27" s="213">
        <f>X27+Y27</f>
        <v>0</v>
      </c>
      <c r="AA27" s="211">
        <v>0</v>
      </c>
      <c r="AB27" s="212">
        <v>4800</v>
      </c>
      <c r="AC27" s="213">
        <f>AA27+AB27</f>
        <v>4800</v>
      </c>
      <c r="AD27" s="211">
        <v>0</v>
      </c>
      <c r="AE27" s="151">
        <v>0</v>
      </c>
      <c r="AF27" s="213">
        <f>AD27+AE27</f>
        <v>0</v>
      </c>
      <c r="AG27" s="211">
        <v>0</v>
      </c>
      <c r="AH27" s="151">
        <v>0</v>
      </c>
      <c r="AI27" s="213">
        <f>AG27+AH27</f>
        <v>0</v>
      </c>
      <c r="AJ27" s="211">
        <v>0</v>
      </c>
      <c r="AK27" s="151">
        <v>0</v>
      </c>
      <c r="AL27" s="213">
        <f>AJ27+AK27</f>
        <v>0</v>
      </c>
      <c r="AM27" s="211">
        <v>0</v>
      </c>
      <c r="AN27" s="151">
        <v>0</v>
      </c>
      <c r="AO27" s="213">
        <f>AM27+AN27</f>
        <v>0</v>
      </c>
      <c r="AP27" s="211">
        <v>0</v>
      </c>
      <c r="AQ27" s="151">
        <v>0</v>
      </c>
      <c r="AR27" s="213">
        <f>AP27+AQ27</f>
        <v>0</v>
      </c>
      <c r="AS27" s="211">
        <v>0</v>
      </c>
      <c r="AT27" s="151">
        <v>0</v>
      </c>
      <c r="AU27" s="213">
        <v>0</v>
      </c>
      <c r="AV27" s="211">
        <v>0</v>
      </c>
      <c r="AW27" s="151">
        <v>0</v>
      </c>
      <c r="AX27" s="213">
        <v>0</v>
      </c>
      <c r="AY27" s="211">
        <v>0</v>
      </c>
      <c r="AZ27" s="151">
        <v>0</v>
      </c>
      <c r="BA27" s="213">
        <v>0</v>
      </c>
      <c r="BB27" s="211">
        <v>0</v>
      </c>
      <c r="BC27" s="151">
        <v>0</v>
      </c>
      <c r="BD27" s="213">
        <v>0</v>
      </c>
      <c r="BE27" s="211">
        <v>0</v>
      </c>
      <c r="BF27" s="151">
        <v>0</v>
      </c>
      <c r="BG27" s="213">
        <v>0</v>
      </c>
      <c r="BH27" s="120">
        <f t="shared" si="20"/>
        <v>0</v>
      </c>
      <c r="BI27" s="150">
        <f t="shared" si="20"/>
        <v>4800</v>
      </c>
      <c r="BJ27" s="122">
        <f t="shared" si="20"/>
        <v>4800</v>
      </c>
      <c r="BK27" s="211">
        <v>0</v>
      </c>
      <c r="BL27" s="214">
        <v>0</v>
      </c>
      <c r="BM27" s="122">
        <f>BL27+BK27</f>
        <v>0</v>
      </c>
      <c r="BN27" s="283">
        <f>BM27+BJ27</f>
        <v>4800</v>
      </c>
      <c r="BO27" s="434"/>
    </row>
    <row r="28" spans="1:67" s="218" customFormat="1" ht="42.95" customHeight="1">
      <c r="A28" s="396"/>
      <c r="B28" s="427"/>
      <c r="C28" s="370"/>
      <c r="D28" s="436" t="s">
        <v>8</v>
      </c>
      <c r="E28" s="437"/>
      <c r="F28" s="215">
        <f>F27+F26</f>
        <v>52438953</v>
      </c>
      <c r="G28" s="216">
        <f>G27+G26</f>
        <v>0</v>
      </c>
      <c r="H28" s="157">
        <f>H27+H26</f>
        <v>52438953</v>
      </c>
      <c r="I28" s="215"/>
      <c r="J28" s="216"/>
      <c r="K28" s="157"/>
      <c r="L28" s="215"/>
      <c r="M28" s="216"/>
      <c r="N28" s="157"/>
      <c r="O28" s="215"/>
      <c r="P28" s="216"/>
      <c r="Q28" s="217"/>
      <c r="R28" s="215">
        <f t="shared" ref="R28:BN28" si="21">R27+R26</f>
        <v>0</v>
      </c>
      <c r="S28" s="216">
        <f t="shared" si="21"/>
        <v>0</v>
      </c>
      <c r="T28" s="217">
        <f t="shared" si="21"/>
        <v>0</v>
      </c>
      <c r="U28" s="215">
        <f t="shared" si="21"/>
        <v>0</v>
      </c>
      <c r="V28" s="216">
        <f t="shared" si="21"/>
        <v>0</v>
      </c>
      <c r="W28" s="217">
        <f t="shared" si="21"/>
        <v>0</v>
      </c>
      <c r="X28" s="215">
        <f t="shared" si="21"/>
        <v>0</v>
      </c>
      <c r="Y28" s="216">
        <f t="shared" si="21"/>
        <v>0</v>
      </c>
      <c r="Z28" s="217">
        <f t="shared" si="21"/>
        <v>0</v>
      </c>
      <c r="AA28" s="215">
        <f t="shared" si="21"/>
        <v>10003059</v>
      </c>
      <c r="AB28" s="216">
        <f t="shared" si="21"/>
        <v>0</v>
      </c>
      <c r="AC28" s="217">
        <f t="shared" si="21"/>
        <v>10003059</v>
      </c>
      <c r="AD28" s="215">
        <f t="shared" si="21"/>
        <v>10273815</v>
      </c>
      <c r="AE28" s="216">
        <f t="shared" si="21"/>
        <v>0</v>
      </c>
      <c r="AF28" s="217">
        <f t="shared" si="21"/>
        <v>10273815</v>
      </c>
      <c r="AG28" s="215">
        <f t="shared" si="21"/>
        <v>10273815</v>
      </c>
      <c r="AH28" s="216">
        <f t="shared" si="21"/>
        <v>0</v>
      </c>
      <c r="AI28" s="217">
        <f t="shared" si="21"/>
        <v>10273815</v>
      </c>
      <c r="AJ28" s="215">
        <f t="shared" si="21"/>
        <v>10273815</v>
      </c>
      <c r="AK28" s="216">
        <f t="shared" si="21"/>
        <v>0</v>
      </c>
      <c r="AL28" s="217">
        <f t="shared" si="21"/>
        <v>10273815</v>
      </c>
      <c r="AM28" s="215">
        <f t="shared" si="21"/>
        <v>6996059</v>
      </c>
      <c r="AN28" s="216">
        <f t="shared" si="21"/>
        <v>0</v>
      </c>
      <c r="AO28" s="217">
        <f t="shared" si="21"/>
        <v>6996059</v>
      </c>
      <c r="AP28" s="215">
        <f t="shared" si="21"/>
        <v>4618390</v>
      </c>
      <c r="AQ28" s="216">
        <f t="shared" si="21"/>
        <v>0</v>
      </c>
      <c r="AR28" s="217">
        <f t="shared" si="21"/>
        <v>4618390</v>
      </c>
      <c r="AS28" s="215">
        <f t="shared" si="21"/>
        <v>0</v>
      </c>
      <c r="AT28" s="216">
        <f t="shared" si="21"/>
        <v>0</v>
      </c>
      <c r="AU28" s="217">
        <f t="shared" si="21"/>
        <v>0</v>
      </c>
      <c r="AV28" s="215">
        <f t="shared" si="21"/>
        <v>0</v>
      </c>
      <c r="AW28" s="216">
        <f t="shared" si="21"/>
        <v>0</v>
      </c>
      <c r="AX28" s="217">
        <f t="shared" si="21"/>
        <v>0</v>
      </c>
      <c r="AY28" s="215">
        <f t="shared" si="21"/>
        <v>0</v>
      </c>
      <c r="AZ28" s="216">
        <f t="shared" si="21"/>
        <v>0</v>
      </c>
      <c r="BA28" s="217">
        <f t="shared" si="21"/>
        <v>0</v>
      </c>
      <c r="BB28" s="215">
        <f t="shared" si="21"/>
        <v>0</v>
      </c>
      <c r="BC28" s="216">
        <f t="shared" si="21"/>
        <v>0</v>
      </c>
      <c r="BD28" s="217">
        <f t="shared" si="21"/>
        <v>0</v>
      </c>
      <c r="BE28" s="215">
        <f t="shared" si="21"/>
        <v>0</v>
      </c>
      <c r="BF28" s="216">
        <f t="shared" si="21"/>
        <v>0</v>
      </c>
      <c r="BG28" s="217">
        <f t="shared" si="21"/>
        <v>0</v>
      </c>
      <c r="BH28" s="155">
        <f t="shared" si="21"/>
        <v>52438953</v>
      </c>
      <c r="BI28" s="156">
        <f t="shared" si="21"/>
        <v>0</v>
      </c>
      <c r="BJ28" s="157">
        <f t="shared" si="21"/>
        <v>52438953</v>
      </c>
      <c r="BK28" s="215">
        <f t="shared" si="21"/>
        <v>0</v>
      </c>
      <c r="BL28" s="216">
        <f t="shared" si="21"/>
        <v>0</v>
      </c>
      <c r="BM28" s="157">
        <f t="shared" si="21"/>
        <v>0</v>
      </c>
      <c r="BN28" s="284">
        <f t="shared" si="21"/>
        <v>52438953</v>
      </c>
      <c r="BO28" s="434"/>
    </row>
    <row r="29" spans="1:67" s="2" customFormat="1" ht="42.95" customHeight="1">
      <c r="A29" s="396"/>
      <c r="B29" s="427"/>
      <c r="C29" s="370"/>
      <c r="D29" s="432" t="s">
        <v>25</v>
      </c>
      <c r="E29" s="119" t="s">
        <v>21</v>
      </c>
      <c r="F29" s="211">
        <v>297154067</v>
      </c>
      <c r="G29" s="151">
        <v>-27200</v>
      </c>
      <c r="H29" s="122">
        <f>G29+F29</f>
        <v>297126867</v>
      </c>
      <c r="I29" s="211"/>
      <c r="J29" s="151"/>
      <c r="K29" s="122"/>
      <c r="L29" s="211"/>
      <c r="M29" s="151"/>
      <c r="N29" s="122"/>
      <c r="O29" s="211"/>
      <c r="P29" s="151"/>
      <c r="Q29" s="219"/>
      <c r="R29" s="211"/>
      <c r="S29" s="151"/>
      <c r="T29" s="213">
        <f>R29+S29</f>
        <v>0</v>
      </c>
      <c r="U29" s="211">
        <v>0</v>
      </c>
      <c r="V29" s="151">
        <v>0</v>
      </c>
      <c r="W29" s="213">
        <f>U29+V29</f>
        <v>0</v>
      </c>
      <c r="X29" s="211"/>
      <c r="Y29" s="151"/>
      <c r="Z29" s="213">
        <f>X29+Y29</f>
        <v>0</v>
      </c>
      <c r="AA29" s="211">
        <v>56683999</v>
      </c>
      <c r="AB29" s="151">
        <v>-27200</v>
      </c>
      <c r="AC29" s="213">
        <f>AA29+AB29</f>
        <v>56656799</v>
      </c>
      <c r="AD29" s="211">
        <v>58218286</v>
      </c>
      <c r="AE29" s="151">
        <v>0</v>
      </c>
      <c r="AF29" s="213">
        <f>AD29+AE29</f>
        <v>58218286</v>
      </c>
      <c r="AG29" s="211">
        <v>58218286</v>
      </c>
      <c r="AH29" s="151">
        <v>0</v>
      </c>
      <c r="AI29" s="213">
        <f>AG29+AH29</f>
        <v>58218286</v>
      </c>
      <c r="AJ29" s="211">
        <v>58218286</v>
      </c>
      <c r="AK29" s="151">
        <v>0</v>
      </c>
      <c r="AL29" s="213">
        <f>AJ29+AK29</f>
        <v>58218286</v>
      </c>
      <c r="AM29" s="211">
        <v>39644337</v>
      </c>
      <c r="AN29" s="151"/>
      <c r="AO29" s="213">
        <f>AM29+AN29</f>
        <v>39644337</v>
      </c>
      <c r="AP29" s="211">
        <v>26170873</v>
      </c>
      <c r="AQ29" s="151">
        <v>0</v>
      </c>
      <c r="AR29" s="213">
        <f>AP29+AQ29</f>
        <v>26170873</v>
      </c>
      <c r="AS29" s="211">
        <v>0</v>
      </c>
      <c r="AT29" s="151">
        <v>0</v>
      </c>
      <c r="AU29" s="213">
        <v>0</v>
      </c>
      <c r="AV29" s="211">
        <v>0</v>
      </c>
      <c r="AW29" s="151">
        <v>0</v>
      </c>
      <c r="AX29" s="213">
        <v>0</v>
      </c>
      <c r="AY29" s="211">
        <v>0</v>
      </c>
      <c r="AZ29" s="151">
        <v>0</v>
      </c>
      <c r="BA29" s="213">
        <v>0</v>
      </c>
      <c r="BB29" s="211">
        <v>0</v>
      </c>
      <c r="BC29" s="151">
        <v>0</v>
      </c>
      <c r="BD29" s="213">
        <v>0</v>
      </c>
      <c r="BE29" s="211">
        <v>0</v>
      </c>
      <c r="BF29" s="151">
        <v>0</v>
      </c>
      <c r="BG29" s="213">
        <v>0</v>
      </c>
      <c r="BH29" s="120">
        <f t="shared" ref="BH29:BJ30" si="22">L29+O29+R29+U29+X29+AA29+AD29+AG29+AJ29+AM29+AP29</f>
        <v>297154067</v>
      </c>
      <c r="BI29" s="121">
        <f t="shared" si="22"/>
        <v>-27200</v>
      </c>
      <c r="BJ29" s="122">
        <f t="shared" si="22"/>
        <v>297126867</v>
      </c>
      <c r="BK29" s="211">
        <v>0</v>
      </c>
      <c r="BL29" s="151">
        <v>0</v>
      </c>
      <c r="BM29" s="122">
        <f>BL29+BK29</f>
        <v>0</v>
      </c>
      <c r="BN29" s="283">
        <f>BM29+BJ29</f>
        <v>297126867</v>
      </c>
      <c r="BO29" s="434"/>
    </row>
    <row r="30" spans="1:67" s="2" customFormat="1" ht="42.95" customHeight="1">
      <c r="A30" s="396"/>
      <c r="B30" s="427"/>
      <c r="C30" s="370"/>
      <c r="D30" s="432"/>
      <c r="E30" s="119" t="s">
        <v>22</v>
      </c>
      <c r="F30" s="211">
        <v>0</v>
      </c>
      <c r="G30" s="151">
        <v>27200</v>
      </c>
      <c r="H30" s="122">
        <f>G30+F30</f>
        <v>27200</v>
      </c>
      <c r="I30" s="211"/>
      <c r="J30" s="151"/>
      <c r="K30" s="122"/>
      <c r="L30" s="211"/>
      <c r="M30" s="151"/>
      <c r="N30" s="122"/>
      <c r="O30" s="211"/>
      <c r="P30" s="151"/>
      <c r="Q30" s="213"/>
      <c r="R30" s="211"/>
      <c r="S30" s="151"/>
      <c r="T30" s="213">
        <f>R30+S30</f>
        <v>0</v>
      </c>
      <c r="U30" s="211">
        <v>0</v>
      </c>
      <c r="V30" s="151">
        <v>0</v>
      </c>
      <c r="W30" s="213">
        <f>U30+V30</f>
        <v>0</v>
      </c>
      <c r="X30" s="211">
        <v>0</v>
      </c>
      <c r="Y30" s="151">
        <v>0</v>
      </c>
      <c r="Z30" s="213">
        <f>X30+Y30</f>
        <v>0</v>
      </c>
      <c r="AA30" s="211">
        <v>0</v>
      </c>
      <c r="AB30" s="151">
        <v>27200</v>
      </c>
      <c r="AC30" s="213">
        <f>AA30+AB30</f>
        <v>27200</v>
      </c>
      <c r="AD30" s="211">
        <v>0</v>
      </c>
      <c r="AE30" s="151">
        <v>0</v>
      </c>
      <c r="AF30" s="213">
        <f>AD30+AE30</f>
        <v>0</v>
      </c>
      <c r="AG30" s="211">
        <v>0</v>
      </c>
      <c r="AH30" s="151">
        <v>0</v>
      </c>
      <c r="AI30" s="213">
        <f>AG30+AH30</f>
        <v>0</v>
      </c>
      <c r="AJ30" s="211">
        <v>0</v>
      </c>
      <c r="AK30" s="151">
        <v>0</v>
      </c>
      <c r="AL30" s="213">
        <f>AJ30+AK30</f>
        <v>0</v>
      </c>
      <c r="AM30" s="211">
        <v>0</v>
      </c>
      <c r="AN30" s="151">
        <v>0</v>
      </c>
      <c r="AO30" s="213">
        <f>AM30+AN30</f>
        <v>0</v>
      </c>
      <c r="AP30" s="211">
        <v>0</v>
      </c>
      <c r="AQ30" s="151">
        <v>0</v>
      </c>
      <c r="AR30" s="213">
        <f>AP30+AQ30</f>
        <v>0</v>
      </c>
      <c r="AS30" s="211">
        <v>0</v>
      </c>
      <c r="AT30" s="151">
        <v>0</v>
      </c>
      <c r="AU30" s="213">
        <v>0</v>
      </c>
      <c r="AV30" s="211">
        <v>0</v>
      </c>
      <c r="AW30" s="151">
        <v>0</v>
      </c>
      <c r="AX30" s="213">
        <v>0</v>
      </c>
      <c r="AY30" s="211">
        <v>0</v>
      </c>
      <c r="AZ30" s="151">
        <v>0</v>
      </c>
      <c r="BA30" s="213">
        <v>0</v>
      </c>
      <c r="BB30" s="211">
        <v>0</v>
      </c>
      <c r="BC30" s="151">
        <v>0</v>
      </c>
      <c r="BD30" s="213">
        <v>0</v>
      </c>
      <c r="BE30" s="211">
        <v>0</v>
      </c>
      <c r="BF30" s="151">
        <v>0</v>
      </c>
      <c r="BG30" s="213">
        <v>0</v>
      </c>
      <c r="BH30" s="120">
        <f t="shared" si="22"/>
        <v>0</v>
      </c>
      <c r="BI30" s="121">
        <f>M30+P30+S30+V30+Y30+AB30+AE30+AH30+AK30+AN30+AQ30</f>
        <v>27200</v>
      </c>
      <c r="BJ30" s="122">
        <f t="shared" si="22"/>
        <v>27200</v>
      </c>
      <c r="BK30" s="211">
        <v>0</v>
      </c>
      <c r="BL30" s="151">
        <v>0</v>
      </c>
      <c r="BM30" s="122">
        <f>BL30+BK30</f>
        <v>0</v>
      </c>
      <c r="BN30" s="283">
        <f>BM30+BJ30</f>
        <v>27200</v>
      </c>
      <c r="BO30" s="434"/>
    </row>
    <row r="31" spans="1:67" s="218" customFormat="1" ht="42.95" customHeight="1">
      <c r="A31" s="396"/>
      <c r="B31" s="427"/>
      <c r="C31" s="370"/>
      <c r="D31" s="391" t="s">
        <v>8</v>
      </c>
      <c r="E31" s="392"/>
      <c r="F31" s="139">
        <f>F30+F29</f>
        <v>297154067</v>
      </c>
      <c r="G31" s="140">
        <f>G30+G29</f>
        <v>0</v>
      </c>
      <c r="H31" s="133">
        <f>H30+H29</f>
        <v>297154067</v>
      </c>
      <c r="I31" s="139"/>
      <c r="J31" s="216"/>
      <c r="K31" s="133"/>
      <c r="L31" s="139"/>
      <c r="M31" s="216"/>
      <c r="N31" s="133"/>
      <c r="O31" s="139"/>
      <c r="P31" s="140"/>
      <c r="Q31" s="141"/>
      <c r="R31" s="139">
        <f t="shared" ref="R31:BN31" si="23">R30+R29</f>
        <v>0</v>
      </c>
      <c r="S31" s="140">
        <f t="shared" si="23"/>
        <v>0</v>
      </c>
      <c r="T31" s="141">
        <f t="shared" si="23"/>
        <v>0</v>
      </c>
      <c r="U31" s="139">
        <f t="shared" si="23"/>
        <v>0</v>
      </c>
      <c r="V31" s="140">
        <f t="shared" si="23"/>
        <v>0</v>
      </c>
      <c r="W31" s="141">
        <f t="shared" si="23"/>
        <v>0</v>
      </c>
      <c r="X31" s="139">
        <f t="shared" si="23"/>
        <v>0</v>
      </c>
      <c r="Y31" s="140">
        <f t="shared" si="23"/>
        <v>0</v>
      </c>
      <c r="Z31" s="141">
        <f t="shared" si="23"/>
        <v>0</v>
      </c>
      <c r="AA31" s="139">
        <f t="shared" si="23"/>
        <v>56683999</v>
      </c>
      <c r="AB31" s="140">
        <f t="shared" si="23"/>
        <v>0</v>
      </c>
      <c r="AC31" s="141">
        <f t="shared" si="23"/>
        <v>56683999</v>
      </c>
      <c r="AD31" s="139">
        <f t="shared" si="23"/>
        <v>58218286</v>
      </c>
      <c r="AE31" s="140">
        <f t="shared" si="23"/>
        <v>0</v>
      </c>
      <c r="AF31" s="141">
        <f t="shared" si="23"/>
        <v>58218286</v>
      </c>
      <c r="AG31" s="139">
        <f t="shared" si="23"/>
        <v>58218286</v>
      </c>
      <c r="AH31" s="140">
        <f t="shared" si="23"/>
        <v>0</v>
      </c>
      <c r="AI31" s="141">
        <f t="shared" si="23"/>
        <v>58218286</v>
      </c>
      <c r="AJ31" s="139">
        <f t="shared" si="23"/>
        <v>58218286</v>
      </c>
      <c r="AK31" s="140">
        <f t="shared" si="23"/>
        <v>0</v>
      </c>
      <c r="AL31" s="141">
        <f t="shared" si="23"/>
        <v>58218286</v>
      </c>
      <c r="AM31" s="139">
        <f t="shared" si="23"/>
        <v>39644337</v>
      </c>
      <c r="AN31" s="140">
        <f t="shared" si="23"/>
        <v>0</v>
      </c>
      <c r="AO31" s="141">
        <f t="shared" si="23"/>
        <v>39644337</v>
      </c>
      <c r="AP31" s="139">
        <f t="shared" si="23"/>
        <v>26170873</v>
      </c>
      <c r="AQ31" s="140">
        <f t="shared" si="23"/>
        <v>0</v>
      </c>
      <c r="AR31" s="141">
        <f t="shared" si="23"/>
        <v>26170873</v>
      </c>
      <c r="AS31" s="139">
        <f t="shared" si="23"/>
        <v>0</v>
      </c>
      <c r="AT31" s="140">
        <f t="shared" si="23"/>
        <v>0</v>
      </c>
      <c r="AU31" s="141">
        <f t="shared" si="23"/>
        <v>0</v>
      </c>
      <c r="AV31" s="139">
        <f t="shared" si="23"/>
        <v>0</v>
      </c>
      <c r="AW31" s="140">
        <f t="shared" si="23"/>
        <v>0</v>
      </c>
      <c r="AX31" s="141">
        <f t="shared" si="23"/>
        <v>0</v>
      </c>
      <c r="AY31" s="139">
        <f t="shared" si="23"/>
        <v>0</v>
      </c>
      <c r="AZ31" s="140">
        <f t="shared" si="23"/>
        <v>0</v>
      </c>
      <c r="BA31" s="141">
        <f t="shared" si="23"/>
        <v>0</v>
      </c>
      <c r="BB31" s="139">
        <f t="shared" si="23"/>
        <v>0</v>
      </c>
      <c r="BC31" s="140">
        <f t="shared" si="23"/>
        <v>0</v>
      </c>
      <c r="BD31" s="141">
        <f t="shared" si="23"/>
        <v>0</v>
      </c>
      <c r="BE31" s="139">
        <f t="shared" si="23"/>
        <v>0</v>
      </c>
      <c r="BF31" s="140">
        <f t="shared" si="23"/>
        <v>0</v>
      </c>
      <c r="BG31" s="141">
        <f t="shared" si="23"/>
        <v>0</v>
      </c>
      <c r="BH31" s="131">
        <f t="shared" si="23"/>
        <v>297154067</v>
      </c>
      <c r="BI31" s="132">
        <f t="shared" si="23"/>
        <v>0</v>
      </c>
      <c r="BJ31" s="133">
        <f t="shared" si="23"/>
        <v>297154067</v>
      </c>
      <c r="BK31" s="139">
        <f t="shared" si="23"/>
        <v>0</v>
      </c>
      <c r="BL31" s="140">
        <f t="shared" si="23"/>
        <v>0</v>
      </c>
      <c r="BM31" s="133">
        <f t="shared" si="23"/>
        <v>0</v>
      </c>
      <c r="BN31" s="285">
        <f t="shared" si="23"/>
        <v>297154067</v>
      </c>
      <c r="BO31" s="434"/>
    </row>
    <row r="32" spans="1:67" s="2" customFormat="1" ht="42.95" customHeight="1">
      <c r="A32" s="396"/>
      <c r="B32" s="427"/>
      <c r="C32" s="370"/>
      <c r="D32" s="393" t="s">
        <v>21</v>
      </c>
      <c r="E32" s="394"/>
      <c r="F32" s="211">
        <f t="shared" ref="F32:Z33" si="24">F26+F29</f>
        <v>349593020</v>
      </c>
      <c r="G32" s="151">
        <f t="shared" si="24"/>
        <v>-32000</v>
      </c>
      <c r="H32" s="122">
        <f t="shared" si="24"/>
        <v>349561020</v>
      </c>
      <c r="I32" s="211">
        <f t="shared" si="24"/>
        <v>0</v>
      </c>
      <c r="J32" s="151">
        <f t="shared" si="24"/>
        <v>0</v>
      </c>
      <c r="K32" s="122">
        <f t="shared" si="24"/>
        <v>0</v>
      </c>
      <c r="L32" s="211">
        <f t="shared" si="24"/>
        <v>0</v>
      </c>
      <c r="M32" s="151">
        <f t="shared" si="24"/>
        <v>0</v>
      </c>
      <c r="N32" s="122">
        <f t="shared" si="24"/>
        <v>0</v>
      </c>
      <c r="O32" s="211">
        <f t="shared" si="24"/>
        <v>0</v>
      </c>
      <c r="P32" s="151">
        <f t="shared" si="24"/>
        <v>0</v>
      </c>
      <c r="Q32" s="213">
        <f t="shared" si="24"/>
        <v>0</v>
      </c>
      <c r="R32" s="211">
        <f t="shared" si="24"/>
        <v>0</v>
      </c>
      <c r="S32" s="151">
        <f t="shared" si="24"/>
        <v>0</v>
      </c>
      <c r="T32" s="213">
        <f t="shared" si="24"/>
        <v>0</v>
      </c>
      <c r="U32" s="211">
        <f t="shared" si="24"/>
        <v>0</v>
      </c>
      <c r="V32" s="151">
        <f t="shared" si="24"/>
        <v>0</v>
      </c>
      <c r="W32" s="213">
        <f t="shared" si="24"/>
        <v>0</v>
      </c>
      <c r="X32" s="211">
        <f t="shared" si="24"/>
        <v>0</v>
      </c>
      <c r="Y32" s="151"/>
      <c r="Z32" s="213">
        <f t="shared" si="24"/>
        <v>0</v>
      </c>
      <c r="AA32" s="211">
        <f>AA26+AA29</f>
        <v>66687058</v>
      </c>
      <c r="AB32" s="151">
        <f t="shared" ref="AB32:BN33" si="25">AB26+AB29</f>
        <v>-32000</v>
      </c>
      <c r="AC32" s="213">
        <f>AC26+AC29</f>
        <v>66655058</v>
      </c>
      <c r="AD32" s="211">
        <f t="shared" si="25"/>
        <v>68492101</v>
      </c>
      <c r="AE32" s="151">
        <f t="shared" si="25"/>
        <v>0</v>
      </c>
      <c r="AF32" s="213">
        <f t="shared" si="25"/>
        <v>68492101</v>
      </c>
      <c r="AG32" s="211">
        <f t="shared" si="25"/>
        <v>68492101</v>
      </c>
      <c r="AH32" s="151">
        <f t="shared" si="25"/>
        <v>0</v>
      </c>
      <c r="AI32" s="213">
        <f t="shared" si="25"/>
        <v>68492101</v>
      </c>
      <c r="AJ32" s="211">
        <f t="shared" si="25"/>
        <v>68492101</v>
      </c>
      <c r="AK32" s="151">
        <f t="shared" si="25"/>
        <v>0</v>
      </c>
      <c r="AL32" s="213">
        <f t="shared" si="25"/>
        <v>68492101</v>
      </c>
      <c r="AM32" s="211">
        <f t="shared" si="25"/>
        <v>46640396</v>
      </c>
      <c r="AN32" s="151">
        <f t="shared" si="25"/>
        <v>0</v>
      </c>
      <c r="AO32" s="213">
        <f t="shared" si="25"/>
        <v>46640396</v>
      </c>
      <c r="AP32" s="211">
        <f t="shared" si="25"/>
        <v>30789263</v>
      </c>
      <c r="AQ32" s="151">
        <f t="shared" si="25"/>
        <v>0</v>
      </c>
      <c r="AR32" s="213">
        <f t="shared" si="25"/>
        <v>30789263</v>
      </c>
      <c r="AS32" s="211">
        <f t="shared" si="25"/>
        <v>0</v>
      </c>
      <c r="AT32" s="151">
        <f t="shared" si="25"/>
        <v>0</v>
      </c>
      <c r="AU32" s="213">
        <f t="shared" si="25"/>
        <v>0</v>
      </c>
      <c r="AV32" s="211">
        <f t="shared" si="25"/>
        <v>0</v>
      </c>
      <c r="AW32" s="151">
        <f t="shared" si="25"/>
        <v>0</v>
      </c>
      <c r="AX32" s="213">
        <f t="shared" si="25"/>
        <v>0</v>
      </c>
      <c r="AY32" s="211">
        <f t="shared" si="25"/>
        <v>0</v>
      </c>
      <c r="AZ32" s="151">
        <f t="shared" si="25"/>
        <v>0</v>
      </c>
      <c r="BA32" s="213">
        <f t="shared" si="25"/>
        <v>0</v>
      </c>
      <c r="BB32" s="211">
        <f t="shared" si="25"/>
        <v>0</v>
      </c>
      <c r="BC32" s="151">
        <f t="shared" si="25"/>
        <v>0</v>
      </c>
      <c r="BD32" s="213">
        <f t="shared" si="25"/>
        <v>0</v>
      </c>
      <c r="BE32" s="211">
        <f t="shared" si="25"/>
        <v>0</v>
      </c>
      <c r="BF32" s="151">
        <f t="shared" si="25"/>
        <v>0</v>
      </c>
      <c r="BG32" s="213">
        <f t="shared" si="25"/>
        <v>0</v>
      </c>
      <c r="BH32" s="120">
        <f t="shared" si="25"/>
        <v>349593020</v>
      </c>
      <c r="BI32" s="121">
        <f t="shared" si="25"/>
        <v>-32000</v>
      </c>
      <c r="BJ32" s="122">
        <f t="shared" si="25"/>
        <v>349561020</v>
      </c>
      <c r="BK32" s="211">
        <f t="shared" si="25"/>
        <v>0</v>
      </c>
      <c r="BL32" s="151">
        <f t="shared" si="25"/>
        <v>0</v>
      </c>
      <c r="BM32" s="122">
        <f t="shared" si="25"/>
        <v>0</v>
      </c>
      <c r="BN32" s="283">
        <f t="shared" si="25"/>
        <v>349561020</v>
      </c>
      <c r="BO32" s="434"/>
    </row>
    <row r="33" spans="1:67" s="2" customFormat="1" ht="42.95" customHeight="1">
      <c r="A33" s="396"/>
      <c r="B33" s="427"/>
      <c r="C33" s="370"/>
      <c r="D33" s="393" t="s">
        <v>22</v>
      </c>
      <c r="E33" s="394"/>
      <c r="F33" s="211">
        <f t="shared" si="24"/>
        <v>0</v>
      </c>
      <c r="G33" s="151">
        <f t="shared" si="24"/>
        <v>32000</v>
      </c>
      <c r="H33" s="122">
        <f t="shared" si="24"/>
        <v>32000</v>
      </c>
      <c r="I33" s="211">
        <f t="shared" si="24"/>
        <v>0</v>
      </c>
      <c r="J33" s="151">
        <f t="shared" si="24"/>
        <v>0</v>
      </c>
      <c r="K33" s="122">
        <f t="shared" si="24"/>
        <v>0</v>
      </c>
      <c r="L33" s="211">
        <f t="shared" si="24"/>
        <v>0</v>
      </c>
      <c r="M33" s="151">
        <f t="shared" si="24"/>
        <v>0</v>
      </c>
      <c r="N33" s="122">
        <f t="shared" si="24"/>
        <v>0</v>
      </c>
      <c r="O33" s="211">
        <f t="shared" si="24"/>
        <v>0</v>
      </c>
      <c r="P33" s="151">
        <f t="shared" si="24"/>
        <v>0</v>
      </c>
      <c r="Q33" s="213">
        <f t="shared" si="24"/>
        <v>0</v>
      </c>
      <c r="R33" s="211">
        <f t="shared" si="24"/>
        <v>0</v>
      </c>
      <c r="S33" s="151">
        <f t="shared" si="24"/>
        <v>0</v>
      </c>
      <c r="T33" s="213">
        <f t="shared" si="24"/>
        <v>0</v>
      </c>
      <c r="U33" s="211">
        <f t="shared" si="24"/>
        <v>0</v>
      </c>
      <c r="V33" s="151">
        <f t="shared" si="24"/>
        <v>0</v>
      </c>
      <c r="W33" s="213">
        <f t="shared" si="24"/>
        <v>0</v>
      </c>
      <c r="X33" s="211">
        <f t="shared" si="24"/>
        <v>0</v>
      </c>
      <c r="Y33" s="151">
        <f t="shared" si="24"/>
        <v>0</v>
      </c>
      <c r="Z33" s="213">
        <f t="shared" si="24"/>
        <v>0</v>
      </c>
      <c r="AA33" s="211">
        <f>AA27+AA30</f>
        <v>0</v>
      </c>
      <c r="AB33" s="151">
        <f t="shared" si="25"/>
        <v>32000</v>
      </c>
      <c r="AC33" s="213">
        <f t="shared" si="25"/>
        <v>32000</v>
      </c>
      <c r="AD33" s="211">
        <f t="shared" si="25"/>
        <v>0</v>
      </c>
      <c r="AE33" s="151">
        <f t="shared" si="25"/>
        <v>0</v>
      </c>
      <c r="AF33" s="213">
        <f t="shared" si="25"/>
        <v>0</v>
      </c>
      <c r="AG33" s="211">
        <f t="shared" si="25"/>
        <v>0</v>
      </c>
      <c r="AH33" s="151">
        <f t="shared" si="25"/>
        <v>0</v>
      </c>
      <c r="AI33" s="213">
        <f t="shared" si="25"/>
        <v>0</v>
      </c>
      <c r="AJ33" s="211">
        <f t="shared" si="25"/>
        <v>0</v>
      </c>
      <c r="AK33" s="151">
        <f t="shared" si="25"/>
        <v>0</v>
      </c>
      <c r="AL33" s="213">
        <f t="shared" si="25"/>
        <v>0</v>
      </c>
      <c r="AM33" s="211">
        <f t="shared" si="25"/>
        <v>0</v>
      </c>
      <c r="AN33" s="151">
        <f t="shared" si="25"/>
        <v>0</v>
      </c>
      <c r="AO33" s="213">
        <f t="shared" si="25"/>
        <v>0</v>
      </c>
      <c r="AP33" s="211">
        <f t="shared" si="25"/>
        <v>0</v>
      </c>
      <c r="AQ33" s="151">
        <f t="shared" si="25"/>
        <v>0</v>
      </c>
      <c r="AR33" s="213">
        <f t="shared" si="25"/>
        <v>0</v>
      </c>
      <c r="AS33" s="211">
        <f t="shared" si="25"/>
        <v>0</v>
      </c>
      <c r="AT33" s="151">
        <f t="shared" si="25"/>
        <v>0</v>
      </c>
      <c r="AU33" s="213">
        <f t="shared" si="25"/>
        <v>0</v>
      </c>
      <c r="AV33" s="211">
        <f t="shared" si="25"/>
        <v>0</v>
      </c>
      <c r="AW33" s="151">
        <f t="shared" si="25"/>
        <v>0</v>
      </c>
      <c r="AX33" s="213">
        <f t="shared" si="25"/>
        <v>0</v>
      </c>
      <c r="AY33" s="211">
        <f t="shared" si="25"/>
        <v>0</v>
      </c>
      <c r="AZ33" s="151">
        <f t="shared" si="25"/>
        <v>0</v>
      </c>
      <c r="BA33" s="213">
        <f t="shared" si="25"/>
        <v>0</v>
      </c>
      <c r="BB33" s="211">
        <f t="shared" si="25"/>
        <v>0</v>
      </c>
      <c r="BC33" s="151">
        <f t="shared" si="25"/>
        <v>0</v>
      </c>
      <c r="BD33" s="213">
        <f t="shared" si="25"/>
        <v>0</v>
      </c>
      <c r="BE33" s="211">
        <f t="shared" si="25"/>
        <v>0</v>
      </c>
      <c r="BF33" s="151">
        <f t="shared" si="25"/>
        <v>0</v>
      </c>
      <c r="BG33" s="213">
        <f t="shared" si="25"/>
        <v>0</v>
      </c>
      <c r="BH33" s="120">
        <f t="shared" si="25"/>
        <v>0</v>
      </c>
      <c r="BI33" s="121">
        <f t="shared" si="25"/>
        <v>32000</v>
      </c>
      <c r="BJ33" s="122">
        <f t="shared" si="25"/>
        <v>32000</v>
      </c>
      <c r="BK33" s="211">
        <f t="shared" si="25"/>
        <v>0</v>
      </c>
      <c r="BL33" s="151">
        <f t="shared" si="25"/>
        <v>0</v>
      </c>
      <c r="BM33" s="122">
        <f t="shared" si="25"/>
        <v>0</v>
      </c>
      <c r="BN33" s="283">
        <f t="shared" si="25"/>
        <v>32000</v>
      </c>
      <c r="BO33" s="434"/>
    </row>
    <row r="34" spans="1:67" s="2" customFormat="1" ht="42.95" customHeight="1" thickBot="1">
      <c r="A34" s="425"/>
      <c r="B34" s="428"/>
      <c r="C34" s="430"/>
      <c r="D34" s="418" t="s">
        <v>8</v>
      </c>
      <c r="E34" s="419"/>
      <c r="F34" s="165">
        <f t="shared" ref="F34:BN34" si="26">F33+F32</f>
        <v>349593020</v>
      </c>
      <c r="G34" s="166">
        <f t="shared" si="26"/>
        <v>0</v>
      </c>
      <c r="H34" s="167">
        <f t="shared" si="26"/>
        <v>349593020</v>
      </c>
      <c r="I34" s="165">
        <f t="shared" si="26"/>
        <v>0</v>
      </c>
      <c r="J34" s="166">
        <f t="shared" si="26"/>
        <v>0</v>
      </c>
      <c r="K34" s="167">
        <f t="shared" si="26"/>
        <v>0</v>
      </c>
      <c r="L34" s="165">
        <f t="shared" si="26"/>
        <v>0</v>
      </c>
      <c r="M34" s="166">
        <f t="shared" si="26"/>
        <v>0</v>
      </c>
      <c r="N34" s="167">
        <f t="shared" si="26"/>
        <v>0</v>
      </c>
      <c r="O34" s="165">
        <f t="shared" si="26"/>
        <v>0</v>
      </c>
      <c r="P34" s="166">
        <f t="shared" si="26"/>
        <v>0</v>
      </c>
      <c r="Q34" s="167">
        <f t="shared" si="26"/>
        <v>0</v>
      </c>
      <c r="R34" s="165">
        <f t="shared" si="26"/>
        <v>0</v>
      </c>
      <c r="S34" s="166">
        <f t="shared" si="26"/>
        <v>0</v>
      </c>
      <c r="T34" s="167">
        <f t="shared" si="26"/>
        <v>0</v>
      </c>
      <c r="U34" s="165">
        <f t="shared" si="26"/>
        <v>0</v>
      </c>
      <c r="V34" s="166">
        <f t="shared" si="26"/>
        <v>0</v>
      </c>
      <c r="W34" s="167">
        <f t="shared" si="26"/>
        <v>0</v>
      </c>
      <c r="X34" s="165">
        <f t="shared" si="26"/>
        <v>0</v>
      </c>
      <c r="Y34" s="166">
        <f t="shared" si="26"/>
        <v>0</v>
      </c>
      <c r="Z34" s="167">
        <f t="shared" si="26"/>
        <v>0</v>
      </c>
      <c r="AA34" s="165">
        <f>AA33+AA32</f>
        <v>66687058</v>
      </c>
      <c r="AB34" s="166">
        <f t="shared" si="26"/>
        <v>0</v>
      </c>
      <c r="AC34" s="167">
        <f t="shared" si="26"/>
        <v>66687058</v>
      </c>
      <c r="AD34" s="165">
        <f t="shared" si="26"/>
        <v>68492101</v>
      </c>
      <c r="AE34" s="166">
        <f t="shared" si="26"/>
        <v>0</v>
      </c>
      <c r="AF34" s="167">
        <f t="shared" si="26"/>
        <v>68492101</v>
      </c>
      <c r="AG34" s="165">
        <f t="shared" si="26"/>
        <v>68492101</v>
      </c>
      <c r="AH34" s="166">
        <f t="shared" si="26"/>
        <v>0</v>
      </c>
      <c r="AI34" s="167">
        <f t="shared" si="26"/>
        <v>68492101</v>
      </c>
      <c r="AJ34" s="165">
        <f t="shared" si="26"/>
        <v>68492101</v>
      </c>
      <c r="AK34" s="166">
        <f t="shared" si="26"/>
        <v>0</v>
      </c>
      <c r="AL34" s="167">
        <f t="shared" si="26"/>
        <v>68492101</v>
      </c>
      <c r="AM34" s="165">
        <f t="shared" si="26"/>
        <v>46640396</v>
      </c>
      <c r="AN34" s="166">
        <f t="shared" si="26"/>
        <v>0</v>
      </c>
      <c r="AO34" s="167">
        <f t="shared" si="26"/>
        <v>46640396</v>
      </c>
      <c r="AP34" s="165">
        <f t="shared" si="26"/>
        <v>30789263</v>
      </c>
      <c r="AQ34" s="166">
        <f t="shared" si="26"/>
        <v>0</v>
      </c>
      <c r="AR34" s="167">
        <f t="shared" si="26"/>
        <v>30789263</v>
      </c>
      <c r="AS34" s="165">
        <f t="shared" si="26"/>
        <v>0</v>
      </c>
      <c r="AT34" s="166">
        <f t="shared" si="26"/>
        <v>0</v>
      </c>
      <c r="AU34" s="167">
        <f t="shared" si="26"/>
        <v>0</v>
      </c>
      <c r="AV34" s="165">
        <f t="shared" si="26"/>
        <v>0</v>
      </c>
      <c r="AW34" s="166">
        <f t="shared" si="26"/>
        <v>0</v>
      </c>
      <c r="AX34" s="167">
        <f t="shared" si="26"/>
        <v>0</v>
      </c>
      <c r="AY34" s="165">
        <f t="shared" si="26"/>
        <v>0</v>
      </c>
      <c r="AZ34" s="166">
        <f t="shared" si="26"/>
        <v>0</v>
      </c>
      <c r="BA34" s="167">
        <f t="shared" si="26"/>
        <v>0</v>
      </c>
      <c r="BB34" s="165">
        <f t="shared" si="26"/>
        <v>0</v>
      </c>
      <c r="BC34" s="166">
        <f t="shared" si="26"/>
        <v>0</v>
      </c>
      <c r="BD34" s="167">
        <f t="shared" si="26"/>
        <v>0</v>
      </c>
      <c r="BE34" s="165">
        <f t="shared" si="26"/>
        <v>0</v>
      </c>
      <c r="BF34" s="166">
        <f t="shared" si="26"/>
        <v>0</v>
      </c>
      <c r="BG34" s="167">
        <f t="shared" si="26"/>
        <v>0</v>
      </c>
      <c r="BH34" s="165">
        <f t="shared" si="26"/>
        <v>349593020</v>
      </c>
      <c r="BI34" s="166">
        <f t="shared" si="26"/>
        <v>0</v>
      </c>
      <c r="BJ34" s="167">
        <f t="shared" si="26"/>
        <v>349593020</v>
      </c>
      <c r="BK34" s="165">
        <f t="shared" si="26"/>
        <v>0</v>
      </c>
      <c r="BL34" s="166">
        <f t="shared" si="26"/>
        <v>0</v>
      </c>
      <c r="BM34" s="167">
        <f t="shared" si="26"/>
        <v>0</v>
      </c>
      <c r="BN34" s="286">
        <f t="shared" si="26"/>
        <v>349593020</v>
      </c>
      <c r="BO34" s="435"/>
    </row>
    <row r="35" spans="1:67" s="2" customFormat="1" ht="42.95" customHeight="1" thickTop="1">
      <c r="A35" s="395">
        <v>7</v>
      </c>
      <c r="B35" s="398" t="s">
        <v>65</v>
      </c>
      <c r="C35" s="369" t="s">
        <v>66</v>
      </c>
      <c r="D35" s="401" t="s">
        <v>56</v>
      </c>
      <c r="E35" s="107" t="s">
        <v>21</v>
      </c>
      <c r="F35" s="108">
        <v>15211806</v>
      </c>
      <c r="G35" s="109">
        <v>-2248454</v>
      </c>
      <c r="H35" s="110">
        <f>G35+F35</f>
        <v>12963352</v>
      </c>
      <c r="I35" s="108"/>
      <c r="J35" s="111"/>
      <c r="K35" s="110">
        <f>J35+I35</f>
        <v>0</v>
      </c>
      <c r="L35" s="108"/>
      <c r="M35" s="111"/>
      <c r="N35" s="110">
        <f>M35+L35</f>
        <v>0</v>
      </c>
      <c r="O35" s="108">
        <v>0</v>
      </c>
      <c r="P35" s="111">
        <v>0</v>
      </c>
      <c r="Q35" s="110">
        <f>P35+O35</f>
        <v>0</v>
      </c>
      <c r="R35" s="108"/>
      <c r="S35" s="111">
        <v>0</v>
      </c>
      <c r="T35" s="112">
        <f>S35+R35</f>
        <v>0</v>
      </c>
      <c r="U35" s="108"/>
      <c r="V35" s="111"/>
      <c r="W35" s="110"/>
      <c r="X35" s="113">
        <v>0</v>
      </c>
      <c r="Y35" s="109">
        <v>0</v>
      </c>
      <c r="Z35" s="112">
        <f>Y35+X35</f>
        <v>0</v>
      </c>
      <c r="AA35" s="108">
        <v>9192613</v>
      </c>
      <c r="AB35" s="111">
        <v>-1517473</v>
      </c>
      <c r="AC35" s="110">
        <f>AA35+AB35</f>
        <v>7675140</v>
      </c>
      <c r="AD35" s="113">
        <v>5330055</v>
      </c>
      <c r="AE35" s="111">
        <v>-574785</v>
      </c>
      <c r="AF35" s="112">
        <f>AD35+AE35</f>
        <v>4755270</v>
      </c>
      <c r="AG35" s="108">
        <v>612844</v>
      </c>
      <c r="AH35" s="111">
        <v>-79902</v>
      </c>
      <c r="AI35" s="110">
        <f>AG35+AH35</f>
        <v>532942</v>
      </c>
      <c r="AJ35" s="113">
        <v>0</v>
      </c>
      <c r="AK35" s="111">
        <v>0</v>
      </c>
      <c r="AL35" s="112">
        <f>AJ35+AK35</f>
        <v>0</v>
      </c>
      <c r="AM35" s="114">
        <v>0</v>
      </c>
      <c r="AN35" s="115">
        <v>0</v>
      </c>
      <c r="AO35" s="116">
        <f>AM35+AN35</f>
        <v>0</v>
      </c>
      <c r="AP35" s="108">
        <v>0</v>
      </c>
      <c r="AQ35" s="111">
        <v>0</v>
      </c>
      <c r="AR35" s="110">
        <f>AP35+AQ35</f>
        <v>0</v>
      </c>
      <c r="AS35" s="113">
        <v>0</v>
      </c>
      <c r="AT35" s="111">
        <v>0</v>
      </c>
      <c r="AU35" s="112">
        <f>AS35+AT35</f>
        <v>0</v>
      </c>
      <c r="AV35" s="108">
        <v>0</v>
      </c>
      <c r="AW35" s="111">
        <v>0</v>
      </c>
      <c r="AX35" s="110">
        <f>AV35+AW35</f>
        <v>0</v>
      </c>
      <c r="AY35" s="113">
        <v>0</v>
      </c>
      <c r="AZ35" s="111">
        <v>0</v>
      </c>
      <c r="BA35" s="112">
        <f>AY35+AZ35</f>
        <v>0</v>
      </c>
      <c r="BB35" s="108">
        <v>0</v>
      </c>
      <c r="BC35" s="111">
        <v>0</v>
      </c>
      <c r="BD35" s="112">
        <f>BB35+BC35</f>
        <v>0</v>
      </c>
      <c r="BE35" s="108">
        <v>0</v>
      </c>
      <c r="BF35" s="111">
        <v>0</v>
      </c>
      <c r="BG35" s="112">
        <f>BE35+BF35</f>
        <v>0</v>
      </c>
      <c r="BH35" s="117">
        <f t="shared" ref="BH35:BJ36" si="27">I35+L35+O35+R35+U35+X35+AA35+AD35+AG35+AJ35+AM35</f>
        <v>15135512</v>
      </c>
      <c r="BI35" s="118">
        <f t="shared" si="27"/>
        <v>-2172160</v>
      </c>
      <c r="BJ35" s="110">
        <f t="shared" si="27"/>
        <v>12963352</v>
      </c>
      <c r="BK35" s="108">
        <v>76294</v>
      </c>
      <c r="BL35" s="111">
        <v>-76294</v>
      </c>
      <c r="BM35" s="110">
        <f>BK35+BL35</f>
        <v>0</v>
      </c>
      <c r="BN35" s="277">
        <f>BM35+BJ35</f>
        <v>12963352</v>
      </c>
      <c r="BO35" s="420" t="s">
        <v>67</v>
      </c>
    </row>
    <row r="36" spans="1:67" s="130" customFormat="1" ht="42.95" customHeight="1">
      <c r="A36" s="396"/>
      <c r="B36" s="399"/>
      <c r="C36" s="370"/>
      <c r="D36" s="402"/>
      <c r="E36" s="119" t="s">
        <v>22</v>
      </c>
      <c r="F36" s="120">
        <v>462975</v>
      </c>
      <c r="G36" s="121">
        <v>375954</v>
      </c>
      <c r="H36" s="122">
        <f>G36+F36</f>
        <v>838929</v>
      </c>
      <c r="I36" s="123"/>
      <c r="J36" s="124"/>
      <c r="K36" s="125">
        <f>J36+I36</f>
        <v>0</v>
      </c>
      <c r="L36" s="123"/>
      <c r="M36" s="126"/>
      <c r="N36" s="125">
        <f>M36+L36</f>
        <v>0</v>
      </c>
      <c r="O36" s="120">
        <v>0</v>
      </c>
      <c r="P36" s="121">
        <v>0</v>
      </c>
      <c r="Q36" s="122">
        <f>P36+O36</f>
        <v>0</v>
      </c>
      <c r="R36" s="120"/>
      <c r="S36" s="121">
        <v>0</v>
      </c>
      <c r="T36" s="127">
        <f>S36+R36</f>
        <v>0</v>
      </c>
      <c r="U36" s="120"/>
      <c r="V36" s="121"/>
      <c r="W36" s="122"/>
      <c r="X36" s="128">
        <v>0</v>
      </c>
      <c r="Y36" s="121">
        <v>0</v>
      </c>
      <c r="Z36" s="127">
        <f>Y36+X36</f>
        <v>0</v>
      </c>
      <c r="AA36" s="120">
        <v>462975</v>
      </c>
      <c r="AB36" s="121">
        <v>375954</v>
      </c>
      <c r="AC36" s="122">
        <f>AA36+AB36</f>
        <v>838929</v>
      </c>
      <c r="AD36" s="128">
        <v>0</v>
      </c>
      <c r="AE36" s="121">
        <v>0</v>
      </c>
      <c r="AF36" s="127">
        <f>AD36+AE36</f>
        <v>0</v>
      </c>
      <c r="AG36" s="120">
        <v>0</v>
      </c>
      <c r="AH36" s="121">
        <v>0</v>
      </c>
      <c r="AI36" s="122">
        <f>AG36+AH36</f>
        <v>0</v>
      </c>
      <c r="AJ36" s="128">
        <v>0</v>
      </c>
      <c r="AK36" s="121">
        <v>0</v>
      </c>
      <c r="AL36" s="127">
        <f>AJ36+AK36</f>
        <v>0</v>
      </c>
      <c r="AM36" s="120">
        <v>0</v>
      </c>
      <c r="AN36" s="121">
        <v>0</v>
      </c>
      <c r="AO36" s="122">
        <f>AM36+AN36</f>
        <v>0</v>
      </c>
      <c r="AP36" s="120">
        <v>0</v>
      </c>
      <c r="AQ36" s="121">
        <v>0</v>
      </c>
      <c r="AR36" s="122">
        <f>AP36+AQ36</f>
        <v>0</v>
      </c>
      <c r="AS36" s="128">
        <v>0</v>
      </c>
      <c r="AT36" s="121">
        <v>0</v>
      </c>
      <c r="AU36" s="127">
        <f>AS36+AT36</f>
        <v>0</v>
      </c>
      <c r="AV36" s="120">
        <v>0</v>
      </c>
      <c r="AW36" s="121">
        <v>0</v>
      </c>
      <c r="AX36" s="122">
        <f>AV36+AW36</f>
        <v>0</v>
      </c>
      <c r="AY36" s="128">
        <v>0</v>
      </c>
      <c r="AZ36" s="121">
        <v>0</v>
      </c>
      <c r="BA36" s="127">
        <f>AY36+AZ36</f>
        <v>0</v>
      </c>
      <c r="BB36" s="120">
        <v>0</v>
      </c>
      <c r="BC36" s="121">
        <v>0</v>
      </c>
      <c r="BD36" s="127">
        <f>BB36+BC36</f>
        <v>0</v>
      </c>
      <c r="BE36" s="120">
        <v>0</v>
      </c>
      <c r="BF36" s="121">
        <v>0</v>
      </c>
      <c r="BG36" s="127">
        <f>BE36+BF36</f>
        <v>0</v>
      </c>
      <c r="BH36" s="120">
        <f t="shared" si="27"/>
        <v>462975</v>
      </c>
      <c r="BI36" s="121">
        <f t="shared" si="27"/>
        <v>375954</v>
      </c>
      <c r="BJ36" s="122">
        <f t="shared" si="27"/>
        <v>838929</v>
      </c>
      <c r="BK36" s="120">
        <v>0</v>
      </c>
      <c r="BL36" s="129">
        <v>0</v>
      </c>
      <c r="BM36" s="122">
        <f>BL36+BK36</f>
        <v>0</v>
      </c>
      <c r="BN36" s="278">
        <f>BM36+BJ36</f>
        <v>838929</v>
      </c>
      <c r="BO36" s="421"/>
    </row>
    <row r="37" spans="1:67" s="130" customFormat="1" ht="42.95" customHeight="1">
      <c r="A37" s="396"/>
      <c r="B37" s="399"/>
      <c r="C37" s="370"/>
      <c r="D37" s="406" t="s">
        <v>8</v>
      </c>
      <c r="E37" s="407"/>
      <c r="F37" s="131">
        <f t="shared" ref="F37:T37" si="28">F36+F35</f>
        <v>15674781</v>
      </c>
      <c r="G37" s="132">
        <f t="shared" si="28"/>
        <v>-1872500</v>
      </c>
      <c r="H37" s="133">
        <f t="shared" si="28"/>
        <v>13802281</v>
      </c>
      <c r="I37" s="134">
        <f t="shared" si="28"/>
        <v>0</v>
      </c>
      <c r="J37" s="135">
        <f t="shared" si="28"/>
        <v>0</v>
      </c>
      <c r="K37" s="136">
        <f t="shared" si="28"/>
        <v>0</v>
      </c>
      <c r="L37" s="134">
        <f t="shared" si="28"/>
        <v>0</v>
      </c>
      <c r="M37" s="135">
        <f t="shared" si="28"/>
        <v>0</v>
      </c>
      <c r="N37" s="136">
        <f t="shared" si="28"/>
        <v>0</v>
      </c>
      <c r="O37" s="131">
        <f t="shared" si="28"/>
        <v>0</v>
      </c>
      <c r="P37" s="132">
        <f t="shared" si="28"/>
        <v>0</v>
      </c>
      <c r="Q37" s="133">
        <f t="shared" si="28"/>
        <v>0</v>
      </c>
      <c r="R37" s="131">
        <f t="shared" si="28"/>
        <v>0</v>
      </c>
      <c r="S37" s="132">
        <f t="shared" si="28"/>
        <v>0</v>
      </c>
      <c r="T37" s="137">
        <f t="shared" si="28"/>
        <v>0</v>
      </c>
      <c r="U37" s="131"/>
      <c r="V37" s="132"/>
      <c r="W37" s="133"/>
      <c r="X37" s="138">
        <f t="shared" ref="X37:BN37" si="29">X36+X35</f>
        <v>0</v>
      </c>
      <c r="Y37" s="132">
        <f t="shared" si="29"/>
        <v>0</v>
      </c>
      <c r="Z37" s="137">
        <f t="shared" si="29"/>
        <v>0</v>
      </c>
      <c r="AA37" s="131">
        <f t="shared" si="29"/>
        <v>9655588</v>
      </c>
      <c r="AB37" s="132">
        <f t="shared" si="29"/>
        <v>-1141519</v>
      </c>
      <c r="AC37" s="133">
        <f t="shared" si="29"/>
        <v>8514069</v>
      </c>
      <c r="AD37" s="138">
        <f t="shared" si="29"/>
        <v>5330055</v>
      </c>
      <c r="AE37" s="132">
        <f t="shared" si="29"/>
        <v>-574785</v>
      </c>
      <c r="AF37" s="137">
        <f t="shared" si="29"/>
        <v>4755270</v>
      </c>
      <c r="AG37" s="131">
        <f t="shared" si="29"/>
        <v>612844</v>
      </c>
      <c r="AH37" s="132">
        <f t="shared" si="29"/>
        <v>-79902</v>
      </c>
      <c r="AI37" s="133">
        <f t="shared" si="29"/>
        <v>532942</v>
      </c>
      <c r="AJ37" s="138">
        <f t="shared" si="29"/>
        <v>0</v>
      </c>
      <c r="AK37" s="132">
        <f t="shared" si="29"/>
        <v>0</v>
      </c>
      <c r="AL37" s="137">
        <f t="shared" si="29"/>
        <v>0</v>
      </c>
      <c r="AM37" s="131">
        <f t="shared" si="29"/>
        <v>0</v>
      </c>
      <c r="AN37" s="132">
        <f t="shared" si="29"/>
        <v>0</v>
      </c>
      <c r="AO37" s="133">
        <f t="shared" si="29"/>
        <v>0</v>
      </c>
      <c r="AP37" s="131">
        <f t="shared" si="29"/>
        <v>0</v>
      </c>
      <c r="AQ37" s="132">
        <f t="shared" si="29"/>
        <v>0</v>
      </c>
      <c r="AR37" s="133">
        <f t="shared" si="29"/>
        <v>0</v>
      </c>
      <c r="AS37" s="138">
        <f t="shared" si="29"/>
        <v>0</v>
      </c>
      <c r="AT37" s="132">
        <f t="shared" si="29"/>
        <v>0</v>
      </c>
      <c r="AU37" s="137">
        <f t="shared" si="29"/>
        <v>0</v>
      </c>
      <c r="AV37" s="131">
        <f t="shared" si="29"/>
        <v>0</v>
      </c>
      <c r="AW37" s="132">
        <f t="shared" si="29"/>
        <v>0</v>
      </c>
      <c r="AX37" s="133">
        <f t="shared" si="29"/>
        <v>0</v>
      </c>
      <c r="AY37" s="138">
        <f t="shared" si="29"/>
        <v>0</v>
      </c>
      <c r="AZ37" s="132">
        <f t="shared" si="29"/>
        <v>0</v>
      </c>
      <c r="BA37" s="137">
        <f t="shared" si="29"/>
        <v>0</v>
      </c>
      <c r="BB37" s="131">
        <f t="shared" si="29"/>
        <v>0</v>
      </c>
      <c r="BC37" s="132">
        <f t="shared" si="29"/>
        <v>0</v>
      </c>
      <c r="BD37" s="137">
        <f t="shared" si="29"/>
        <v>0</v>
      </c>
      <c r="BE37" s="131">
        <f t="shared" si="29"/>
        <v>0</v>
      </c>
      <c r="BF37" s="132">
        <f t="shared" si="29"/>
        <v>0</v>
      </c>
      <c r="BG37" s="137">
        <f t="shared" si="29"/>
        <v>0</v>
      </c>
      <c r="BH37" s="139">
        <f t="shared" si="29"/>
        <v>15598487</v>
      </c>
      <c r="BI37" s="140">
        <f t="shared" si="29"/>
        <v>-1796206</v>
      </c>
      <c r="BJ37" s="141">
        <f t="shared" si="29"/>
        <v>13802281</v>
      </c>
      <c r="BK37" s="139">
        <f t="shared" si="29"/>
        <v>76294</v>
      </c>
      <c r="BL37" s="140">
        <f t="shared" si="29"/>
        <v>-76294</v>
      </c>
      <c r="BM37" s="141">
        <f t="shared" si="29"/>
        <v>0</v>
      </c>
      <c r="BN37" s="279">
        <f t="shared" si="29"/>
        <v>13802281</v>
      </c>
      <c r="BO37" s="421"/>
    </row>
    <row r="38" spans="1:67" s="130" customFormat="1" ht="42.95" customHeight="1">
      <c r="A38" s="396"/>
      <c r="B38" s="399"/>
      <c r="C38" s="370"/>
      <c r="D38" s="423" t="s">
        <v>25</v>
      </c>
      <c r="E38" s="119" t="s">
        <v>21</v>
      </c>
      <c r="F38" s="120">
        <v>0</v>
      </c>
      <c r="G38" s="148">
        <v>1512796</v>
      </c>
      <c r="H38" s="143">
        <f>G38+F38</f>
        <v>1512796</v>
      </c>
      <c r="I38" s="144"/>
      <c r="J38" s="124"/>
      <c r="K38" s="145">
        <f>J38+I38</f>
        <v>0</v>
      </c>
      <c r="L38" s="144"/>
      <c r="M38" s="124"/>
      <c r="N38" s="145">
        <f>M38+L38</f>
        <v>0</v>
      </c>
      <c r="O38" s="146">
        <v>0</v>
      </c>
      <c r="P38" s="129">
        <v>0</v>
      </c>
      <c r="Q38" s="143">
        <f>P38+O38</f>
        <v>0</v>
      </c>
      <c r="R38" s="146"/>
      <c r="S38" s="129">
        <v>0</v>
      </c>
      <c r="T38" s="147">
        <f>S38+R38</f>
        <v>0</v>
      </c>
      <c r="U38" s="146"/>
      <c r="V38" s="148"/>
      <c r="W38" s="143"/>
      <c r="X38" s="149">
        <v>0</v>
      </c>
      <c r="Y38" s="148">
        <v>0</v>
      </c>
      <c r="Z38" s="147">
        <f>Y38+X38</f>
        <v>0</v>
      </c>
      <c r="AA38" s="146">
        <v>0</v>
      </c>
      <c r="AB38" s="129">
        <v>895673</v>
      </c>
      <c r="AC38" s="143">
        <f>AA38+AB38</f>
        <v>895673</v>
      </c>
      <c r="AD38" s="149">
        <v>0</v>
      </c>
      <c r="AE38" s="129">
        <v>554930</v>
      </c>
      <c r="AF38" s="147">
        <f>AD38+AE38</f>
        <v>554930</v>
      </c>
      <c r="AG38" s="146">
        <v>0</v>
      </c>
      <c r="AH38" s="129">
        <v>62193</v>
      </c>
      <c r="AI38" s="143">
        <f>AG38+AH38</f>
        <v>62193</v>
      </c>
      <c r="AJ38" s="128">
        <v>0</v>
      </c>
      <c r="AK38" s="121">
        <v>0</v>
      </c>
      <c r="AL38" s="127">
        <f>AJ38+AK38</f>
        <v>0</v>
      </c>
      <c r="AM38" s="120">
        <v>0</v>
      </c>
      <c r="AN38" s="121">
        <v>0</v>
      </c>
      <c r="AO38" s="122">
        <f>AM38+AN38</f>
        <v>0</v>
      </c>
      <c r="AP38" s="120">
        <v>0</v>
      </c>
      <c r="AQ38" s="121">
        <v>0</v>
      </c>
      <c r="AR38" s="122">
        <f>AP38+AQ38</f>
        <v>0</v>
      </c>
      <c r="AS38" s="128">
        <v>0</v>
      </c>
      <c r="AT38" s="121">
        <v>0</v>
      </c>
      <c r="AU38" s="127">
        <f>AS38+AT38</f>
        <v>0</v>
      </c>
      <c r="AV38" s="120">
        <v>0</v>
      </c>
      <c r="AW38" s="121">
        <v>0</v>
      </c>
      <c r="AX38" s="122">
        <f>AV38+AW38</f>
        <v>0</v>
      </c>
      <c r="AY38" s="128">
        <v>0</v>
      </c>
      <c r="AZ38" s="121">
        <v>0</v>
      </c>
      <c r="BA38" s="127">
        <f>AY38+AZ38</f>
        <v>0</v>
      </c>
      <c r="BB38" s="120">
        <v>0</v>
      </c>
      <c r="BC38" s="121">
        <v>0</v>
      </c>
      <c r="BD38" s="127">
        <f>BB38+BC38</f>
        <v>0</v>
      </c>
      <c r="BE38" s="120">
        <v>0</v>
      </c>
      <c r="BF38" s="121">
        <v>0</v>
      </c>
      <c r="BG38" s="127">
        <f>BE38+BF38</f>
        <v>0</v>
      </c>
      <c r="BH38" s="120">
        <f t="shared" ref="BH38:BI39" si="30">I38+L38+O38+R38+U38+X38+AA38+AD38+AG38+AJ38+AM38</f>
        <v>0</v>
      </c>
      <c r="BI38" s="129">
        <f t="shared" si="30"/>
        <v>1512796</v>
      </c>
      <c r="BJ38" s="122">
        <f>K38+N38+Q38+T38+W38+Z38+AC38+AF38+AI38+AL38+AO38</f>
        <v>1512796</v>
      </c>
      <c r="BK38" s="120">
        <v>0</v>
      </c>
      <c r="BL38" s="151">
        <v>0</v>
      </c>
      <c r="BM38" s="122">
        <f>BL38+BK38</f>
        <v>0</v>
      </c>
      <c r="BN38" s="278">
        <f>BM38+BJ38</f>
        <v>1512796</v>
      </c>
      <c r="BO38" s="421"/>
    </row>
    <row r="39" spans="1:67" s="130" customFormat="1" ht="42.95" customHeight="1">
      <c r="A39" s="396"/>
      <c r="B39" s="399"/>
      <c r="C39" s="370"/>
      <c r="D39" s="402"/>
      <c r="E39" s="119" t="s">
        <v>22</v>
      </c>
      <c r="F39" s="120">
        <v>0</v>
      </c>
      <c r="G39" s="129">
        <v>97901</v>
      </c>
      <c r="H39" s="143">
        <f>G39+F39</f>
        <v>97901</v>
      </c>
      <c r="I39" s="152"/>
      <c r="J39" s="153"/>
      <c r="K39" s="154"/>
      <c r="L39" s="152"/>
      <c r="M39" s="153"/>
      <c r="N39" s="154"/>
      <c r="O39" s="146">
        <v>0</v>
      </c>
      <c r="P39" s="129">
        <v>0</v>
      </c>
      <c r="Q39" s="143">
        <f>P39+O39</f>
        <v>0</v>
      </c>
      <c r="R39" s="146"/>
      <c r="S39" s="129">
        <v>0</v>
      </c>
      <c r="T39" s="147">
        <f>S39+R39</f>
        <v>0</v>
      </c>
      <c r="U39" s="146"/>
      <c r="V39" s="129"/>
      <c r="W39" s="143"/>
      <c r="X39" s="149">
        <v>0</v>
      </c>
      <c r="Y39" s="129">
        <v>0</v>
      </c>
      <c r="Z39" s="147">
        <f>Y39+X39</f>
        <v>0</v>
      </c>
      <c r="AA39" s="146">
        <v>0</v>
      </c>
      <c r="AB39" s="129">
        <v>97901</v>
      </c>
      <c r="AC39" s="143">
        <f>AA39+AB39</f>
        <v>97901</v>
      </c>
      <c r="AD39" s="149">
        <v>0</v>
      </c>
      <c r="AE39" s="129">
        <v>0</v>
      </c>
      <c r="AF39" s="147">
        <f>AD39+AE39</f>
        <v>0</v>
      </c>
      <c r="AG39" s="146">
        <v>0</v>
      </c>
      <c r="AH39" s="129">
        <v>0</v>
      </c>
      <c r="AI39" s="143">
        <f>AG39+AH39</f>
        <v>0</v>
      </c>
      <c r="AJ39" s="128">
        <v>0</v>
      </c>
      <c r="AK39" s="129">
        <v>0</v>
      </c>
      <c r="AL39" s="127">
        <f>AJ39+AK39</f>
        <v>0</v>
      </c>
      <c r="AM39" s="120">
        <v>0</v>
      </c>
      <c r="AN39" s="129">
        <v>0</v>
      </c>
      <c r="AO39" s="122">
        <v>0</v>
      </c>
      <c r="AP39" s="120">
        <v>0</v>
      </c>
      <c r="AQ39" s="129">
        <v>0</v>
      </c>
      <c r="AR39" s="122">
        <v>0</v>
      </c>
      <c r="AS39" s="128">
        <v>0</v>
      </c>
      <c r="AT39" s="129">
        <v>0</v>
      </c>
      <c r="AU39" s="127">
        <v>0</v>
      </c>
      <c r="AV39" s="120">
        <v>0</v>
      </c>
      <c r="AW39" s="129">
        <v>0</v>
      </c>
      <c r="AX39" s="122">
        <v>0</v>
      </c>
      <c r="AY39" s="128">
        <v>0</v>
      </c>
      <c r="AZ39" s="129">
        <v>0</v>
      </c>
      <c r="BA39" s="127">
        <v>0</v>
      </c>
      <c r="BB39" s="120">
        <v>0</v>
      </c>
      <c r="BC39" s="129">
        <v>0</v>
      </c>
      <c r="BD39" s="127">
        <v>0</v>
      </c>
      <c r="BE39" s="120">
        <v>0</v>
      </c>
      <c r="BF39" s="129">
        <v>0</v>
      </c>
      <c r="BG39" s="127">
        <v>0</v>
      </c>
      <c r="BH39" s="120">
        <f t="shared" si="30"/>
        <v>0</v>
      </c>
      <c r="BI39" s="129">
        <f t="shared" si="30"/>
        <v>97901</v>
      </c>
      <c r="BJ39" s="122">
        <f>K39+N39+Q39+T39+W39+Z39+AC39+AF39+AI39+AL39+AO39</f>
        <v>97901</v>
      </c>
      <c r="BK39" s="120">
        <v>0</v>
      </c>
      <c r="BL39" s="129">
        <v>0</v>
      </c>
      <c r="BM39" s="122">
        <f>BL39+BK39</f>
        <v>0</v>
      </c>
      <c r="BN39" s="278">
        <f>BM39+BJ39</f>
        <v>97901</v>
      </c>
      <c r="BO39" s="421"/>
    </row>
    <row r="40" spans="1:67" s="130" customFormat="1" ht="42.95" customHeight="1">
      <c r="A40" s="396"/>
      <c r="B40" s="399"/>
      <c r="C40" s="370"/>
      <c r="D40" s="406" t="s">
        <v>8</v>
      </c>
      <c r="E40" s="407"/>
      <c r="F40" s="131">
        <f t="shared" ref="F40:T40" si="31">F39+F38</f>
        <v>0</v>
      </c>
      <c r="G40" s="132">
        <f t="shared" si="31"/>
        <v>1610697</v>
      </c>
      <c r="H40" s="133">
        <f t="shared" si="31"/>
        <v>1610697</v>
      </c>
      <c r="I40" s="134">
        <f t="shared" si="31"/>
        <v>0</v>
      </c>
      <c r="J40" s="135">
        <f t="shared" si="31"/>
        <v>0</v>
      </c>
      <c r="K40" s="136">
        <f t="shared" si="31"/>
        <v>0</v>
      </c>
      <c r="L40" s="134">
        <f t="shared" si="31"/>
        <v>0</v>
      </c>
      <c r="M40" s="135">
        <f t="shared" si="31"/>
        <v>0</v>
      </c>
      <c r="N40" s="136">
        <f t="shared" si="31"/>
        <v>0</v>
      </c>
      <c r="O40" s="131">
        <f t="shared" si="31"/>
        <v>0</v>
      </c>
      <c r="P40" s="132">
        <f t="shared" si="31"/>
        <v>0</v>
      </c>
      <c r="Q40" s="133">
        <f t="shared" si="31"/>
        <v>0</v>
      </c>
      <c r="R40" s="131">
        <f t="shared" si="31"/>
        <v>0</v>
      </c>
      <c r="S40" s="132">
        <f t="shared" si="31"/>
        <v>0</v>
      </c>
      <c r="T40" s="137">
        <f t="shared" si="31"/>
        <v>0</v>
      </c>
      <c r="U40" s="155"/>
      <c r="V40" s="156"/>
      <c r="W40" s="157"/>
      <c r="X40" s="158">
        <f t="shared" ref="X40:BN40" si="32">X39+X38</f>
        <v>0</v>
      </c>
      <c r="Y40" s="156">
        <f t="shared" si="32"/>
        <v>0</v>
      </c>
      <c r="Z40" s="159">
        <f t="shared" si="32"/>
        <v>0</v>
      </c>
      <c r="AA40" s="155">
        <f t="shared" si="32"/>
        <v>0</v>
      </c>
      <c r="AB40" s="156">
        <f t="shared" si="32"/>
        <v>993574</v>
      </c>
      <c r="AC40" s="157">
        <f t="shared" si="32"/>
        <v>993574</v>
      </c>
      <c r="AD40" s="158">
        <f t="shared" si="32"/>
        <v>0</v>
      </c>
      <c r="AE40" s="156">
        <f t="shared" si="32"/>
        <v>554930</v>
      </c>
      <c r="AF40" s="159">
        <f t="shared" si="32"/>
        <v>554930</v>
      </c>
      <c r="AG40" s="155">
        <f t="shared" si="32"/>
        <v>0</v>
      </c>
      <c r="AH40" s="156">
        <f t="shared" si="32"/>
        <v>62193</v>
      </c>
      <c r="AI40" s="157">
        <f t="shared" si="32"/>
        <v>62193</v>
      </c>
      <c r="AJ40" s="158">
        <f t="shared" si="32"/>
        <v>0</v>
      </c>
      <c r="AK40" s="156">
        <f t="shared" si="32"/>
        <v>0</v>
      </c>
      <c r="AL40" s="159">
        <f t="shared" si="32"/>
        <v>0</v>
      </c>
      <c r="AM40" s="155">
        <f t="shared" si="32"/>
        <v>0</v>
      </c>
      <c r="AN40" s="156">
        <f t="shared" si="32"/>
        <v>0</v>
      </c>
      <c r="AO40" s="157">
        <f t="shared" si="32"/>
        <v>0</v>
      </c>
      <c r="AP40" s="155">
        <f t="shared" si="32"/>
        <v>0</v>
      </c>
      <c r="AQ40" s="156">
        <f t="shared" si="32"/>
        <v>0</v>
      </c>
      <c r="AR40" s="157">
        <f t="shared" si="32"/>
        <v>0</v>
      </c>
      <c r="AS40" s="158">
        <f t="shared" si="32"/>
        <v>0</v>
      </c>
      <c r="AT40" s="156">
        <f t="shared" si="32"/>
        <v>0</v>
      </c>
      <c r="AU40" s="159">
        <f t="shared" si="32"/>
        <v>0</v>
      </c>
      <c r="AV40" s="155">
        <f t="shared" si="32"/>
        <v>0</v>
      </c>
      <c r="AW40" s="156">
        <f t="shared" si="32"/>
        <v>0</v>
      </c>
      <c r="AX40" s="157">
        <f t="shared" si="32"/>
        <v>0</v>
      </c>
      <c r="AY40" s="158">
        <f t="shared" si="32"/>
        <v>0</v>
      </c>
      <c r="AZ40" s="156">
        <f t="shared" si="32"/>
        <v>0</v>
      </c>
      <c r="BA40" s="159">
        <f t="shared" si="32"/>
        <v>0</v>
      </c>
      <c r="BB40" s="155">
        <f t="shared" si="32"/>
        <v>0</v>
      </c>
      <c r="BC40" s="156">
        <f t="shared" si="32"/>
        <v>0</v>
      </c>
      <c r="BD40" s="159">
        <f t="shared" si="32"/>
        <v>0</v>
      </c>
      <c r="BE40" s="155">
        <f t="shared" si="32"/>
        <v>0</v>
      </c>
      <c r="BF40" s="156">
        <f t="shared" si="32"/>
        <v>0</v>
      </c>
      <c r="BG40" s="159">
        <f t="shared" si="32"/>
        <v>0</v>
      </c>
      <c r="BH40" s="139">
        <f t="shared" si="32"/>
        <v>0</v>
      </c>
      <c r="BI40" s="140">
        <f t="shared" si="32"/>
        <v>1610697</v>
      </c>
      <c r="BJ40" s="141">
        <f t="shared" si="32"/>
        <v>1610697</v>
      </c>
      <c r="BK40" s="139">
        <f t="shared" si="32"/>
        <v>0</v>
      </c>
      <c r="BL40" s="140">
        <f t="shared" si="32"/>
        <v>0</v>
      </c>
      <c r="BM40" s="141">
        <f t="shared" si="32"/>
        <v>0</v>
      </c>
      <c r="BN40" s="279">
        <f t="shared" si="32"/>
        <v>1610697</v>
      </c>
      <c r="BO40" s="421"/>
    </row>
    <row r="41" spans="1:67" s="130" customFormat="1" ht="42.95" customHeight="1">
      <c r="A41" s="396"/>
      <c r="B41" s="399"/>
      <c r="C41" s="370"/>
      <c r="D41" s="409" t="s">
        <v>21</v>
      </c>
      <c r="E41" s="410"/>
      <c r="F41" s="120">
        <f t="shared" ref="F41:T42" si="33">F35+F38</f>
        <v>15211806</v>
      </c>
      <c r="G41" s="121">
        <f t="shared" si="33"/>
        <v>-735658</v>
      </c>
      <c r="H41" s="122">
        <f t="shared" si="33"/>
        <v>14476148</v>
      </c>
      <c r="I41" s="122">
        <f t="shared" si="33"/>
        <v>0</v>
      </c>
      <c r="J41" s="122">
        <f t="shared" si="33"/>
        <v>0</v>
      </c>
      <c r="K41" s="122">
        <f t="shared" si="33"/>
        <v>0</v>
      </c>
      <c r="L41" s="122">
        <f t="shared" si="33"/>
        <v>0</v>
      </c>
      <c r="M41" s="122">
        <f t="shared" si="33"/>
        <v>0</v>
      </c>
      <c r="N41" s="122">
        <f t="shared" si="33"/>
        <v>0</v>
      </c>
      <c r="O41" s="122">
        <f t="shared" si="33"/>
        <v>0</v>
      </c>
      <c r="P41" s="122">
        <f t="shared" si="33"/>
        <v>0</v>
      </c>
      <c r="Q41" s="122">
        <f t="shared" si="33"/>
        <v>0</v>
      </c>
      <c r="R41" s="122">
        <f t="shared" si="33"/>
        <v>0</v>
      </c>
      <c r="S41" s="122">
        <f t="shared" si="33"/>
        <v>0</v>
      </c>
      <c r="T41" s="127">
        <f t="shared" si="33"/>
        <v>0</v>
      </c>
      <c r="U41" s="120"/>
      <c r="V41" s="121"/>
      <c r="W41" s="122"/>
      <c r="X41" s="128">
        <f t="shared" ref="X41:BG42" si="34">X35+X38</f>
        <v>0</v>
      </c>
      <c r="Y41" s="121">
        <f t="shared" si="34"/>
        <v>0</v>
      </c>
      <c r="Z41" s="127">
        <f t="shared" si="34"/>
        <v>0</v>
      </c>
      <c r="AA41" s="120">
        <f t="shared" si="34"/>
        <v>9192613</v>
      </c>
      <c r="AB41" s="121">
        <f t="shared" si="34"/>
        <v>-621800</v>
      </c>
      <c r="AC41" s="122">
        <f t="shared" si="34"/>
        <v>8570813</v>
      </c>
      <c r="AD41" s="128">
        <f t="shared" si="34"/>
        <v>5330055</v>
      </c>
      <c r="AE41" s="121">
        <f t="shared" si="34"/>
        <v>-19855</v>
      </c>
      <c r="AF41" s="127">
        <f t="shared" si="34"/>
        <v>5310200</v>
      </c>
      <c r="AG41" s="120">
        <f t="shared" si="34"/>
        <v>612844</v>
      </c>
      <c r="AH41" s="121">
        <f t="shared" si="34"/>
        <v>-17709</v>
      </c>
      <c r="AI41" s="122">
        <f t="shared" si="34"/>
        <v>595135</v>
      </c>
      <c r="AJ41" s="128">
        <f t="shared" si="34"/>
        <v>0</v>
      </c>
      <c r="AK41" s="121">
        <f t="shared" si="34"/>
        <v>0</v>
      </c>
      <c r="AL41" s="127">
        <f t="shared" si="34"/>
        <v>0</v>
      </c>
      <c r="AM41" s="120">
        <f t="shared" si="34"/>
        <v>0</v>
      </c>
      <c r="AN41" s="121">
        <f t="shared" si="34"/>
        <v>0</v>
      </c>
      <c r="AO41" s="122">
        <f t="shared" si="34"/>
        <v>0</v>
      </c>
      <c r="AP41" s="120">
        <f t="shared" si="34"/>
        <v>0</v>
      </c>
      <c r="AQ41" s="121">
        <f t="shared" si="34"/>
        <v>0</v>
      </c>
      <c r="AR41" s="122">
        <f t="shared" si="34"/>
        <v>0</v>
      </c>
      <c r="AS41" s="128">
        <f t="shared" si="34"/>
        <v>0</v>
      </c>
      <c r="AT41" s="121">
        <f t="shared" si="34"/>
        <v>0</v>
      </c>
      <c r="AU41" s="127">
        <f t="shared" si="34"/>
        <v>0</v>
      </c>
      <c r="AV41" s="120">
        <f t="shared" si="34"/>
        <v>0</v>
      </c>
      <c r="AW41" s="121">
        <f t="shared" si="34"/>
        <v>0</v>
      </c>
      <c r="AX41" s="122">
        <f t="shared" si="34"/>
        <v>0</v>
      </c>
      <c r="AY41" s="128">
        <f t="shared" si="34"/>
        <v>0</v>
      </c>
      <c r="AZ41" s="121">
        <f t="shared" si="34"/>
        <v>0</v>
      </c>
      <c r="BA41" s="127">
        <f t="shared" si="34"/>
        <v>0</v>
      </c>
      <c r="BB41" s="120">
        <f t="shared" si="34"/>
        <v>0</v>
      </c>
      <c r="BC41" s="121">
        <f t="shared" si="34"/>
        <v>0</v>
      </c>
      <c r="BD41" s="127">
        <f t="shared" si="34"/>
        <v>0</v>
      </c>
      <c r="BE41" s="120">
        <f t="shared" si="34"/>
        <v>0</v>
      </c>
      <c r="BF41" s="121">
        <f t="shared" si="34"/>
        <v>0</v>
      </c>
      <c r="BG41" s="127">
        <f t="shared" si="34"/>
        <v>0</v>
      </c>
      <c r="BH41" s="120">
        <f t="shared" ref="BH41:BJ42" si="35">I41+L41+O41+R41+U41+X41+AA41+AD41+AG41+AJ41+AM41</f>
        <v>15135512</v>
      </c>
      <c r="BI41" s="121">
        <f t="shared" si="35"/>
        <v>-659364</v>
      </c>
      <c r="BJ41" s="122">
        <f t="shared" si="35"/>
        <v>14476148</v>
      </c>
      <c r="BK41" s="120">
        <f t="shared" ref="BK41:BM42" si="36">BK35+BK38</f>
        <v>76294</v>
      </c>
      <c r="BL41" s="121">
        <f t="shared" si="36"/>
        <v>-76294</v>
      </c>
      <c r="BM41" s="122">
        <f t="shared" si="36"/>
        <v>0</v>
      </c>
      <c r="BN41" s="278">
        <f>BM41+BJ41</f>
        <v>14476148</v>
      </c>
      <c r="BO41" s="421"/>
    </row>
    <row r="42" spans="1:67" s="130" customFormat="1" ht="42.95" customHeight="1">
      <c r="A42" s="396"/>
      <c r="B42" s="399"/>
      <c r="C42" s="370"/>
      <c r="D42" s="409" t="s">
        <v>22</v>
      </c>
      <c r="E42" s="410"/>
      <c r="F42" s="160">
        <f t="shared" si="33"/>
        <v>462975</v>
      </c>
      <c r="G42" s="121">
        <f t="shared" si="33"/>
        <v>473855</v>
      </c>
      <c r="H42" s="122">
        <f t="shared" si="33"/>
        <v>936830</v>
      </c>
      <c r="I42" s="120">
        <f t="shared" si="33"/>
        <v>0</v>
      </c>
      <c r="J42" s="120">
        <f t="shared" si="33"/>
        <v>0</v>
      </c>
      <c r="K42" s="120">
        <f t="shared" si="33"/>
        <v>0</v>
      </c>
      <c r="L42" s="120">
        <f t="shared" si="33"/>
        <v>0</v>
      </c>
      <c r="M42" s="120">
        <f t="shared" si="33"/>
        <v>0</v>
      </c>
      <c r="N42" s="120">
        <f t="shared" si="33"/>
        <v>0</v>
      </c>
      <c r="O42" s="120">
        <f t="shared" si="33"/>
        <v>0</v>
      </c>
      <c r="P42" s="120">
        <f t="shared" si="33"/>
        <v>0</v>
      </c>
      <c r="Q42" s="120">
        <f t="shared" si="33"/>
        <v>0</v>
      </c>
      <c r="R42" s="120">
        <f t="shared" si="33"/>
        <v>0</v>
      </c>
      <c r="S42" s="120">
        <f t="shared" si="33"/>
        <v>0</v>
      </c>
      <c r="T42" s="160">
        <f t="shared" si="33"/>
        <v>0</v>
      </c>
      <c r="U42" s="120"/>
      <c r="V42" s="121"/>
      <c r="W42" s="122"/>
      <c r="X42" s="128">
        <f t="shared" si="34"/>
        <v>0</v>
      </c>
      <c r="Y42" s="121">
        <f t="shared" si="34"/>
        <v>0</v>
      </c>
      <c r="Z42" s="127">
        <f t="shared" si="34"/>
        <v>0</v>
      </c>
      <c r="AA42" s="120">
        <f t="shared" si="34"/>
        <v>462975</v>
      </c>
      <c r="AB42" s="121">
        <f t="shared" si="34"/>
        <v>473855</v>
      </c>
      <c r="AC42" s="122">
        <f t="shared" si="34"/>
        <v>936830</v>
      </c>
      <c r="AD42" s="128">
        <f t="shared" si="34"/>
        <v>0</v>
      </c>
      <c r="AE42" s="121">
        <f t="shared" si="34"/>
        <v>0</v>
      </c>
      <c r="AF42" s="127">
        <f t="shared" si="34"/>
        <v>0</v>
      </c>
      <c r="AG42" s="120">
        <f t="shared" si="34"/>
        <v>0</v>
      </c>
      <c r="AH42" s="121">
        <f t="shared" si="34"/>
        <v>0</v>
      </c>
      <c r="AI42" s="122">
        <f t="shared" si="34"/>
        <v>0</v>
      </c>
      <c r="AJ42" s="128">
        <f t="shared" si="34"/>
        <v>0</v>
      </c>
      <c r="AK42" s="121">
        <f t="shared" si="34"/>
        <v>0</v>
      </c>
      <c r="AL42" s="127">
        <f t="shared" si="34"/>
        <v>0</v>
      </c>
      <c r="AM42" s="120">
        <f t="shared" si="34"/>
        <v>0</v>
      </c>
      <c r="AN42" s="121">
        <f t="shared" si="34"/>
        <v>0</v>
      </c>
      <c r="AO42" s="122">
        <f t="shared" si="34"/>
        <v>0</v>
      </c>
      <c r="AP42" s="120">
        <f t="shared" si="34"/>
        <v>0</v>
      </c>
      <c r="AQ42" s="121">
        <f t="shared" si="34"/>
        <v>0</v>
      </c>
      <c r="AR42" s="122">
        <f t="shared" si="34"/>
        <v>0</v>
      </c>
      <c r="AS42" s="128">
        <f t="shared" si="34"/>
        <v>0</v>
      </c>
      <c r="AT42" s="121">
        <f t="shared" si="34"/>
        <v>0</v>
      </c>
      <c r="AU42" s="127">
        <f t="shared" si="34"/>
        <v>0</v>
      </c>
      <c r="AV42" s="120">
        <f t="shared" si="34"/>
        <v>0</v>
      </c>
      <c r="AW42" s="121">
        <f t="shared" si="34"/>
        <v>0</v>
      </c>
      <c r="AX42" s="122">
        <f t="shared" si="34"/>
        <v>0</v>
      </c>
      <c r="AY42" s="128">
        <f t="shared" si="34"/>
        <v>0</v>
      </c>
      <c r="AZ42" s="121">
        <f t="shared" si="34"/>
        <v>0</v>
      </c>
      <c r="BA42" s="127">
        <f t="shared" si="34"/>
        <v>0</v>
      </c>
      <c r="BB42" s="120">
        <f t="shared" si="34"/>
        <v>0</v>
      </c>
      <c r="BC42" s="121">
        <f t="shared" si="34"/>
        <v>0</v>
      </c>
      <c r="BD42" s="127">
        <f t="shared" si="34"/>
        <v>0</v>
      </c>
      <c r="BE42" s="120">
        <f t="shared" si="34"/>
        <v>0</v>
      </c>
      <c r="BF42" s="121">
        <f t="shared" si="34"/>
        <v>0</v>
      </c>
      <c r="BG42" s="127">
        <f t="shared" si="34"/>
        <v>0</v>
      </c>
      <c r="BH42" s="120">
        <f t="shared" si="35"/>
        <v>462975</v>
      </c>
      <c r="BI42" s="121">
        <f t="shared" si="35"/>
        <v>473855</v>
      </c>
      <c r="BJ42" s="122">
        <f t="shared" si="35"/>
        <v>936830</v>
      </c>
      <c r="BK42" s="120">
        <f t="shared" si="36"/>
        <v>0</v>
      </c>
      <c r="BL42" s="121">
        <f t="shared" si="36"/>
        <v>0</v>
      </c>
      <c r="BM42" s="122">
        <f t="shared" si="36"/>
        <v>0</v>
      </c>
      <c r="BN42" s="278">
        <f>BM42+BJ42</f>
        <v>936830</v>
      </c>
      <c r="BO42" s="421"/>
    </row>
    <row r="43" spans="1:67" s="2" customFormat="1" ht="42.95" customHeight="1" thickBot="1">
      <c r="A43" s="397"/>
      <c r="B43" s="400"/>
      <c r="C43" s="371"/>
      <c r="D43" s="389" t="s">
        <v>8</v>
      </c>
      <c r="E43" s="390"/>
      <c r="F43" s="97">
        <f t="shared" ref="F43:T43" si="37">F42+F41</f>
        <v>15674781</v>
      </c>
      <c r="G43" s="98">
        <f t="shared" si="37"/>
        <v>-261803</v>
      </c>
      <c r="H43" s="99">
        <f t="shared" si="37"/>
        <v>15412978</v>
      </c>
      <c r="I43" s="99">
        <f t="shared" si="37"/>
        <v>0</v>
      </c>
      <c r="J43" s="99">
        <f t="shared" si="37"/>
        <v>0</v>
      </c>
      <c r="K43" s="99">
        <f t="shared" si="37"/>
        <v>0</v>
      </c>
      <c r="L43" s="99">
        <f t="shared" si="37"/>
        <v>0</v>
      </c>
      <c r="M43" s="99">
        <f t="shared" si="37"/>
        <v>0</v>
      </c>
      <c r="N43" s="99">
        <f t="shared" si="37"/>
        <v>0</v>
      </c>
      <c r="O43" s="99">
        <f t="shared" si="37"/>
        <v>0</v>
      </c>
      <c r="P43" s="99">
        <f t="shared" si="37"/>
        <v>0</v>
      </c>
      <c r="Q43" s="99">
        <f t="shared" si="37"/>
        <v>0</v>
      </c>
      <c r="R43" s="99">
        <f t="shared" si="37"/>
        <v>0</v>
      </c>
      <c r="S43" s="99">
        <f t="shared" si="37"/>
        <v>0</v>
      </c>
      <c r="T43" s="100">
        <f t="shared" si="37"/>
        <v>0</v>
      </c>
      <c r="U43" s="97"/>
      <c r="V43" s="98"/>
      <c r="W43" s="99"/>
      <c r="X43" s="103">
        <f t="shared" ref="X43:BN43" si="38">X42+X41</f>
        <v>0</v>
      </c>
      <c r="Y43" s="98">
        <f t="shared" si="38"/>
        <v>0</v>
      </c>
      <c r="Z43" s="100">
        <f t="shared" si="38"/>
        <v>0</v>
      </c>
      <c r="AA43" s="97">
        <f t="shared" si="38"/>
        <v>9655588</v>
      </c>
      <c r="AB43" s="98">
        <f t="shared" si="38"/>
        <v>-147945</v>
      </c>
      <c r="AC43" s="99">
        <f t="shared" si="38"/>
        <v>9507643</v>
      </c>
      <c r="AD43" s="103">
        <f t="shared" si="38"/>
        <v>5330055</v>
      </c>
      <c r="AE43" s="98">
        <f t="shared" si="38"/>
        <v>-19855</v>
      </c>
      <c r="AF43" s="100">
        <f t="shared" si="38"/>
        <v>5310200</v>
      </c>
      <c r="AG43" s="97">
        <f t="shared" si="38"/>
        <v>612844</v>
      </c>
      <c r="AH43" s="98">
        <f t="shared" si="38"/>
        <v>-17709</v>
      </c>
      <c r="AI43" s="99">
        <f t="shared" si="38"/>
        <v>595135</v>
      </c>
      <c r="AJ43" s="103">
        <f t="shared" si="38"/>
        <v>0</v>
      </c>
      <c r="AK43" s="98">
        <f t="shared" si="38"/>
        <v>0</v>
      </c>
      <c r="AL43" s="100">
        <f t="shared" si="38"/>
        <v>0</v>
      </c>
      <c r="AM43" s="165">
        <f t="shared" si="38"/>
        <v>0</v>
      </c>
      <c r="AN43" s="166">
        <f t="shared" si="38"/>
        <v>0</v>
      </c>
      <c r="AO43" s="167">
        <f t="shared" si="38"/>
        <v>0</v>
      </c>
      <c r="AP43" s="97">
        <f t="shared" si="38"/>
        <v>0</v>
      </c>
      <c r="AQ43" s="98">
        <f t="shared" si="38"/>
        <v>0</v>
      </c>
      <c r="AR43" s="99">
        <f t="shared" si="38"/>
        <v>0</v>
      </c>
      <c r="AS43" s="103">
        <f t="shared" si="38"/>
        <v>0</v>
      </c>
      <c r="AT43" s="98">
        <f t="shared" si="38"/>
        <v>0</v>
      </c>
      <c r="AU43" s="100">
        <f t="shared" si="38"/>
        <v>0</v>
      </c>
      <c r="AV43" s="97">
        <f t="shared" si="38"/>
        <v>0</v>
      </c>
      <c r="AW43" s="98">
        <f t="shared" si="38"/>
        <v>0</v>
      </c>
      <c r="AX43" s="99">
        <f t="shared" si="38"/>
        <v>0</v>
      </c>
      <c r="AY43" s="103">
        <f t="shared" si="38"/>
        <v>0</v>
      </c>
      <c r="AZ43" s="98">
        <f t="shared" si="38"/>
        <v>0</v>
      </c>
      <c r="BA43" s="100">
        <f t="shared" si="38"/>
        <v>0</v>
      </c>
      <c r="BB43" s="97">
        <f t="shared" si="38"/>
        <v>0</v>
      </c>
      <c r="BC43" s="98">
        <f t="shared" si="38"/>
        <v>0</v>
      </c>
      <c r="BD43" s="100">
        <f t="shared" si="38"/>
        <v>0</v>
      </c>
      <c r="BE43" s="97">
        <f t="shared" si="38"/>
        <v>0</v>
      </c>
      <c r="BF43" s="98">
        <f t="shared" si="38"/>
        <v>0</v>
      </c>
      <c r="BG43" s="100">
        <f t="shared" si="38"/>
        <v>0</v>
      </c>
      <c r="BH43" s="97">
        <f t="shared" si="38"/>
        <v>15598487</v>
      </c>
      <c r="BI43" s="98">
        <f t="shared" si="38"/>
        <v>-185509</v>
      </c>
      <c r="BJ43" s="99">
        <f t="shared" si="38"/>
        <v>15412978</v>
      </c>
      <c r="BK43" s="97">
        <f t="shared" si="38"/>
        <v>76294</v>
      </c>
      <c r="BL43" s="98">
        <f t="shared" si="38"/>
        <v>-76294</v>
      </c>
      <c r="BM43" s="99">
        <f t="shared" si="38"/>
        <v>0</v>
      </c>
      <c r="BN43" s="181">
        <f t="shared" si="38"/>
        <v>15412978</v>
      </c>
      <c r="BO43" s="422"/>
    </row>
    <row r="44" spans="1:67" s="2" customFormat="1" ht="42.95" customHeight="1" thickTop="1">
      <c r="A44" s="412">
        <v>8</v>
      </c>
      <c r="B44" s="414" t="s">
        <v>68</v>
      </c>
      <c r="C44" s="369" t="s">
        <v>1</v>
      </c>
      <c r="D44" s="220" t="s">
        <v>23</v>
      </c>
      <c r="E44" s="183" t="s">
        <v>22</v>
      </c>
      <c r="F44" s="108">
        <v>12008797</v>
      </c>
      <c r="G44" s="109">
        <v>0</v>
      </c>
      <c r="H44" s="110">
        <f>G44+F44</f>
        <v>12008797</v>
      </c>
      <c r="I44" s="108"/>
      <c r="J44" s="111"/>
      <c r="K44" s="110">
        <f>J44+I44</f>
        <v>0</v>
      </c>
      <c r="L44" s="108">
        <v>0</v>
      </c>
      <c r="M44" s="109">
        <v>0</v>
      </c>
      <c r="N44" s="110">
        <f>M44+L44</f>
        <v>0</v>
      </c>
      <c r="O44" s="109"/>
      <c r="P44" s="109"/>
      <c r="Q44" s="110"/>
      <c r="R44" s="108"/>
      <c r="S44" s="172"/>
      <c r="T44" s="110">
        <f>R44+S44</f>
        <v>0</v>
      </c>
      <c r="U44" s="108">
        <v>0</v>
      </c>
      <c r="V44" s="172"/>
      <c r="W44" s="110">
        <f>U44+V44</f>
        <v>0</v>
      </c>
      <c r="X44" s="108"/>
      <c r="Y44" s="109">
        <v>0</v>
      </c>
      <c r="Z44" s="110">
        <f>X44+Y44</f>
        <v>0</v>
      </c>
      <c r="AA44" s="108">
        <v>2002397</v>
      </c>
      <c r="AB44" s="172">
        <v>276414</v>
      </c>
      <c r="AC44" s="110">
        <f>AA44+AB44</f>
        <v>2278811</v>
      </c>
      <c r="AD44" s="108">
        <v>4718638</v>
      </c>
      <c r="AE44" s="109">
        <v>0</v>
      </c>
      <c r="AF44" s="110">
        <f>AD44+AE44</f>
        <v>4718638</v>
      </c>
      <c r="AG44" s="108">
        <v>0</v>
      </c>
      <c r="AH44" s="111">
        <v>0</v>
      </c>
      <c r="AI44" s="110">
        <f>AG44+AH44</f>
        <v>0</v>
      </c>
      <c r="AJ44" s="108">
        <v>0</v>
      </c>
      <c r="AK44" s="111">
        <v>0</v>
      </c>
      <c r="AL44" s="110">
        <f>AJ44+AK44</f>
        <v>0</v>
      </c>
      <c r="AM44" s="108">
        <v>0</v>
      </c>
      <c r="AN44" s="111">
        <v>0</v>
      </c>
      <c r="AO44" s="110">
        <f>AM44+AN44</f>
        <v>0</v>
      </c>
      <c r="AP44" s="108">
        <v>0</v>
      </c>
      <c r="AQ44" s="111">
        <v>0</v>
      </c>
      <c r="AR44" s="110">
        <f>AP44+AQ44</f>
        <v>0</v>
      </c>
      <c r="AS44" s="108">
        <v>0</v>
      </c>
      <c r="AT44" s="111">
        <v>0</v>
      </c>
      <c r="AU44" s="110">
        <f>AS44+AT44</f>
        <v>0</v>
      </c>
      <c r="AV44" s="108">
        <v>0</v>
      </c>
      <c r="AW44" s="111">
        <v>0</v>
      </c>
      <c r="AX44" s="110">
        <f>AV44+AW44</f>
        <v>0</v>
      </c>
      <c r="AY44" s="108">
        <v>0</v>
      </c>
      <c r="AZ44" s="111">
        <v>0</v>
      </c>
      <c r="BA44" s="110">
        <f>AY44+AZ44</f>
        <v>0</v>
      </c>
      <c r="BB44" s="108">
        <v>0</v>
      </c>
      <c r="BC44" s="111">
        <v>0</v>
      </c>
      <c r="BD44" s="110">
        <f>BB44+BC44</f>
        <v>0</v>
      </c>
      <c r="BE44" s="108">
        <v>0</v>
      </c>
      <c r="BF44" s="111">
        <v>0</v>
      </c>
      <c r="BG44" s="110">
        <f>BE44+BF44</f>
        <v>0</v>
      </c>
      <c r="BH44" s="117">
        <f>I44+L44+O44+R44+U44+X44+AA44+AD44+AG44+AJ44+AM44</f>
        <v>6721035</v>
      </c>
      <c r="BI44" s="192">
        <f>J44+M44+P44+S44+V44+Y44+AB44+AE44+AH44+AK44+AN44</f>
        <v>276414</v>
      </c>
      <c r="BJ44" s="110">
        <f>K44+N44+Q44+T44+W44+Z44+AC44+AF44+AI44+AL44+AO44</f>
        <v>6997449</v>
      </c>
      <c r="BK44" s="108">
        <v>5287762</v>
      </c>
      <c r="BL44" s="172">
        <v>-276414</v>
      </c>
      <c r="BM44" s="110">
        <f>BL44+BK44</f>
        <v>5011348</v>
      </c>
      <c r="BN44" s="287">
        <f>BM44+BJ44</f>
        <v>12008797</v>
      </c>
      <c r="BO44" s="416"/>
    </row>
    <row r="45" spans="1:67" s="2" customFormat="1" ht="42.95" customHeight="1" thickBot="1">
      <c r="A45" s="413"/>
      <c r="B45" s="415"/>
      <c r="C45" s="371"/>
      <c r="D45" s="383" t="s">
        <v>8</v>
      </c>
      <c r="E45" s="384"/>
      <c r="F45" s="97">
        <f t="shared" ref="F45:Q45" si="39">F44</f>
        <v>12008797</v>
      </c>
      <c r="G45" s="98">
        <f t="shared" si="39"/>
        <v>0</v>
      </c>
      <c r="H45" s="99">
        <f t="shared" si="39"/>
        <v>12008797</v>
      </c>
      <c r="I45" s="97">
        <f t="shared" si="39"/>
        <v>0</v>
      </c>
      <c r="J45" s="98">
        <f t="shared" si="39"/>
        <v>0</v>
      </c>
      <c r="K45" s="99">
        <f t="shared" si="39"/>
        <v>0</v>
      </c>
      <c r="L45" s="97">
        <f t="shared" si="39"/>
        <v>0</v>
      </c>
      <c r="M45" s="98">
        <f t="shared" si="39"/>
        <v>0</v>
      </c>
      <c r="N45" s="99">
        <f t="shared" si="39"/>
        <v>0</v>
      </c>
      <c r="O45" s="97">
        <f t="shared" si="39"/>
        <v>0</v>
      </c>
      <c r="P45" s="98">
        <f t="shared" si="39"/>
        <v>0</v>
      </c>
      <c r="Q45" s="99">
        <f t="shared" si="39"/>
        <v>0</v>
      </c>
      <c r="R45" s="97"/>
      <c r="S45" s="98">
        <f>S44</f>
        <v>0</v>
      </c>
      <c r="T45" s="99">
        <f>T44</f>
        <v>0</v>
      </c>
      <c r="U45" s="98">
        <f>U44</f>
        <v>0</v>
      </c>
      <c r="V45" s="98">
        <f>V44</f>
        <v>0</v>
      </c>
      <c r="W45" s="99">
        <f>W44</f>
        <v>0</v>
      </c>
      <c r="X45" s="98">
        <f t="shared" ref="X45:BN45" si="40">X44</f>
        <v>0</v>
      </c>
      <c r="Y45" s="98">
        <f t="shared" si="40"/>
        <v>0</v>
      </c>
      <c r="Z45" s="99">
        <f t="shared" si="40"/>
        <v>0</v>
      </c>
      <c r="AA45" s="97">
        <f t="shared" si="40"/>
        <v>2002397</v>
      </c>
      <c r="AB45" s="98">
        <f t="shared" si="40"/>
        <v>276414</v>
      </c>
      <c r="AC45" s="99">
        <f t="shared" si="40"/>
        <v>2278811</v>
      </c>
      <c r="AD45" s="97">
        <f t="shared" si="40"/>
        <v>4718638</v>
      </c>
      <c r="AE45" s="98">
        <f t="shared" si="40"/>
        <v>0</v>
      </c>
      <c r="AF45" s="99">
        <f t="shared" si="40"/>
        <v>4718638</v>
      </c>
      <c r="AG45" s="97">
        <f t="shared" si="40"/>
        <v>0</v>
      </c>
      <c r="AH45" s="98">
        <f t="shared" si="40"/>
        <v>0</v>
      </c>
      <c r="AI45" s="99">
        <f t="shared" si="40"/>
        <v>0</v>
      </c>
      <c r="AJ45" s="97">
        <f t="shared" si="40"/>
        <v>0</v>
      </c>
      <c r="AK45" s="98">
        <f t="shared" si="40"/>
        <v>0</v>
      </c>
      <c r="AL45" s="99">
        <f t="shared" si="40"/>
        <v>0</v>
      </c>
      <c r="AM45" s="97">
        <f t="shared" si="40"/>
        <v>0</v>
      </c>
      <c r="AN45" s="98">
        <f t="shared" si="40"/>
        <v>0</v>
      </c>
      <c r="AO45" s="99">
        <f t="shared" si="40"/>
        <v>0</v>
      </c>
      <c r="AP45" s="97">
        <f t="shared" si="40"/>
        <v>0</v>
      </c>
      <c r="AQ45" s="98">
        <f t="shared" si="40"/>
        <v>0</v>
      </c>
      <c r="AR45" s="99">
        <f t="shared" si="40"/>
        <v>0</v>
      </c>
      <c r="AS45" s="97">
        <f t="shared" si="40"/>
        <v>0</v>
      </c>
      <c r="AT45" s="98">
        <f t="shared" si="40"/>
        <v>0</v>
      </c>
      <c r="AU45" s="99">
        <f t="shared" si="40"/>
        <v>0</v>
      </c>
      <c r="AV45" s="97">
        <f t="shared" si="40"/>
        <v>0</v>
      </c>
      <c r="AW45" s="98">
        <f t="shared" si="40"/>
        <v>0</v>
      </c>
      <c r="AX45" s="99">
        <f t="shared" si="40"/>
        <v>0</v>
      </c>
      <c r="AY45" s="97">
        <f t="shared" si="40"/>
        <v>0</v>
      </c>
      <c r="AZ45" s="98">
        <f t="shared" si="40"/>
        <v>0</v>
      </c>
      <c r="BA45" s="99">
        <f t="shared" si="40"/>
        <v>0</v>
      </c>
      <c r="BB45" s="97">
        <f t="shared" si="40"/>
        <v>0</v>
      </c>
      <c r="BC45" s="98">
        <f t="shared" si="40"/>
        <v>0</v>
      </c>
      <c r="BD45" s="99">
        <f t="shared" si="40"/>
        <v>0</v>
      </c>
      <c r="BE45" s="97">
        <f t="shared" si="40"/>
        <v>0</v>
      </c>
      <c r="BF45" s="98">
        <f t="shared" si="40"/>
        <v>0</v>
      </c>
      <c r="BG45" s="99">
        <f t="shared" si="40"/>
        <v>0</v>
      </c>
      <c r="BH45" s="97">
        <f t="shared" si="40"/>
        <v>6721035</v>
      </c>
      <c r="BI45" s="98">
        <f t="shared" si="40"/>
        <v>276414</v>
      </c>
      <c r="BJ45" s="99">
        <f t="shared" si="40"/>
        <v>6997449</v>
      </c>
      <c r="BK45" s="97">
        <f t="shared" si="40"/>
        <v>5287762</v>
      </c>
      <c r="BL45" s="98">
        <f t="shared" si="40"/>
        <v>-276414</v>
      </c>
      <c r="BM45" s="99">
        <f t="shared" si="40"/>
        <v>5011348</v>
      </c>
      <c r="BN45" s="276">
        <f t="shared" si="40"/>
        <v>12008797</v>
      </c>
      <c r="BO45" s="417"/>
    </row>
    <row r="46" spans="1:67" s="2" customFormat="1" ht="42.95" customHeight="1" thickTop="1">
      <c r="A46" s="412">
        <v>9</v>
      </c>
      <c r="B46" s="398" t="s">
        <v>27</v>
      </c>
      <c r="C46" s="369" t="s">
        <v>2</v>
      </c>
      <c r="D46" s="220" t="s">
        <v>23</v>
      </c>
      <c r="E46" s="458" t="s">
        <v>21</v>
      </c>
      <c r="F46" s="108">
        <v>24500000</v>
      </c>
      <c r="G46" s="172">
        <v>-200000</v>
      </c>
      <c r="H46" s="110">
        <f>G46+F46</f>
        <v>24300000</v>
      </c>
      <c r="I46" s="108"/>
      <c r="J46" s="111"/>
      <c r="K46" s="110">
        <f>J46+I46</f>
        <v>0</v>
      </c>
      <c r="L46" s="108">
        <v>0</v>
      </c>
      <c r="M46" s="109">
        <v>0</v>
      </c>
      <c r="N46" s="110">
        <f>M46+L46</f>
        <v>0</v>
      </c>
      <c r="O46" s="221"/>
      <c r="P46" s="109"/>
      <c r="Q46" s="110"/>
      <c r="R46" s="108">
        <v>0</v>
      </c>
      <c r="S46" s="111">
        <v>0</v>
      </c>
      <c r="T46" s="110">
        <f>R46+S46</f>
        <v>0</v>
      </c>
      <c r="U46" s="108">
        <v>0</v>
      </c>
      <c r="V46" s="109">
        <v>0</v>
      </c>
      <c r="W46" s="110">
        <f>U46+V46</f>
        <v>0</v>
      </c>
      <c r="X46" s="108">
        <v>0</v>
      </c>
      <c r="Y46" s="109">
        <v>0</v>
      </c>
      <c r="Z46" s="110">
        <f>X46+Y46</f>
        <v>0</v>
      </c>
      <c r="AA46" s="108">
        <v>14649195</v>
      </c>
      <c r="AB46" s="172">
        <v>-200000</v>
      </c>
      <c r="AC46" s="110">
        <f>AA46+AB46</f>
        <v>14449195</v>
      </c>
      <c r="AD46" s="108">
        <v>0</v>
      </c>
      <c r="AE46" s="109">
        <v>0</v>
      </c>
      <c r="AF46" s="110">
        <f>AD46+AE46</f>
        <v>0</v>
      </c>
      <c r="AG46" s="108">
        <v>0</v>
      </c>
      <c r="AH46" s="109">
        <v>0</v>
      </c>
      <c r="AI46" s="110">
        <f>AG46+AH46</f>
        <v>0</v>
      </c>
      <c r="AJ46" s="108">
        <v>0</v>
      </c>
      <c r="AK46" s="109">
        <v>0</v>
      </c>
      <c r="AL46" s="110">
        <f>AJ46+AK46</f>
        <v>0</v>
      </c>
      <c r="AM46" s="113">
        <v>0</v>
      </c>
      <c r="AN46" s="109">
        <v>0</v>
      </c>
      <c r="AO46" s="110">
        <f>AM46+AN46</f>
        <v>0</v>
      </c>
      <c r="AP46" s="108">
        <v>0</v>
      </c>
      <c r="AQ46" s="111">
        <v>0</v>
      </c>
      <c r="AR46" s="110">
        <f>AP46+AQ46</f>
        <v>0</v>
      </c>
      <c r="AS46" s="108">
        <v>0</v>
      </c>
      <c r="AT46" s="111">
        <v>0</v>
      </c>
      <c r="AU46" s="110">
        <f>AS46+AT46</f>
        <v>0</v>
      </c>
      <c r="AV46" s="174">
        <v>0</v>
      </c>
      <c r="AW46" s="109">
        <v>0</v>
      </c>
      <c r="AX46" s="110">
        <f>AV46+AW46</f>
        <v>0</v>
      </c>
      <c r="AY46" s="174">
        <v>0</v>
      </c>
      <c r="AZ46" s="109">
        <v>0</v>
      </c>
      <c r="BA46" s="110">
        <f>AY46+AZ46</f>
        <v>0</v>
      </c>
      <c r="BB46" s="174">
        <v>0</v>
      </c>
      <c r="BC46" s="109">
        <v>0</v>
      </c>
      <c r="BD46" s="110">
        <f>BB46+BC46</f>
        <v>0</v>
      </c>
      <c r="BE46" s="108">
        <v>0</v>
      </c>
      <c r="BF46" s="111">
        <v>0</v>
      </c>
      <c r="BG46" s="110">
        <f>BE46+BF46</f>
        <v>0</v>
      </c>
      <c r="BH46" s="117">
        <f>I46+L46+O46+R46+U46+X46+AA46+AD46+AG46+AJ46+AM46+AP46+AS46+AV46+AY46+BB46</f>
        <v>14649195</v>
      </c>
      <c r="BI46" s="192">
        <f t="shared" ref="BI46:BJ47" si="41">J46+M46+P46+S46+V46+Y46+AB46+AE46+AH46+AK46+AN46+AQ46+AT46+AW46+AZ46+BC46</f>
        <v>-200000</v>
      </c>
      <c r="BJ46" s="110">
        <f>K46+N46+Q46+T46+W46+Z46+AC46+AF46+AI46+AL46+AO46+AR46+AU46+AX46+BA46+BD46</f>
        <v>14449195</v>
      </c>
      <c r="BK46" s="117">
        <v>9850805</v>
      </c>
      <c r="BL46" s="111">
        <v>0</v>
      </c>
      <c r="BM46" s="110">
        <f>BL46+BK46</f>
        <v>9850805</v>
      </c>
      <c r="BN46" s="287">
        <f>BM46+BJ46</f>
        <v>24300000</v>
      </c>
      <c r="BO46" s="460" t="s">
        <v>69</v>
      </c>
    </row>
    <row r="47" spans="1:67" s="2" customFormat="1" ht="42.95" customHeight="1">
      <c r="A47" s="457"/>
      <c r="B47" s="399"/>
      <c r="C47" s="370"/>
      <c r="D47" s="315" t="s">
        <v>26</v>
      </c>
      <c r="E47" s="459"/>
      <c r="F47" s="222">
        <v>0</v>
      </c>
      <c r="G47" s="148">
        <v>200000</v>
      </c>
      <c r="H47" s="223">
        <f>G47</f>
        <v>200000</v>
      </c>
      <c r="I47" s="222"/>
      <c r="J47" s="224"/>
      <c r="K47" s="223"/>
      <c r="L47" s="222"/>
      <c r="M47" s="148"/>
      <c r="N47" s="223"/>
      <c r="O47" s="225"/>
      <c r="P47" s="148"/>
      <c r="Q47" s="223"/>
      <c r="R47" s="222"/>
      <c r="S47" s="224"/>
      <c r="T47" s="223"/>
      <c r="U47" s="222"/>
      <c r="V47" s="148"/>
      <c r="W47" s="223"/>
      <c r="X47" s="222"/>
      <c r="Y47" s="148"/>
      <c r="Z47" s="223"/>
      <c r="AA47" s="222">
        <v>0</v>
      </c>
      <c r="AB47" s="148">
        <v>200000</v>
      </c>
      <c r="AC47" s="223">
        <f>AB47</f>
        <v>200000</v>
      </c>
      <c r="AD47" s="222">
        <v>0</v>
      </c>
      <c r="AE47" s="148">
        <v>0</v>
      </c>
      <c r="AF47" s="223">
        <f>AD47+AE47</f>
        <v>0</v>
      </c>
      <c r="AG47" s="222">
        <v>0</v>
      </c>
      <c r="AH47" s="148">
        <v>0</v>
      </c>
      <c r="AI47" s="223">
        <f>AG47+AH47</f>
        <v>0</v>
      </c>
      <c r="AJ47" s="222">
        <v>0</v>
      </c>
      <c r="AK47" s="148">
        <v>0</v>
      </c>
      <c r="AL47" s="223">
        <f>AJ47+AK47</f>
        <v>0</v>
      </c>
      <c r="AM47" s="226">
        <v>0</v>
      </c>
      <c r="AN47" s="148">
        <v>0</v>
      </c>
      <c r="AO47" s="223">
        <f>AM47+AN47</f>
        <v>0</v>
      </c>
      <c r="AP47" s="222">
        <v>0</v>
      </c>
      <c r="AQ47" s="224">
        <v>0</v>
      </c>
      <c r="AR47" s="223">
        <f>AP47+AQ47</f>
        <v>0</v>
      </c>
      <c r="AS47" s="222">
        <v>0</v>
      </c>
      <c r="AT47" s="224">
        <v>0</v>
      </c>
      <c r="AU47" s="223">
        <f>AS47+AT47</f>
        <v>0</v>
      </c>
      <c r="AV47" s="227">
        <v>0</v>
      </c>
      <c r="AW47" s="148">
        <v>0</v>
      </c>
      <c r="AX47" s="223">
        <f>AV47+AW47</f>
        <v>0</v>
      </c>
      <c r="AY47" s="227">
        <v>0</v>
      </c>
      <c r="AZ47" s="148">
        <v>0</v>
      </c>
      <c r="BA47" s="223">
        <f>AY47+AZ47</f>
        <v>0</v>
      </c>
      <c r="BB47" s="227">
        <v>0</v>
      </c>
      <c r="BC47" s="148">
        <v>0</v>
      </c>
      <c r="BD47" s="223">
        <f>BB47+BC47</f>
        <v>0</v>
      </c>
      <c r="BE47" s="222">
        <v>0</v>
      </c>
      <c r="BF47" s="224">
        <v>0</v>
      </c>
      <c r="BG47" s="223">
        <f>BE47+BF47</f>
        <v>0</v>
      </c>
      <c r="BH47" s="228">
        <f>I47+L47+O47+R47+U47+X47+AA47+AD47+AG47+AJ47+AM47+AP47+AS47+AV47+AY47+BB47</f>
        <v>0</v>
      </c>
      <c r="BI47" s="153">
        <f t="shared" si="41"/>
        <v>200000</v>
      </c>
      <c r="BJ47" s="223">
        <f t="shared" si="41"/>
        <v>200000</v>
      </c>
      <c r="BK47" s="228">
        <v>0</v>
      </c>
      <c r="BL47" s="224">
        <v>0</v>
      </c>
      <c r="BM47" s="223">
        <f>BL47+BK47</f>
        <v>0</v>
      </c>
      <c r="BN47" s="288">
        <f>BM47+BJ47</f>
        <v>200000</v>
      </c>
      <c r="BO47" s="421"/>
    </row>
    <row r="48" spans="1:67" s="2" customFormat="1" ht="42.95" customHeight="1" thickBot="1">
      <c r="A48" s="413"/>
      <c r="B48" s="400"/>
      <c r="C48" s="371"/>
      <c r="D48" s="383" t="s">
        <v>8</v>
      </c>
      <c r="E48" s="384"/>
      <c r="F48" s="97">
        <f>F46+F47</f>
        <v>24500000</v>
      </c>
      <c r="G48" s="98">
        <f t="shared" ref="G48:BN48" si="42">G46+G47</f>
        <v>0</v>
      </c>
      <c r="H48" s="99">
        <f t="shared" si="42"/>
        <v>24500000</v>
      </c>
      <c r="I48" s="97">
        <f t="shared" si="42"/>
        <v>0</v>
      </c>
      <c r="J48" s="98">
        <f t="shared" si="42"/>
        <v>0</v>
      </c>
      <c r="K48" s="99">
        <f t="shared" si="42"/>
        <v>0</v>
      </c>
      <c r="L48" s="97">
        <f t="shared" si="42"/>
        <v>0</v>
      </c>
      <c r="M48" s="98">
        <f t="shared" si="42"/>
        <v>0</v>
      </c>
      <c r="N48" s="99">
        <f t="shared" si="42"/>
        <v>0</v>
      </c>
      <c r="O48" s="97">
        <f t="shared" si="42"/>
        <v>0</v>
      </c>
      <c r="P48" s="98">
        <f t="shared" si="42"/>
        <v>0</v>
      </c>
      <c r="Q48" s="99">
        <f t="shared" si="42"/>
        <v>0</v>
      </c>
      <c r="R48" s="97">
        <f t="shared" si="42"/>
        <v>0</v>
      </c>
      <c r="S48" s="98">
        <f t="shared" si="42"/>
        <v>0</v>
      </c>
      <c r="T48" s="99">
        <f t="shared" si="42"/>
        <v>0</v>
      </c>
      <c r="U48" s="97">
        <f t="shared" si="42"/>
        <v>0</v>
      </c>
      <c r="V48" s="98">
        <f t="shared" si="42"/>
        <v>0</v>
      </c>
      <c r="W48" s="99">
        <f t="shared" si="42"/>
        <v>0</v>
      </c>
      <c r="X48" s="97">
        <f t="shared" si="42"/>
        <v>0</v>
      </c>
      <c r="Y48" s="98">
        <f t="shared" si="42"/>
        <v>0</v>
      </c>
      <c r="Z48" s="99">
        <f t="shared" si="42"/>
        <v>0</v>
      </c>
      <c r="AA48" s="97">
        <f t="shared" si="42"/>
        <v>14649195</v>
      </c>
      <c r="AB48" s="98">
        <f t="shared" si="42"/>
        <v>0</v>
      </c>
      <c r="AC48" s="99">
        <f t="shared" si="42"/>
        <v>14649195</v>
      </c>
      <c r="AD48" s="97">
        <f t="shared" si="42"/>
        <v>0</v>
      </c>
      <c r="AE48" s="98">
        <f t="shared" si="42"/>
        <v>0</v>
      </c>
      <c r="AF48" s="99">
        <f t="shared" si="42"/>
        <v>0</v>
      </c>
      <c r="AG48" s="97">
        <f t="shared" si="42"/>
        <v>0</v>
      </c>
      <c r="AH48" s="98">
        <f t="shared" si="42"/>
        <v>0</v>
      </c>
      <c r="AI48" s="99">
        <f t="shared" si="42"/>
        <v>0</v>
      </c>
      <c r="AJ48" s="97">
        <f t="shared" si="42"/>
        <v>0</v>
      </c>
      <c r="AK48" s="98">
        <f t="shared" si="42"/>
        <v>0</v>
      </c>
      <c r="AL48" s="99">
        <f t="shared" si="42"/>
        <v>0</v>
      </c>
      <c r="AM48" s="103">
        <f t="shared" si="42"/>
        <v>0</v>
      </c>
      <c r="AN48" s="98">
        <f t="shared" si="42"/>
        <v>0</v>
      </c>
      <c r="AO48" s="99">
        <f t="shared" si="42"/>
        <v>0</v>
      </c>
      <c r="AP48" s="97">
        <f t="shared" si="42"/>
        <v>0</v>
      </c>
      <c r="AQ48" s="98">
        <f t="shared" si="42"/>
        <v>0</v>
      </c>
      <c r="AR48" s="99">
        <f t="shared" si="42"/>
        <v>0</v>
      </c>
      <c r="AS48" s="97">
        <f t="shared" si="42"/>
        <v>0</v>
      </c>
      <c r="AT48" s="98">
        <f t="shared" si="42"/>
        <v>0</v>
      </c>
      <c r="AU48" s="99">
        <f t="shared" si="42"/>
        <v>0</v>
      </c>
      <c r="AV48" s="97">
        <f t="shared" si="42"/>
        <v>0</v>
      </c>
      <c r="AW48" s="98">
        <f t="shared" si="42"/>
        <v>0</v>
      </c>
      <c r="AX48" s="99">
        <f t="shared" si="42"/>
        <v>0</v>
      </c>
      <c r="AY48" s="97">
        <f t="shared" si="42"/>
        <v>0</v>
      </c>
      <c r="AZ48" s="98">
        <f t="shared" si="42"/>
        <v>0</v>
      </c>
      <c r="BA48" s="99">
        <f t="shared" si="42"/>
        <v>0</v>
      </c>
      <c r="BB48" s="97">
        <f t="shared" si="42"/>
        <v>0</v>
      </c>
      <c r="BC48" s="98">
        <f t="shared" si="42"/>
        <v>0</v>
      </c>
      <c r="BD48" s="99">
        <f t="shared" si="42"/>
        <v>0</v>
      </c>
      <c r="BE48" s="97">
        <f t="shared" si="42"/>
        <v>0</v>
      </c>
      <c r="BF48" s="98">
        <f t="shared" si="42"/>
        <v>0</v>
      </c>
      <c r="BG48" s="99">
        <f t="shared" si="42"/>
        <v>0</v>
      </c>
      <c r="BH48" s="97">
        <f t="shared" si="42"/>
        <v>14649195</v>
      </c>
      <c r="BI48" s="98">
        <f t="shared" si="42"/>
        <v>0</v>
      </c>
      <c r="BJ48" s="99">
        <f t="shared" si="42"/>
        <v>14649195</v>
      </c>
      <c r="BK48" s="97">
        <f t="shared" si="42"/>
        <v>9850805</v>
      </c>
      <c r="BL48" s="98">
        <f t="shared" si="42"/>
        <v>0</v>
      </c>
      <c r="BM48" s="99">
        <f t="shared" si="42"/>
        <v>9850805</v>
      </c>
      <c r="BN48" s="276">
        <f t="shared" si="42"/>
        <v>24500000</v>
      </c>
      <c r="BO48" s="461"/>
    </row>
    <row r="49" spans="1:67" s="3" customFormat="1" ht="66" customHeight="1" thickTop="1">
      <c r="A49" s="366">
        <v>10</v>
      </c>
      <c r="B49" s="369" t="s">
        <v>24</v>
      </c>
      <c r="C49" s="369" t="s">
        <v>0</v>
      </c>
      <c r="D49" s="229" t="s">
        <v>23</v>
      </c>
      <c r="E49" s="230" t="s">
        <v>22</v>
      </c>
      <c r="F49" s="108">
        <v>7033806</v>
      </c>
      <c r="G49" s="109">
        <v>0</v>
      </c>
      <c r="H49" s="173">
        <f>G49+F49</f>
        <v>7033806</v>
      </c>
      <c r="I49" s="113"/>
      <c r="J49" s="111"/>
      <c r="K49" s="173">
        <v>0</v>
      </c>
      <c r="L49" s="108"/>
      <c r="M49" s="111"/>
      <c r="N49" s="173">
        <v>0</v>
      </c>
      <c r="O49" s="108"/>
      <c r="P49" s="111"/>
      <c r="Q49" s="173"/>
      <c r="R49" s="108"/>
      <c r="S49" s="172"/>
      <c r="T49" s="175">
        <f>R49+S49</f>
        <v>0</v>
      </c>
      <c r="U49" s="108"/>
      <c r="V49" s="109">
        <v>0</v>
      </c>
      <c r="W49" s="173">
        <f>U49+V49</f>
        <v>0</v>
      </c>
      <c r="X49" s="108"/>
      <c r="Y49" s="109"/>
      <c r="Z49" s="175">
        <f>X49+Y49</f>
        <v>0</v>
      </c>
      <c r="AA49" s="108">
        <v>2956479</v>
      </c>
      <c r="AB49" s="172">
        <v>575000</v>
      </c>
      <c r="AC49" s="173">
        <f>AA49+AB49</f>
        <v>3531479</v>
      </c>
      <c r="AD49" s="108">
        <v>40410</v>
      </c>
      <c r="AE49" s="172">
        <v>350000</v>
      </c>
      <c r="AF49" s="173">
        <f>AD49+AE49</f>
        <v>390410</v>
      </c>
      <c r="AG49" s="108">
        <v>0</v>
      </c>
      <c r="AH49" s="109">
        <v>0</v>
      </c>
      <c r="AI49" s="173">
        <f>AG49+AH49</f>
        <v>0</v>
      </c>
      <c r="AJ49" s="108">
        <v>0</v>
      </c>
      <c r="AK49" s="109">
        <v>0</v>
      </c>
      <c r="AL49" s="173">
        <f>AJ49+AK49</f>
        <v>0</v>
      </c>
      <c r="AM49" s="108">
        <v>0</v>
      </c>
      <c r="AN49" s="109">
        <v>0</v>
      </c>
      <c r="AO49" s="231">
        <f>AM49+AN49</f>
        <v>0</v>
      </c>
      <c r="AP49" s="108">
        <v>0</v>
      </c>
      <c r="AQ49" s="111">
        <v>0</v>
      </c>
      <c r="AR49" s="173">
        <f>AP49+AQ49</f>
        <v>0</v>
      </c>
      <c r="AS49" s="113">
        <v>0</v>
      </c>
      <c r="AT49" s="111">
        <v>0</v>
      </c>
      <c r="AU49" s="173">
        <f>AS49+AT49</f>
        <v>0</v>
      </c>
      <c r="AV49" s="108">
        <v>0</v>
      </c>
      <c r="AW49" s="111">
        <v>0</v>
      </c>
      <c r="AX49" s="173">
        <f>AV49+AW49</f>
        <v>0</v>
      </c>
      <c r="AY49" s="108">
        <v>0</v>
      </c>
      <c r="AZ49" s="111">
        <v>0</v>
      </c>
      <c r="BA49" s="173">
        <f>AY49+AZ49</f>
        <v>0</v>
      </c>
      <c r="BB49" s="108">
        <v>0</v>
      </c>
      <c r="BC49" s="111">
        <v>0</v>
      </c>
      <c r="BD49" s="173">
        <f>BB49+BC49</f>
        <v>0</v>
      </c>
      <c r="BE49" s="108">
        <v>0</v>
      </c>
      <c r="BF49" s="111">
        <v>0</v>
      </c>
      <c r="BG49" s="173">
        <f>BE49+BF49</f>
        <v>0</v>
      </c>
      <c r="BH49" s="176">
        <f t="shared" ref="BH49:BJ49" si="43">I49+L49+O49+R49+U49+X49+AA49+AD49+AG49+AJ49+AM49</f>
        <v>2996889</v>
      </c>
      <c r="BI49" s="177">
        <f t="shared" si="43"/>
        <v>925000</v>
      </c>
      <c r="BJ49" s="173">
        <f t="shared" si="43"/>
        <v>3921889</v>
      </c>
      <c r="BK49" s="108">
        <v>4036917</v>
      </c>
      <c r="BL49" s="172">
        <v>-925000</v>
      </c>
      <c r="BM49" s="173">
        <f>BL49+BK49</f>
        <v>3111917</v>
      </c>
      <c r="BN49" s="289">
        <f>BM49+BJ49</f>
        <v>7033806</v>
      </c>
      <c r="BO49" s="403" t="s">
        <v>70</v>
      </c>
    </row>
    <row r="50" spans="1:67" s="3" customFormat="1" ht="66" customHeight="1" thickBot="1">
      <c r="A50" s="368"/>
      <c r="B50" s="371"/>
      <c r="C50" s="468"/>
      <c r="D50" s="383" t="s">
        <v>8</v>
      </c>
      <c r="E50" s="438"/>
      <c r="F50" s="97">
        <f>F49</f>
        <v>7033806</v>
      </c>
      <c r="G50" s="98">
        <f t="shared" ref="G50:BN50" si="44">G49</f>
        <v>0</v>
      </c>
      <c r="H50" s="99">
        <f t="shared" si="44"/>
        <v>7033806</v>
      </c>
      <c r="I50" s="103">
        <f t="shared" si="44"/>
        <v>0</v>
      </c>
      <c r="J50" s="97">
        <f t="shared" si="44"/>
        <v>0</v>
      </c>
      <c r="K50" s="97">
        <f t="shared" si="44"/>
        <v>0</v>
      </c>
      <c r="L50" s="97">
        <f t="shared" si="44"/>
        <v>0</v>
      </c>
      <c r="M50" s="97">
        <f t="shared" si="44"/>
        <v>0</v>
      </c>
      <c r="N50" s="97">
        <f t="shared" si="44"/>
        <v>0</v>
      </c>
      <c r="O50" s="97">
        <f t="shared" si="44"/>
        <v>0</v>
      </c>
      <c r="P50" s="97">
        <f t="shared" si="44"/>
        <v>0</v>
      </c>
      <c r="Q50" s="97">
        <f t="shared" si="44"/>
        <v>0</v>
      </c>
      <c r="R50" s="97">
        <f t="shared" si="44"/>
        <v>0</v>
      </c>
      <c r="S50" s="97">
        <f t="shared" si="44"/>
        <v>0</v>
      </c>
      <c r="T50" s="101">
        <f t="shared" si="44"/>
        <v>0</v>
      </c>
      <c r="U50" s="97">
        <f t="shared" si="44"/>
        <v>0</v>
      </c>
      <c r="V50" s="98">
        <f t="shared" si="44"/>
        <v>0</v>
      </c>
      <c r="W50" s="99">
        <f t="shared" si="44"/>
        <v>0</v>
      </c>
      <c r="X50" s="97">
        <f t="shared" si="44"/>
        <v>0</v>
      </c>
      <c r="Y50" s="98">
        <f t="shared" si="44"/>
        <v>0</v>
      </c>
      <c r="Z50" s="100">
        <f t="shared" si="44"/>
        <v>0</v>
      </c>
      <c r="AA50" s="97">
        <f t="shared" si="44"/>
        <v>2956479</v>
      </c>
      <c r="AB50" s="98">
        <f t="shared" si="44"/>
        <v>575000</v>
      </c>
      <c r="AC50" s="99">
        <f t="shared" si="44"/>
        <v>3531479</v>
      </c>
      <c r="AD50" s="97">
        <f t="shared" si="44"/>
        <v>40410</v>
      </c>
      <c r="AE50" s="98">
        <f t="shared" si="44"/>
        <v>350000</v>
      </c>
      <c r="AF50" s="99">
        <f t="shared" si="44"/>
        <v>390410</v>
      </c>
      <c r="AG50" s="97">
        <f t="shared" si="44"/>
        <v>0</v>
      </c>
      <c r="AH50" s="98">
        <f t="shared" si="44"/>
        <v>0</v>
      </c>
      <c r="AI50" s="99">
        <f t="shared" si="44"/>
        <v>0</v>
      </c>
      <c r="AJ50" s="97">
        <f t="shared" si="44"/>
        <v>0</v>
      </c>
      <c r="AK50" s="98">
        <f t="shared" si="44"/>
        <v>0</v>
      </c>
      <c r="AL50" s="99">
        <f t="shared" si="44"/>
        <v>0</v>
      </c>
      <c r="AM50" s="97">
        <f t="shared" si="44"/>
        <v>0</v>
      </c>
      <c r="AN50" s="98">
        <f t="shared" si="44"/>
        <v>0</v>
      </c>
      <c r="AO50" s="99">
        <f t="shared" si="44"/>
        <v>0</v>
      </c>
      <c r="AP50" s="97">
        <f t="shared" si="44"/>
        <v>0</v>
      </c>
      <c r="AQ50" s="98">
        <f t="shared" si="44"/>
        <v>0</v>
      </c>
      <c r="AR50" s="99">
        <f t="shared" si="44"/>
        <v>0</v>
      </c>
      <c r="AS50" s="102">
        <f t="shared" si="44"/>
        <v>0</v>
      </c>
      <c r="AT50" s="98">
        <f t="shared" si="44"/>
        <v>0</v>
      </c>
      <c r="AU50" s="103">
        <f t="shared" si="44"/>
        <v>0</v>
      </c>
      <c r="AV50" s="101">
        <f t="shared" si="44"/>
        <v>0</v>
      </c>
      <c r="AW50" s="98">
        <f t="shared" si="44"/>
        <v>0</v>
      </c>
      <c r="AX50" s="103">
        <f t="shared" si="44"/>
        <v>0</v>
      </c>
      <c r="AY50" s="101">
        <f t="shared" si="44"/>
        <v>0</v>
      </c>
      <c r="AZ50" s="98">
        <f t="shared" si="44"/>
        <v>0</v>
      </c>
      <c r="BA50" s="103">
        <f t="shared" si="44"/>
        <v>0</v>
      </c>
      <c r="BB50" s="101">
        <f t="shared" si="44"/>
        <v>0</v>
      </c>
      <c r="BC50" s="98">
        <f t="shared" si="44"/>
        <v>0</v>
      </c>
      <c r="BD50" s="103">
        <f t="shared" si="44"/>
        <v>0</v>
      </c>
      <c r="BE50" s="101">
        <f t="shared" si="44"/>
        <v>0</v>
      </c>
      <c r="BF50" s="98">
        <f t="shared" si="44"/>
        <v>0</v>
      </c>
      <c r="BG50" s="103">
        <f t="shared" si="44"/>
        <v>0</v>
      </c>
      <c r="BH50" s="101">
        <f t="shared" si="44"/>
        <v>2996889</v>
      </c>
      <c r="BI50" s="98">
        <f t="shared" si="44"/>
        <v>925000</v>
      </c>
      <c r="BJ50" s="181">
        <f t="shared" si="44"/>
        <v>3921889</v>
      </c>
      <c r="BK50" s="101">
        <f t="shared" si="44"/>
        <v>4036917</v>
      </c>
      <c r="BL50" s="98">
        <f t="shared" si="44"/>
        <v>-925000</v>
      </c>
      <c r="BM50" s="103">
        <f t="shared" si="44"/>
        <v>3111917</v>
      </c>
      <c r="BN50" s="276">
        <f t="shared" si="44"/>
        <v>7033806</v>
      </c>
      <c r="BO50" s="411"/>
    </row>
    <row r="51" spans="1:67" ht="32.25" customHeight="1" thickTop="1">
      <c r="A51" s="439" t="s">
        <v>28</v>
      </c>
      <c r="B51" s="440"/>
      <c r="C51" s="441"/>
      <c r="D51" s="448" t="s">
        <v>20</v>
      </c>
      <c r="E51" s="449"/>
      <c r="F51" s="232">
        <f>F13+F35</f>
        <v>15211806</v>
      </c>
      <c r="G51" s="233">
        <f t="shared" ref="G51:BN51" si="45">G13+G35</f>
        <v>-900104</v>
      </c>
      <c r="H51" s="234">
        <f t="shared" si="45"/>
        <v>14311702</v>
      </c>
      <c r="I51" s="235">
        <f t="shared" si="45"/>
        <v>0</v>
      </c>
      <c r="J51" s="233">
        <f t="shared" si="45"/>
        <v>0</v>
      </c>
      <c r="K51" s="233">
        <f t="shared" si="45"/>
        <v>0</v>
      </c>
      <c r="L51" s="233">
        <f t="shared" si="45"/>
        <v>0</v>
      </c>
      <c r="M51" s="233">
        <f t="shared" si="45"/>
        <v>0</v>
      </c>
      <c r="N51" s="233">
        <f t="shared" si="45"/>
        <v>0</v>
      </c>
      <c r="O51" s="233">
        <f t="shared" si="45"/>
        <v>0</v>
      </c>
      <c r="P51" s="233">
        <f t="shared" si="45"/>
        <v>0</v>
      </c>
      <c r="Q51" s="233">
        <f t="shared" si="45"/>
        <v>0</v>
      </c>
      <c r="R51" s="233">
        <f t="shared" si="45"/>
        <v>0</v>
      </c>
      <c r="S51" s="233">
        <f t="shared" si="45"/>
        <v>0</v>
      </c>
      <c r="T51" s="233">
        <f t="shared" si="45"/>
        <v>0</v>
      </c>
      <c r="U51" s="233">
        <f t="shared" si="45"/>
        <v>0</v>
      </c>
      <c r="V51" s="233">
        <f t="shared" si="45"/>
        <v>0</v>
      </c>
      <c r="W51" s="236">
        <f t="shared" si="45"/>
        <v>0</v>
      </c>
      <c r="X51" s="232">
        <f t="shared" si="45"/>
        <v>0</v>
      </c>
      <c r="Y51" s="233">
        <f t="shared" si="45"/>
        <v>0</v>
      </c>
      <c r="Z51" s="234">
        <f t="shared" si="45"/>
        <v>0</v>
      </c>
      <c r="AA51" s="232">
        <f t="shared" si="45"/>
        <v>9192613</v>
      </c>
      <c r="AB51" s="233">
        <f t="shared" si="45"/>
        <v>-794463</v>
      </c>
      <c r="AC51" s="234">
        <f t="shared" si="45"/>
        <v>8398150</v>
      </c>
      <c r="AD51" s="235">
        <f t="shared" si="45"/>
        <v>5330055</v>
      </c>
      <c r="AE51" s="233">
        <f t="shared" si="45"/>
        <v>-58045</v>
      </c>
      <c r="AF51" s="236">
        <f t="shared" si="45"/>
        <v>5272010</v>
      </c>
      <c r="AG51" s="232">
        <f t="shared" si="45"/>
        <v>612844</v>
      </c>
      <c r="AH51" s="233">
        <f t="shared" si="45"/>
        <v>28698</v>
      </c>
      <c r="AI51" s="234">
        <f t="shared" si="45"/>
        <v>641542</v>
      </c>
      <c r="AJ51" s="235">
        <f t="shared" si="45"/>
        <v>0</v>
      </c>
      <c r="AK51" s="233">
        <f t="shared" si="45"/>
        <v>0</v>
      </c>
      <c r="AL51" s="236">
        <f t="shared" si="45"/>
        <v>0</v>
      </c>
      <c r="AM51" s="232">
        <f t="shared" si="45"/>
        <v>0</v>
      </c>
      <c r="AN51" s="233">
        <f t="shared" si="45"/>
        <v>0</v>
      </c>
      <c r="AO51" s="236">
        <f t="shared" si="45"/>
        <v>0</v>
      </c>
      <c r="AP51" s="237">
        <f t="shared" si="45"/>
        <v>0</v>
      </c>
      <c r="AQ51" s="238">
        <f t="shared" si="45"/>
        <v>0</v>
      </c>
      <c r="AR51" s="239">
        <f t="shared" si="45"/>
        <v>0</v>
      </c>
      <c r="AS51" s="235">
        <f t="shared" si="45"/>
        <v>0</v>
      </c>
      <c r="AT51" s="233">
        <f t="shared" si="45"/>
        <v>0</v>
      </c>
      <c r="AU51" s="236">
        <f t="shared" si="45"/>
        <v>0</v>
      </c>
      <c r="AV51" s="237">
        <f t="shared" si="45"/>
        <v>0</v>
      </c>
      <c r="AW51" s="238">
        <f t="shared" si="45"/>
        <v>0</v>
      </c>
      <c r="AX51" s="239">
        <f t="shared" si="45"/>
        <v>0</v>
      </c>
      <c r="AY51" s="235">
        <f t="shared" si="45"/>
        <v>0</v>
      </c>
      <c r="AZ51" s="233">
        <f t="shared" si="45"/>
        <v>0</v>
      </c>
      <c r="BA51" s="236">
        <f t="shared" si="45"/>
        <v>0</v>
      </c>
      <c r="BB51" s="237">
        <f t="shared" si="45"/>
        <v>0</v>
      </c>
      <c r="BC51" s="238">
        <f t="shared" si="45"/>
        <v>0</v>
      </c>
      <c r="BD51" s="239">
        <f t="shared" si="45"/>
        <v>0</v>
      </c>
      <c r="BE51" s="235">
        <f t="shared" si="45"/>
        <v>0</v>
      </c>
      <c r="BF51" s="233">
        <f t="shared" si="45"/>
        <v>0</v>
      </c>
      <c r="BG51" s="236">
        <f t="shared" si="45"/>
        <v>0</v>
      </c>
      <c r="BH51" s="232">
        <f t="shared" si="45"/>
        <v>15135512</v>
      </c>
      <c r="BI51" s="233">
        <f t="shared" si="45"/>
        <v>-823810</v>
      </c>
      <c r="BJ51" s="234">
        <f t="shared" si="45"/>
        <v>14311702</v>
      </c>
      <c r="BK51" s="232">
        <f t="shared" si="45"/>
        <v>76294</v>
      </c>
      <c r="BL51" s="233">
        <f t="shared" si="45"/>
        <v>-76294</v>
      </c>
      <c r="BM51" s="234">
        <f t="shared" si="45"/>
        <v>0</v>
      </c>
      <c r="BN51" s="290">
        <f t="shared" si="45"/>
        <v>14311702</v>
      </c>
      <c r="BO51" s="450"/>
    </row>
    <row r="52" spans="1:67" ht="32.25" customHeight="1">
      <c r="A52" s="442"/>
      <c r="B52" s="443"/>
      <c r="C52" s="444"/>
      <c r="D52" s="453" t="s">
        <v>23</v>
      </c>
      <c r="E52" s="454"/>
      <c r="F52" s="240">
        <f>F16+F22+F46+F26</f>
        <v>76938953</v>
      </c>
      <c r="G52" s="241">
        <f t="shared" ref="G52:BN52" si="46">G16+G22+G46+G26</f>
        <v>18555320</v>
      </c>
      <c r="H52" s="242">
        <f t="shared" si="46"/>
        <v>95494273</v>
      </c>
      <c r="I52" s="243">
        <f t="shared" si="46"/>
        <v>0</v>
      </c>
      <c r="J52" s="244">
        <f t="shared" si="46"/>
        <v>0</v>
      </c>
      <c r="K52" s="244">
        <f t="shared" si="46"/>
        <v>0</v>
      </c>
      <c r="L52" s="244">
        <f t="shared" si="46"/>
        <v>0</v>
      </c>
      <c r="M52" s="244">
        <f t="shared" si="46"/>
        <v>0</v>
      </c>
      <c r="N52" s="244">
        <f t="shared" si="46"/>
        <v>0</v>
      </c>
      <c r="O52" s="244">
        <f t="shared" si="46"/>
        <v>0</v>
      </c>
      <c r="P52" s="244">
        <f t="shared" si="46"/>
        <v>0</v>
      </c>
      <c r="Q52" s="244">
        <f t="shared" si="46"/>
        <v>0</v>
      </c>
      <c r="R52" s="244">
        <f t="shared" si="46"/>
        <v>0</v>
      </c>
      <c r="S52" s="244">
        <f t="shared" si="46"/>
        <v>0</v>
      </c>
      <c r="T52" s="244">
        <f t="shared" si="46"/>
        <v>0</v>
      </c>
      <c r="U52" s="244">
        <f t="shared" si="46"/>
        <v>0</v>
      </c>
      <c r="V52" s="244">
        <f t="shared" si="46"/>
        <v>0</v>
      </c>
      <c r="W52" s="245">
        <f t="shared" si="46"/>
        <v>0</v>
      </c>
      <c r="X52" s="240">
        <f t="shared" si="46"/>
        <v>0</v>
      </c>
      <c r="Y52" s="241">
        <f t="shared" si="46"/>
        <v>0</v>
      </c>
      <c r="Z52" s="242">
        <f t="shared" si="46"/>
        <v>0</v>
      </c>
      <c r="AA52" s="240">
        <f t="shared" si="46"/>
        <v>24652254</v>
      </c>
      <c r="AB52" s="241">
        <f t="shared" si="46"/>
        <v>-38508</v>
      </c>
      <c r="AC52" s="242">
        <f t="shared" si="46"/>
        <v>24613746</v>
      </c>
      <c r="AD52" s="243">
        <f t="shared" si="46"/>
        <v>10273815</v>
      </c>
      <c r="AE52" s="241">
        <f t="shared" si="46"/>
        <v>118850</v>
      </c>
      <c r="AF52" s="245">
        <f t="shared" si="46"/>
        <v>10392665</v>
      </c>
      <c r="AG52" s="240">
        <f t="shared" si="46"/>
        <v>10273815</v>
      </c>
      <c r="AH52" s="241">
        <f t="shared" si="46"/>
        <v>24978</v>
      </c>
      <c r="AI52" s="242">
        <f t="shared" si="46"/>
        <v>10298793</v>
      </c>
      <c r="AJ52" s="243">
        <f t="shared" si="46"/>
        <v>10273815</v>
      </c>
      <c r="AK52" s="246">
        <f t="shared" si="46"/>
        <v>0</v>
      </c>
      <c r="AL52" s="245">
        <f t="shared" si="46"/>
        <v>10273815</v>
      </c>
      <c r="AM52" s="240">
        <f t="shared" si="46"/>
        <v>6996059</v>
      </c>
      <c r="AN52" s="241">
        <f t="shared" si="46"/>
        <v>2562500</v>
      </c>
      <c r="AO52" s="245">
        <f t="shared" si="46"/>
        <v>9558559</v>
      </c>
      <c r="AP52" s="240">
        <f t="shared" si="46"/>
        <v>4618390</v>
      </c>
      <c r="AQ52" s="241">
        <f t="shared" si="46"/>
        <v>3075000</v>
      </c>
      <c r="AR52" s="242">
        <f t="shared" si="46"/>
        <v>7693390</v>
      </c>
      <c r="AS52" s="243">
        <f t="shared" si="46"/>
        <v>0</v>
      </c>
      <c r="AT52" s="241">
        <f t="shared" si="46"/>
        <v>3075000</v>
      </c>
      <c r="AU52" s="245">
        <f t="shared" si="46"/>
        <v>3075000</v>
      </c>
      <c r="AV52" s="240">
        <f t="shared" si="46"/>
        <v>0</v>
      </c>
      <c r="AW52" s="241">
        <f t="shared" si="46"/>
        <v>3075000</v>
      </c>
      <c r="AX52" s="242">
        <f t="shared" si="46"/>
        <v>3075000</v>
      </c>
      <c r="AY52" s="243">
        <f t="shared" si="46"/>
        <v>0</v>
      </c>
      <c r="AZ52" s="241">
        <f t="shared" si="46"/>
        <v>3075000</v>
      </c>
      <c r="BA52" s="245">
        <f t="shared" si="46"/>
        <v>3075000</v>
      </c>
      <c r="BB52" s="240">
        <f t="shared" si="46"/>
        <v>0</v>
      </c>
      <c r="BC52" s="241">
        <f t="shared" si="46"/>
        <v>3075000</v>
      </c>
      <c r="BD52" s="242">
        <f t="shared" si="46"/>
        <v>3075000</v>
      </c>
      <c r="BE52" s="243">
        <f t="shared" si="46"/>
        <v>0</v>
      </c>
      <c r="BF52" s="241">
        <f t="shared" si="46"/>
        <v>512500</v>
      </c>
      <c r="BG52" s="245">
        <f t="shared" si="46"/>
        <v>512500</v>
      </c>
      <c r="BH52" s="240">
        <f t="shared" si="46"/>
        <v>67088148</v>
      </c>
      <c r="BI52" s="241">
        <f t="shared" si="46"/>
        <v>18555320</v>
      </c>
      <c r="BJ52" s="242">
        <f t="shared" si="46"/>
        <v>85643468</v>
      </c>
      <c r="BK52" s="240">
        <f t="shared" si="46"/>
        <v>9850805</v>
      </c>
      <c r="BL52" s="246">
        <f t="shared" si="46"/>
        <v>0</v>
      </c>
      <c r="BM52" s="242">
        <f t="shared" si="46"/>
        <v>9850805</v>
      </c>
      <c r="BN52" s="291">
        <f t="shared" si="46"/>
        <v>95494273</v>
      </c>
      <c r="BO52" s="451"/>
    </row>
    <row r="53" spans="1:67" ht="32.25" customHeight="1">
      <c r="A53" s="442"/>
      <c r="B53" s="443"/>
      <c r="C53" s="444"/>
      <c r="D53" s="455" t="s">
        <v>25</v>
      </c>
      <c r="E53" s="456"/>
      <c r="F53" s="240">
        <f>F38+F29</f>
        <v>297154067</v>
      </c>
      <c r="G53" s="244">
        <f t="shared" ref="G53:BN53" si="47">G38+G29</f>
        <v>1485596</v>
      </c>
      <c r="H53" s="242">
        <f t="shared" si="47"/>
        <v>298639663</v>
      </c>
      <c r="I53" s="243">
        <f t="shared" si="47"/>
        <v>0</v>
      </c>
      <c r="J53" s="244">
        <f t="shared" si="47"/>
        <v>0</v>
      </c>
      <c r="K53" s="244">
        <f t="shared" si="47"/>
        <v>0</v>
      </c>
      <c r="L53" s="244">
        <f t="shared" si="47"/>
        <v>0</v>
      </c>
      <c r="M53" s="244">
        <f t="shared" si="47"/>
        <v>0</v>
      </c>
      <c r="N53" s="244">
        <f t="shared" si="47"/>
        <v>0</v>
      </c>
      <c r="O53" s="244">
        <f t="shared" si="47"/>
        <v>0</v>
      </c>
      <c r="P53" s="244">
        <f t="shared" si="47"/>
        <v>0</v>
      </c>
      <c r="Q53" s="244">
        <f t="shared" si="47"/>
        <v>0</v>
      </c>
      <c r="R53" s="244">
        <f t="shared" si="47"/>
        <v>0</v>
      </c>
      <c r="S53" s="244">
        <f t="shared" si="47"/>
        <v>0</v>
      </c>
      <c r="T53" s="244">
        <f t="shared" si="47"/>
        <v>0</v>
      </c>
      <c r="U53" s="244">
        <f t="shared" si="47"/>
        <v>0</v>
      </c>
      <c r="V53" s="244">
        <f t="shared" si="47"/>
        <v>0</v>
      </c>
      <c r="W53" s="245">
        <f t="shared" si="47"/>
        <v>0</v>
      </c>
      <c r="X53" s="240">
        <f t="shared" si="47"/>
        <v>0</v>
      </c>
      <c r="Y53" s="244">
        <f t="shared" si="47"/>
        <v>0</v>
      </c>
      <c r="Z53" s="242">
        <f t="shared" si="47"/>
        <v>0</v>
      </c>
      <c r="AA53" s="240">
        <f t="shared" si="47"/>
        <v>56683999</v>
      </c>
      <c r="AB53" s="244">
        <f t="shared" si="47"/>
        <v>868473</v>
      </c>
      <c r="AC53" s="242">
        <f t="shared" si="47"/>
        <v>57552472</v>
      </c>
      <c r="AD53" s="243">
        <f t="shared" si="47"/>
        <v>58218286</v>
      </c>
      <c r="AE53" s="244">
        <f t="shared" si="47"/>
        <v>554930</v>
      </c>
      <c r="AF53" s="245">
        <f t="shared" si="47"/>
        <v>58773216</v>
      </c>
      <c r="AG53" s="240">
        <f t="shared" si="47"/>
        <v>58218286</v>
      </c>
      <c r="AH53" s="244">
        <f t="shared" si="47"/>
        <v>62193</v>
      </c>
      <c r="AI53" s="242">
        <f t="shared" si="47"/>
        <v>58280479</v>
      </c>
      <c r="AJ53" s="243">
        <f t="shared" si="47"/>
        <v>58218286</v>
      </c>
      <c r="AK53" s="244">
        <f t="shared" si="47"/>
        <v>0</v>
      </c>
      <c r="AL53" s="245">
        <f t="shared" si="47"/>
        <v>58218286</v>
      </c>
      <c r="AM53" s="240">
        <f t="shared" si="47"/>
        <v>39644337</v>
      </c>
      <c r="AN53" s="244">
        <f t="shared" si="47"/>
        <v>0</v>
      </c>
      <c r="AO53" s="245">
        <f t="shared" si="47"/>
        <v>39644337</v>
      </c>
      <c r="AP53" s="240">
        <f t="shared" si="47"/>
        <v>26170873</v>
      </c>
      <c r="AQ53" s="244">
        <f t="shared" si="47"/>
        <v>0</v>
      </c>
      <c r="AR53" s="242">
        <f t="shared" si="47"/>
        <v>26170873</v>
      </c>
      <c r="AS53" s="243">
        <f t="shared" si="47"/>
        <v>0</v>
      </c>
      <c r="AT53" s="244">
        <f t="shared" si="47"/>
        <v>0</v>
      </c>
      <c r="AU53" s="245">
        <f t="shared" si="47"/>
        <v>0</v>
      </c>
      <c r="AV53" s="240">
        <f t="shared" si="47"/>
        <v>0</v>
      </c>
      <c r="AW53" s="244">
        <f t="shared" si="47"/>
        <v>0</v>
      </c>
      <c r="AX53" s="242">
        <f t="shared" si="47"/>
        <v>0</v>
      </c>
      <c r="AY53" s="243">
        <f t="shared" si="47"/>
        <v>0</v>
      </c>
      <c r="AZ53" s="244">
        <f t="shared" si="47"/>
        <v>0</v>
      </c>
      <c r="BA53" s="245">
        <f t="shared" si="47"/>
        <v>0</v>
      </c>
      <c r="BB53" s="240">
        <f t="shared" si="47"/>
        <v>0</v>
      </c>
      <c r="BC53" s="244">
        <f t="shared" si="47"/>
        <v>0</v>
      </c>
      <c r="BD53" s="242">
        <f t="shared" si="47"/>
        <v>0</v>
      </c>
      <c r="BE53" s="243">
        <f t="shared" si="47"/>
        <v>0</v>
      </c>
      <c r="BF53" s="244">
        <f t="shared" si="47"/>
        <v>0</v>
      </c>
      <c r="BG53" s="245">
        <f t="shared" si="47"/>
        <v>0</v>
      </c>
      <c r="BH53" s="240">
        <f t="shared" si="47"/>
        <v>297154067</v>
      </c>
      <c r="BI53" s="244">
        <f t="shared" si="47"/>
        <v>1485596</v>
      </c>
      <c r="BJ53" s="242">
        <f t="shared" si="47"/>
        <v>298639663</v>
      </c>
      <c r="BK53" s="240">
        <f t="shared" si="47"/>
        <v>0</v>
      </c>
      <c r="BL53" s="244">
        <f t="shared" si="47"/>
        <v>0</v>
      </c>
      <c r="BM53" s="242">
        <f t="shared" si="47"/>
        <v>0</v>
      </c>
      <c r="BN53" s="291">
        <f t="shared" si="47"/>
        <v>298639663</v>
      </c>
      <c r="BO53" s="451"/>
    </row>
    <row r="54" spans="1:67" ht="32.25" customHeight="1">
      <c r="A54" s="442"/>
      <c r="B54" s="443"/>
      <c r="C54" s="444"/>
      <c r="D54" s="455" t="s">
        <v>26</v>
      </c>
      <c r="E54" s="456"/>
      <c r="F54" s="240">
        <f>F47</f>
        <v>0</v>
      </c>
      <c r="G54" s="244">
        <f t="shared" ref="G54:BN54" si="48">G47</f>
        <v>200000</v>
      </c>
      <c r="H54" s="242">
        <f t="shared" si="48"/>
        <v>200000</v>
      </c>
      <c r="I54" s="243">
        <f t="shared" si="48"/>
        <v>0</v>
      </c>
      <c r="J54" s="244">
        <f t="shared" si="48"/>
        <v>0</v>
      </c>
      <c r="K54" s="244">
        <f t="shared" si="48"/>
        <v>0</v>
      </c>
      <c r="L54" s="244">
        <f t="shared" si="48"/>
        <v>0</v>
      </c>
      <c r="M54" s="244">
        <f t="shared" si="48"/>
        <v>0</v>
      </c>
      <c r="N54" s="244">
        <f t="shared" si="48"/>
        <v>0</v>
      </c>
      <c r="O54" s="244">
        <f t="shared" si="48"/>
        <v>0</v>
      </c>
      <c r="P54" s="244">
        <f t="shared" si="48"/>
        <v>0</v>
      </c>
      <c r="Q54" s="244">
        <f t="shared" si="48"/>
        <v>0</v>
      </c>
      <c r="R54" s="244">
        <f t="shared" si="48"/>
        <v>0</v>
      </c>
      <c r="S54" s="244">
        <f t="shared" si="48"/>
        <v>0</v>
      </c>
      <c r="T54" s="244">
        <f t="shared" si="48"/>
        <v>0</v>
      </c>
      <c r="U54" s="244">
        <f t="shared" si="48"/>
        <v>0</v>
      </c>
      <c r="V54" s="244">
        <f t="shared" si="48"/>
        <v>0</v>
      </c>
      <c r="W54" s="245">
        <f t="shared" si="48"/>
        <v>0</v>
      </c>
      <c r="X54" s="240">
        <f t="shared" si="48"/>
        <v>0</v>
      </c>
      <c r="Y54" s="244">
        <f t="shared" si="48"/>
        <v>0</v>
      </c>
      <c r="Z54" s="242">
        <f t="shared" si="48"/>
        <v>0</v>
      </c>
      <c r="AA54" s="240">
        <f t="shared" si="48"/>
        <v>0</v>
      </c>
      <c r="AB54" s="244">
        <f t="shared" si="48"/>
        <v>200000</v>
      </c>
      <c r="AC54" s="242">
        <f t="shared" si="48"/>
        <v>200000</v>
      </c>
      <c r="AD54" s="243">
        <f t="shared" si="48"/>
        <v>0</v>
      </c>
      <c r="AE54" s="244">
        <f t="shared" si="48"/>
        <v>0</v>
      </c>
      <c r="AF54" s="245">
        <f t="shared" si="48"/>
        <v>0</v>
      </c>
      <c r="AG54" s="240">
        <f t="shared" si="48"/>
        <v>0</v>
      </c>
      <c r="AH54" s="244">
        <f t="shared" si="48"/>
        <v>0</v>
      </c>
      <c r="AI54" s="242">
        <f t="shared" si="48"/>
        <v>0</v>
      </c>
      <c r="AJ54" s="243">
        <f t="shared" si="48"/>
        <v>0</v>
      </c>
      <c r="AK54" s="244">
        <f t="shared" si="48"/>
        <v>0</v>
      </c>
      <c r="AL54" s="245">
        <f t="shared" si="48"/>
        <v>0</v>
      </c>
      <c r="AM54" s="240">
        <f t="shared" si="48"/>
        <v>0</v>
      </c>
      <c r="AN54" s="244">
        <f t="shared" si="48"/>
        <v>0</v>
      </c>
      <c r="AO54" s="245">
        <f t="shared" si="48"/>
        <v>0</v>
      </c>
      <c r="AP54" s="240">
        <f t="shared" si="48"/>
        <v>0</v>
      </c>
      <c r="AQ54" s="244">
        <f t="shared" si="48"/>
        <v>0</v>
      </c>
      <c r="AR54" s="242">
        <f t="shared" si="48"/>
        <v>0</v>
      </c>
      <c r="AS54" s="243">
        <f t="shared" si="48"/>
        <v>0</v>
      </c>
      <c r="AT54" s="244">
        <f t="shared" si="48"/>
        <v>0</v>
      </c>
      <c r="AU54" s="245">
        <f t="shared" si="48"/>
        <v>0</v>
      </c>
      <c r="AV54" s="240">
        <f t="shared" si="48"/>
        <v>0</v>
      </c>
      <c r="AW54" s="244">
        <f t="shared" si="48"/>
        <v>0</v>
      </c>
      <c r="AX54" s="242">
        <f t="shared" si="48"/>
        <v>0</v>
      </c>
      <c r="AY54" s="243">
        <f t="shared" si="48"/>
        <v>0</v>
      </c>
      <c r="AZ54" s="244">
        <f t="shared" si="48"/>
        <v>0</v>
      </c>
      <c r="BA54" s="245">
        <f t="shared" si="48"/>
        <v>0</v>
      </c>
      <c r="BB54" s="240">
        <f t="shared" si="48"/>
        <v>0</v>
      </c>
      <c r="BC54" s="244">
        <f t="shared" si="48"/>
        <v>0</v>
      </c>
      <c r="BD54" s="242">
        <f t="shared" si="48"/>
        <v>0</v>
      </c>
      <c r="BE54" s="243">
        <f t="shared" si="48"/>
        <v>0</v>
      </c>
      <c r="BF54" s="244">
        <f t="shared" si="48"/>
        <v>0</v>
      </c>
      <c r="BG54" s="245">
        <f t="shared" si="48"/>
        <v>0</v>
      </c>
      <c r="BH54" s="240">
        <f t="shared" si="48"/>
        <v>0</v>
      </c>
      <c r="BI54" s="244">
        <f t="shared" si="48"/>
        <v>200000</v>
      </c>
      <c r="BJ54" s="242">
        <f t="shared" si="48"/>
        <v>200000</v>
      </c>
      <c r="BK54" s="240">
        <f t="shared" si="48"/>
        <v>0</v>
      </c>
      <c r="BL54" s="244">
        <f t="shared" si="48"/>
        <v>0</v>
      </c>
      <c r="BM54" s="242">
        <f t="shared" si="48"/>
        <v>0</v>
      </c>
      <c r="BN54" s="291">
        <f t="shared" si="48"/>
        <v>200000</v>
      </c>
      <c r="BO54" s="451"/>
    </row>
    <row r="55" spans="1:67" ht="32.25" customHeight="1" thickBot="1">
      <c r="A55" s="445"/>
      <c r="B55" s="446"/>
      <c r="C55" s="447"/>
      <c r="D55" s="462" t="s">
        <v>29</v>
      </c>
      <c r="E55" s="463"/>
      <c r="F55" s="247">
        <f>F19+F23+F41+F48+F32</f>
        <v>389304826</v>
      </c>
      <c r="G55" s="248">
        <f t="shared" ref="G55:BN55" si="49">G19+G23+G41+G48+G32</f>
        <v>19340812</v>
      </c>
      <c r="H55" s="249">
        <f t="shared" si="49"/>
        <v>408645638</v>
      </c>
      <c r="I55" s="250">
        <f t="shared" si="49"/>
        <v>0</v>
      </c>
      <c r="J55" s="248">
        <f t="shared" si="49"/>
        <v>0</v>
      </c>
      <c r="K55" s="248">
        <f t="shared" si="49"/>
        <v>0</v>
      </c>
      <c r="L55" s="248">
        <f t="shared" si="49"/>
        <v>0</v>
      </c>
      <c r="M55" s="248">
        <f t="shared" si="49"/>
        <v>0</v>
      </c>
      <c r="N55" s="248">
        <f t="shared" si="49"/>
        <v>0</v>
      </c>
      <c r="O55" s="248">
        <f t="shared" si="49"/>
        <v>0</v>
      </c>
      <c r="P55" s="248">
        <f t="shared" si="49"/>
        <v>0</v>
      </c>
      <c r="Q55" s="248">
        <f t="shared" si="49"/>
        <v>0</v>
      </c>
      <c r="R55" s="248">
        <f t="shared" si="49"/>
        <v>0</v>
      </c>
      <c r="S55" s="248">
        <f t="shared" si="49"/>
        <v>0</v>
      </c>
      <c r="T55" s="248">
        <f t="shared" si="49"/>
        <v>0</v>
      </c>
      <c r="U55" s="248">
        <f t="shared" si="49"/>
        <v>0</v>
      </c>
      <c r="V55" s="248">
        <f t="shared" si="49"/>
        <v>0</v>
      </c>
      <c r="W55" s="251">
        <f t="shared" si="49"/>
        <v>0</v>
      </c>
      <c r="X55" s="247">
        <f t="shared" si="49"/>
        <v>0</v>
      </c>
      <c r="Y55" s="248">
        <f t="shared" si="49"/>
        <v>0</v>
      </c>
      <c r="Z55" s="249">
        <f t="shared" si="49"/>
        <v>0</v>
      </c>
      <c r="AA55" s="247">
        <f t="shared" si="49"/>
        <v>90528866</v>
      </c>
      <c r="AB55" s="248">
        <f t="shared" si="49"/>
        <v>235502</v>
      </c>
      <c r="AC55" s="249">
        <f t="shared" si="49"/>
        <v>90764368</v>
      </c>
      <c r="AD55" s="250">
        <f t="shared" si="49"/>
        <v>73822156</v>
      </c>
      <c r="AE55" s="248">
        <f t="shared" si="49"/>
        <v>615735</v>
      </c>
      <c r="AF55" s="251">
        <f t="shared" si="49"/>
        <v>74437891</v>
      </c>
      <c r="AG55" s="247">
        <f t="shared" si="49"/>
        <v>69104945</v>
      </c>
      <c r="AH55" s="248">
        <f t="shared" si="49"/>
        <v>115869</v>
      </c>
      <c r="AI55" s="249">
        <f t="shared" si="49"/>
        <v>69220814</v>
      </c>
      <c r="AJ55" s="250">
        <f t="shared" si="49"/>
        <v>68492101</v>
      </c>
      <c r="AK55" s="248">
        <f t="shared" si="49"/>
        <v>0</v>
      </c>
      <c r="AL55" s="251">
        <f t="shared" si="49"/>
        <v>68492101</v>
      </c>
      <c r="AM55" s="247">
        <f t="shared" si="49"/>
        <v>46640396</v>
      </c>
      <c r="AN55" s="248">
        <f t="shared" si="49"/>
        <v>2562500</v>
      </c>
      <c r="AO55" s="251">
        <f t="shared" si="49"/>
        <v>49202896</v>
      </c>
      <c r="AP55" s="247">
        <f t="shared" si="49"/>
        <v>30789263</v>
      </c>
      <c r="AQ55" s="248">
        <f t="shared" si="49"/>
        <v>3075000</v>
      </c>
      <c r="AR55" s="249">
        <f t="shared" si="49"/>
        <v>33864263</v>
      </c>
      <c r="AS55" s="252">
        <f t="shared" si="49"/>
        <v>0</v>
      </c>
      <c r="AT55" s="253">
        <f t="shared" si="49"/>
        <v>3075000</v>
      </c>
      <c r="AU55" s="254">
        <f t="shared" si="49"/>
        <v>3075000</v>
      </c>
      <c r="AV55" s="247">
        <f t="shared" si="49"/>
        <v>0</v>
      </c>
      <c r="AW55" s="248">
        <f t="shared" si="49"/>
        <v>3075000</v>
      </c>
      <c r="AX55" s="249">
        <f t="shared" si="49"/>
        <v>3075000</v>
      </c>
      <c r="AY55" s="252">
        <f t="shared" si="49"/>
        <v>0</v>
      </c>
      <c r="AZ55" s="253">
        <f t="shared" si="49"/>
        <v>3075000</v>
      </c>
      <c r="BA55" s="254">
        <f t="shared" si="49"/>
        <v>3075000</v>
      </c>
      <c r="BB55" s="247">
        <f t="shared" si="49"/>
        <v>0</v>
      </c>
      <c r="BC55" s="248">
        <f t="shared" si="49"/>
        <v>3075000</v>
      </c>
      <c r="BD55" s="249">
        <f t="shared" si="49"/>
        <v>3075000</v>
      </c>
      <c r="BE55" s="252">
        <f t="shared" si="49"/>
        <v>0</v>
      </c>
      <c r="BF55" s="253">
        <f t="shared" si="49"/>
        <v>512500</v>
      </c>
      <c r="BG55" s="254">
        <f t="shared" si="49"/>
        <v>512500</v>
      </c>
      <c r="BH55" s="247">
        <f t="shared" si="49"/>
        <v>379377727</v>
      </c>
      <c r="BI55" s="248">
        <f t="shared" si="49"/>
        <v>19417106</v>
      </c>
      <c r="BJ55" s="249">
        <f t="shared" si="49"/>
        <v>398794833</v>
      </c>
      <c r="BK55" s="247">
        <f t="shared" si="49"/>
        <v>9927099</v>
      </c>
      <c r="BL55" s="248">
        <f t="shared" si="49"/>
        <v>-76294</v>
      </c>
      <c r="BM55" s="249">
        <f t="shared" si="49"/>
        <v>9850805</v>
      </c>
      <c r="BN55" s="266">
        <f t="shared" si="49"/>
        <v>408645638</v>
      </c>
      <c r="BO55" s="451"/>
    </row>
    <row r="56" spans="1:67" ht="32.25" customHeight="1">
      <c r="A56" s="464" t="s">
        <v>30</v>
      </c>
      <c r="B56" s="465"/>
      <c r="C56" s="465"/>
      <c r="D56" s="466" t="s">
        <v>20</v>
      </c>
      <c r="E56" s="467"/>
      <c r="F56" s="256">
        <f>F6+F9+F14+F36</f>
        <v>462975</v>
      </c>
      <c r="G56" s="257">
        <f t="shared" ref="G56:BN56" si="50">G6+G9+G14+G36</f>
        <v>266601818</v>
      </c>
      <c r="H56" s="258">
        <f t="shared" si="50"/>
        <v>267064793</v>
      </c>
      <c r="I56" s="259">
        <f t="shared" si="50"/>
        <v>0</v>
      </c>
      <c r="J56" s="257">
        <f t="shared" si="50"/>
        <v>0</v>
      </c>
      <c r="K56" s="257">
        <f t="shared" si="50"/>
        <v>0</v>
      </c>
      <c r="L56" s="257">
        <f t="shared" si="50"/>
        <v>0</v>
      </c>
      <c r="M56" s="257">
        <f t="shared" si="50"/>
        <v>0</v>
      </c>
      <c r="N56" s="257">
        <f t="shared" si="50"/>
        <v>0</v>
      </c>
      <c r="O56" s="257">
        <f t="shared" si="50"/>
        <v>0</v>
      </c>
      <c r="P56" s="257">
        <f t="shared" si="50"/>
        <v>0</v>
      </c>
      <c r="Q56" s="257">
        <f t="shared" si="50"/>
        <v>0</v>
      </c>
      <c r="R56" s="257">
        <f t="shared" si="50"/>
        <v>0</v>
      </c>
      <c r="S56" s="257">
        <f t="shared" si="50"/>
        <v>0</v>
      </c>
      <c r="T56" s="257">
        <f t="shared" si="50"/>
        <v>0</v>
      </c>
      <c r="U56" s="257">
        <f t="shared" si="50"/>
        <v>0</v>
      </c>
      <c r="V56" s="257">
        <f t="shared" si="50"/>
        <v>0</v>
      </c>
      <c r="W56" s="260">
        <f t="shared" si="50"/>
        <v>0</v>
      </c>
      <c r="X56" s="256">
        <f t="shared" si="50"/>
        <v>0</v>
      </c>
      <c r="Y56" s="257">
        <f t="shared" si="50"/>
        <v>0</v>
      </c>
      <c r="Z56" s="258">
        <f t="shared" si="50"/>
        <v>0</v>
      </c>
      <c r="AA56" s="256">
        <f t="shared" si="50"/>
        <v>462975</v>
      </c>
      <c r="AB56" s="257">
        <f t="shared" si="50"/>
        <v>11964643</v>
      </c>
      <c r="AC56" s="258">
        <f t="shared" si="50"/>
        <v>12427618</v>
      </c>
      <c r="AD56" s="259">
        <f t="shared" si="50"/>
        <v>0</v>
      </c>
      <c r="AE56" s="257">
        <f t="shared" si="50"/>
        <v>37830859</v>
      </c>
      <c r="AF56" s="260">
        <f t="shared" si="50"/>
        <v>37830859</v>
      </c>
      <c r="AG56" s="256">
        <f t="shared" si="50"/>
        <v>0</v>
      </c>
      <c r="AH56" s="257">
        <f t="shared" si="50"/>
        <v>70727258</v>
      </c>
      <c r="AI56" s="258">
        <f t="shared" si="50"/>
        <v>70727258</v>
      </c>
      <c r="AJ56" s="259">
        <f t="shared" si="50"/>
        <v>0</v>
      </c>
      <c r="AK56" s="257">
        <f t="shared" si="50"/>
        <v>146079058</v>
      </c>
      <c r="AL56" s="260">
        <f t="shared" si="50"/>
        <v>146079058</v>
      </c>
      <c r="AM56" s="256">
        <f t="shared" si="50"/>
        <v>0</v>
      </c>
      <c r="AN56" s="257">
        <f t="shared" si="50"/>
        <v>0</v>
      </c>
      <c r="AO56" s="258">
        <f t="shared" si="50"/>
        <v>0</v>
      </c>
      <c r="AP56" s="261">
        <f t="shared" si="50"/>
        <v>0</v>
      </c>
      <c r="AQ56" s="238">
        <f t="shared" si="50"/>
        <v>0</v>
      </c>
      <c r="AR56" s="262">
        <f t="shared" si="50"/>
        <v>0</v>
      </c>
      <c r="AS56" s="256">
        <f t="shared" si="50"/>
        <v>0</v>
      </c>
      <c r="AT56" s="257">
        <f t="shared" si="50"/>
        <v>0</v>
      </c>
      <c r="AU56" s="258">
        <f t="shared" si="50"/>
        <v>0</v>
      </c>
      <c r="AV56" s="261">
        <f t="shared" si="50"/>
        <v>0</v>
      </c>
      <c r="AW56" s="238">
        <f t="shared" si="50"/>
        <v>0</v>
      </c>
      <c r="AX56" s="262">
        <f t="shared" si="50"/>
        <v>0</v>
      </c>
      <c r="AY56" s="256">
        <f t="shared" si="50"/>
        <v>0</v>
      </c>
      <c r="AZ56" s="257">
        <f t="shared" si="50"/>
        <v>0</v>
      </c>
      <c r="BA56" s="258">
        <f t="shared" si="50"/>
        <v>0</v>
      </c>
      <c r="BB56" s="261">
        <f t="shared" si="50"/>
        <v>0</v>
      </c>
      <c r="BC56" s="238">
        <f t="shared" si="50"/>
        <v>0</v>
      </c>
      <c r="BD56" s="262">
        <f t="shared" si="50"/>
        <v>0</v>
      </c>
      <c r="BE56" s="256">
        <f t="shared" si="50"/>
        <v>0</v>
      </c>
      <c r="BF56" s="257">
        <f t="shared" si="50"/>
        <v>0</v>
      </c>
      <c r="BG56" s="258">
        <f t="shared" si="50"/>
        <v>0</v>
      </c>
      <c r="BH56" s="259">
        <f t="shared" si="50"/>
        <v>462975</v>
      </c>
      <c r="BI56" s="257">
        <f t="shared" si="50"/>
        <v>266601818</v>
      </c>
      <c r="BJ56" s="260">
        <f t="shared" si="50"/>
        <v>267064793</v>
      </c>
      <c r="BK56" s="256">
        <f t="shared" si="50"/>
        <v>0</v>
      </c>
      <c r="BL56" s="257">
        <f t="shared" si="50"/>
        <v>0</v>
      </c>
      <c r="BM56" s="258">
        <f t="shared" si="50"/>
        <v>0</v>
      </c>
      <c r="BN56" s="292">
        <f t="shared" si="50"/>
        <v>267064793</v>
      </c>
      <c r="BO56" s="451"/>
    </row>
    <row r="57" spans="1:67" ht="32.25" customHeight="1">
      <c r="A57" s="442"/>
      <c r="B57" s="443"/>
      <c r="C57" s="443"/>
      <c r="D57" s="453" t="s">
        <v>23</v>
      </c>
      <c r="E57" s="454"/>
      <c r="F57" s="240">
        <f>F7+F11+F17+F24+F49+F27+F44+F10</f>
        <v>19042603</v>
      </c>
      <c r="G57" s="241">
        <f t="shared" ref="G57:BN57" si="51">G7+G11+G17+G24+G49+G27+G44+G10</f>
        <v>76440211</v>
      </c>
      <c r="H57" s="242">
        <f t="shared" si="51"/>
        <v>95482814</v>
      </c>
      <c r="I57" s="243">
        <f t="shared" si="51"/>
        <v>0</v>
      </c>
      <c r="J57" s="244">
        <f t="shared" si="51"/>
        <v>0</v>
      </c>
      <c r="K57" s="244">
        <f t="shared" si="51"/>
        <v>0</v>
      </c>
      <c r="L57" s="244">
        <f t="shared" si="51"/>
        <v>0</v>
      </c>
      <c r="M57" s="244">
        <f t="shared" si="51"/>
        <v>0</v>
      </c>
      <c r="N57" s="244">
        <f t="shared" si="51"/>
        <v>0</v>
      </c>
      <c r="O57" s="244">
        <f t="shared" si="51"/>
        <v>0</v>
      </c>
      <c r="P57" s="244">
        <f t="shared" si="51"/>
        <v>0</v>
      </c>
      <c r="Q57" s="244">
        <f t="shared" si="51"/>
        <v>0</v>
      </c>
      <c r="R57" s="244">
        <f t="shared" si="51"/>
        <v>0</v>
      </c>
      <c r="S57" s="244">
        <f t="shared" si="51"/>
        <v>0</v>
      </c>
      <c r="T57" s="244">
        <f t="shared" si="51"/>
        <v>0</v>
      </c>
      <c r="U57" s="244">
        <f t="shared" si="51"/>
        <v>0</v>
      </c>
      <c r="V57" s="244">
        <f t="shared" si="51"/>
        <v>0</v>
      </c>
      <c r="W57" s="245">
        <f t="shared" si="51"/>
        <v>0</v>
      </c>
      <c r="X57" s="240">
        <f t="shared" si="51"/>
        <v>0</v>
      </c>
      <c r="Y57" s="241">
        <f t="shared" si="51"/>
        <v>0</v>
      </c>
      <c r="Z57" s="242">
        <f t="shared" si="51"/>
        <v>0</v>
      </c>
      <c r="AA57" s="240">
        <f t="shared" si="51"/>
        <v>4958876</v>
      </c>
      <c r="AB57" s="241">
        <f t="shared" si="51"/>
        <v>5536652</v>
      </c>
      <c r="AC57" s="242">
        <f t="shared" si="51"/>
        <v>10495528</v>
      </c>
      <c r="AD57" s="243">
        <f t="shared" si="51"/>
        <v>4759048</v>
      </c>
      <c r="AE57" s="241">
        <f t="shared" si="51"/>
        <v>8879034</v>
      </c>
      <c r="AF57" s="245">
        <f t="shared" si="51"/>
        <v>13638082</v>
      </c>
      <c r="AG57" s="240">
        <f t="shared" si="51"/>
        <v>0</v>
      </c>
      <c r="AH57" s="241">
        <f t="shared" si="51"/>
        <v>12554281</v>
      </c>
      <c r="AI57" s="242">
        <f t="shared" si="51"/>
        <v>12554281</v>
      </c>
      <c r="AJ57" s="243">
        <f t="shared" si="51"/>
        <v>0</v>
      </c>
      <c r="AK57" s="241">
        <f t="shared" si="51"/>
        <v>50671658</v>
      </c>
      <c r="AL57" s="245">
        <f t="shared" si="51"/>
        <v>50671658</v>
      </c>
      <c r="AM57" s="240">
        <f t="shared" si="51"/>
        <v>0</v>
      </c>
      <c r="AN57" s="246">
        <f t="shared" si="51"/>
        <v>0</v>
      </c>
      <c r="AO57" s="242">
        <f t="shared" si="51"/>
        <v>0</v>
      </c>
      <c r="AP57" s="243">
        <f t="shared" si="51"/>
        <v>0</v>
      </c>
      <c r="AQ57" s="244">
        <f t="shared" si="51"/>
        <v>0</v>
      </c>
      <c r="AR57" s="245">
        <f t="shared" si="51"/>
        <v>0</v>
      </c>
      <c r="AS57" s="240">
        <f t="shared" si="51"/>
        <v>0</v>
      </c>
      <c r="AT57" s="244">
        <f t="shared" si="51"/>
        <v>0</v>
      </c>
      <c r="AU57" s="242">
        <f t="shared" si="51"/>
        <v>0</v>
      </c>
      <c r="AV57" s="243">
        <f t="shared" si="51"/>
        <v>0</v>
      </c>
      <c r="AW57" s="244">
        <f t="shared" si="51"/>
        <v>0</v>
      </c>
      <c r="AX57" s="245">
        <f t="shared" si="51"/>
        <v>0</v>
      </c>
      <c r="AY57" s="240">
        <f t="shared" si="51"/>
        <v>0</v>
      </c>
      <c r="AZ57" s="244">
        <f t="shared" si="51"/>
        <v>0</v>
      </c>
      <c r="BA57" s="242">
        <f t="shared" si="51"/>
        <v>0</v>
      </c>
      <c r="BB57" s="243">
        <f t="shared" si="51"/>
        <v>0</v>
      </c>
      <c r="BC57" s="244">
        <f t="shared" si="51"/>
        <v>0</v>
      </c>
      <c r="BD57" s="245">
        <f t="shared" si="51"/>
        <v>0</v>
      </c>
      <c r="BE57" s="240">
        <f t="shared" si="51"/>
        <v>0</v>
      </c>
      <c r="BF57" s="244">
        <f t="shared" si="51"/>
        <v>0</v>
      </c>
      <c r="BG57" s="242">
        <f t="shared" si="51"/>
        <v>0</v>
      </c>
      <c r="BH57" s="243">
        <f t="shared" si="51"/>
        <v>9717924</v>
      </c>
      <c r="BI57" s="241">
        <f t="shared" si="51"/>
        <v>77641625</v>
      </c>
      <c r="BJ57" s="245">
        <f t="shared" si="51"/>
        <v>87359549</v>
      </c>
      <c r="BK57" s="240">
        <f t="shared" si="51"/>
        <v>9324679</v>
      </c>
      <c r="BL57" s="241">
        <f t="shared" si="51"/>
        <v>-1201414</v>
      </c>
      <c r="BM57" s="242">
        <f t="shared" si="51"/>
        <v>8123265</v>
      </c>
      <c r="BN57" s="291">
        <f t="shared" si="51"/>
        <v>95482814</v>
      </c>
      <c r="BO57" s="451"/>
    </row>
    <row r="58" spans="1:67" ht="32.25" customHeight="1">
      <c r="A58" s="442"/>
      <c r="B58" s="443"/>
      <c r="C58" s="443"/>
      <c r="D58" s="455" t="s">
        <v>25</v>
      </c>
      <c r="E58" s="456"/>
      <c r="F58" s="240">
        <f>F39+F30</f>
        <v>0</v>
      </c>
      <c r="G58" s="244">
        <f t="shared" ref="G58:BN58" si="52">G39+G30</f>
        <v>125101</v>
      </c>
      <c r="H58" s="242">
        <f t="shared" si="52"/>
        <v>125101</v>
      </c>
      <c r="I58" s="243">
        <f t="shared" si="52"/>
        <v>0</v>
      </c>
      <c r="J58" s="244">
        <f t="shared" si="52"/>
        <v>0</v>
      </c>
      <c r="K58" s="244">
        <f t="shared" si="52"/>
        <v>0</v>
      </c>
      <c r="L58" s="244">
        <f t="shared" si="52"/>
        <v>0</v>
      </c>
      <c r="M58" s="244">
        <f t="shared" si="52"/>
        <v>0</v>
      </c>
      <c r="N58" s="244">
        <f t="shared" si="52"/>
        <v>0</v>
      </c>
      <c r="O58" s="244">
        <f t="shared" si="52"/>
        <v>0</v>
      </c>
      <c r="P58" s="244">
        <f t="shared" si="52"/>
        <v>0</v>
      </c>
      <c r="Q58" s="244">
        <f t="shared" si="52"/>
        <v>0</v>
      </c>
      <c r="R58" s="244">
        <f t="shared" si="52"/>
        <v>0</v>
      </c>
      <c r="S58" s="244">
        <f t="shared" si="52"/>
        <v>0</v>
      </c>
      <c r="T58" s="244">
        <f t="shared" si="52"/>
        <v>0</v>
      </c>
      <c r="U58" s="244">
        <f t="shared" si="52"/>
        <v>0</v>
      </c>
      <c r="V58" s="244">
        <f t="shared" si="52"/>
        <v>0</v>
      </c>
      <c r="W58" s="245">
        <f t="shared" si="52"/>
        <v>0</v>
      </c>
      <c r="X58" s="240">
        <f t="shared" si="52"/>
        <v>0</v>
      </c>
      <c r="Y58" s="244">
        <f t="shared" si="52"/>
        <v>0</v>
      </c>
      <c r="Z58" s="242">
        <f t="shared" si="52"/>
        <v>0</v>
      </c>
      <c r="AA58" s="240">
        <f t="shared" si="52"/>
        <v>0</v>
      </c>
      <c r="AB58" s="244">
        <f t="shared" si="52"/>
        <v>125101</v>
      </c>
      <c r="AC58" s="242">
        <f t="shared" si="52"/>
        <v>125101</v>
      </c>
      <c r="AD58" s="243">
        <f t="shared" si="52"/>
        <v>0</v>
      </c>
      <c r="AE58" s="244">
        <f t="shared" si="52"/>
        <v>0</v>
      </c>
      <c r="AF58" s="245">
        <f t="shared" si="52"/>
        <v>0</v>
      </c>
      <c r="AG58" s="240">
        <f t="shared" si="52"/>
        <v>0</v>
      </c>
      <c r="AH58" s="244">
        <f t="shared" si="52"/>
        <v>0</v>
      </c>
      <c r="AI58" s="242">
        <f t="shared" si="52"/>
        <v>0</v>
      </c>
      <c r="AJ58" s="243">
        <f t="shared" si="52"/>
        <v>0</v>
      </c>
      <c r="AK58" s="244">
        <f t="shared" si="52"/>
        <v>0</v>
      </c>
      <c r="AL58" s="245">
        <f t="shared" si="52"/>
        <v>0</v>
      </c>
      <c r="AM58" s="240">
        <f t="shared" si="52"/>
        <v>0</v>
      </c>
      <c r="AN58" s="244">
        <f t="shared" si="52"/>
        <v>0</v>
      </c>
      <c r="AO58" s="242">
        <f t="shared" si="52"/>
        <v>0</v>
      </c>
      <c r="AP58" s="243">
        <f t="shared" si="52"/>
        <v>0</v>
      </c>
      <c r="AQ58" s="244">
        <f t="shared" si="52"/>
        <v>0</v>
      </c>
      <c r="AR58" s="245">
        <f t="shared" si="52"/>
        <v>0</v>
      </c>
      <c r="AS58" s="240">
        <f t="shared" si="52"/>
        <v>0</v>
      </c>
      <c r="AT58" s="244">
        <f t="shared" si="52"/>
        <v>0</v>
      </c>
      <c r="AU58" s="242">
        <f t="shared" si="52"/>
        <v>0</v>
      </c>
      <c r="AV58" s="243">
        <f t="shared" si="52"/>
        <v>0</v>
      </c>
      <c r="AW58" s="244">
        <f t="shared" si="52"/>
        <v>0</v>
      </c>
      <c r="AX58" s="245">
        <f t="shared" si="52"/>
        <v>0</v>
      </c>
      <c r="AY58" s="240">
        <f t="shared" si="52"/>
        <v>0</v>
      </c>
      <c r="AZ58" s="244">
        <f t="shared" si="52"/>
        <v>0</v>
      </c>
      <c r="BA58" s="242">
        <f t="shared" si="52"/>
        <v>0</v>
      </c>
      <c r="BB58" s="243">
        <f t="shared" si="52"/>
        <v>0</v>
      </c>
      <c r="BC58" s="244">
        <f t="shared" si="52"/>
        <v>0</v>
      </c>
      <c r="BD58" s="245">
        <f t="shared" si="52"/>
        <v>0</v>
      </c>
      <c r="BE58" s="240">
        <f t="shared" si="52"/>
        <v>0</v>
      </c>
      <c r="BF58" s="244">
        <f t="shared" si="52"/>
        <v>0</v>
      </c>
      <c r="BG58" s="242">
        <f t="shared" si="52"/>
        <v>0</v>
      </c>
      <c r="BH58" s="243">
        <f t="shared" si="52"/>
        <v>0</v>
      </c>
      <c r="BI58" s="244">
        <f t="shared" si="52"/>
        <v>125101</v>
      </c>
      <c r="BJ58" s="245">
        <f t="shared" si="52"/>
        <v>125101</v>
      </c>
      <c r="BK58" s="240">
        <f t="shared" si="52"/>
        <v>0</v>
      </c>
      <c r="BL58" s="244">
        <f t="shared" si="52"/>
        <v>0</v>
      </c>
      <c r="BM58" s="242">
        <f t="shared" si="52"/>
        <v>0</v>
      </c>
      <c r="BN58" s="291">
        <f t="shared" si="52"/>
        <v>125101</v>
      </c>
      <c r="BO58" s="451"/>
    </row>
    <row r="59" spans="1:67" ht="32.25" hidden="1" customHeight="1">
      <c r="A59" s="442"/>
      <c r="B59" s="443"/>
      <c r="C59" s="443"/>
      <c r="D59" s="455" t="s">
        <v>26</v>
      </c>
      <c r="E59" s="456"/>
      <c r="F59" s="240"/>
      <c r="G59" s="244"/>
      <c r="H59" s="242"/>
      <c r="I59" s="243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5"/>
      <c r="X59" s="240"/>
      <c r="Y59" s="244"/>
      <c r="Z59" s="242"/>
      <c r="AA59" s="240"/>
      <c r="AB59" s="244"/>
      <c r="AC59" s="242"/>
      <c r="AD59" s="243"/>
      <c r="AE59" s="244"/>
      <c r="AF59" s="245"/>
      <c r="AG59" s="240"/>
      <c r="AH59" s="244"/>
      <c r="AI59" s="242"/>
      <c r="AJ59" s="243"/>
      <c r="AK59" s="244"/>
      <c r="AL59" s="245"/>
      <c r="AM59" s="240"/>
      <c r="AN59" s="244"/>
      <c r="AO59" s="242"/>
      <c r="AP59" s="243"/>
      <c r="AQ59" s="244"/>
      <c r="AR59" s="245"/>
      <c r="AS59" s="240"/>
      <c r="AT59" s="244"/>
      <c r="AU59" s="242"/>
      <c r="AV59" s="243"/>
      <c r="AW59" s="244"/>
      <c r="AX59" s="245"/>
      <c r="AY59" s="240"/>
      <c r="AZ59" s="244"/>
      <c r="BA59" s="242"/>
      <c r="BB59" s="243"/>
      <c r="BC59" s="244"/>
      <c r="BD59" s="245"/>
      <c r="BE59" s="240"/>
      <c r="BF59" s="244"/>
      <c r="BG59" s="242"/>
      <c r="BH59" s="243"/>
      <c r="BI59" s="244"/>
      <c r="BJ59" s="245"/>
      <c r="BK59" s="240"/>
      <c r="BL59" s="244"/>
      <c r="BM59" s="242"/>
      <c r="BN59" s="291"/>
      <c r="BO59" s="451"/>
    </row>
    <row r="60" spans="1:67" ht="32.25" customHeight="1" thickBot="1">
      <c r="A60" s="445"/>
      <c r="B60" s="446"/>
      <c r="C60" s="446"/>
      <c r="D60" s="462" t="s">
        <v>29</v>
      </c>
      <c r="E60" s="463"/>
      <c r="F60" s="263">
        <f>F8+F12+F20+F25+F42+F50+F33+F45</f>
        <v>19505578</v>
      </c>
      <c r="G60" s="248">
        <f t="shared" ref="G60:BN60" si="53">G8+G12+G20+G25+G42+G50+G33+G45</f>
        <v>343167130</v>
      </c>
      <c r="H60" s="250">
        <f t="shared" si="53"/>
        <v>362672708</v>
      </c>
      <c r="I60" s="247">
        <f t="shared" si="53"/>
        <v>0</v>
      </c>
      <c r="J60" s="247">
        <f t="shared" si="53"/>
        <v>0</v>
      </c>
      <c r="K60" s="247">
        <f t="shared" si="53"/>
        <v>0</v>
      </c>
      <c r="L60" s="247">
        <f t="shared" si="53"/>
        <v>0</v>
      </c>
      <c r="M60" s="247">
        <f t="shared" si="53"/>
        <v>0</v>
      </c>
      <c r="N60" s="247">
        <f t="shared" si="53"/>
        <v>0</v>
      </c>
      <c r="O60" s="247">
        <f t="shared" si="53"/>
        <v>0</v>
      </c>
      <c r="P60" s="247">
        <f t="shared" si="53"/>
        <v>0</v>
      </c>
      <c r="Q60" s="247">
        <f t="shared" si="53"/>
        <v>0</v>
      </c>
      <c r="R60" s="247">
        <f t="shared" si="53"/>
        <v>0</v>
      </c>
      <c r="S60" s="247">
        <f t="shared" si="53"/>
        <v>0</v>
      </c>
      <c r="T60" s="247">
        <f t="shared" si="53"/>
        <v>0</v>
      </c>
      <c r="U60" s="247">
        <f t="shared" si="53"/>
        <v>0</v>
      </c>
      <c r="V60" s="247">
        <f t="shared" si="53"/>
        <v>0</v>
      </c>
      <c r="W60" s="247">
        <f t="shared" si="53"/>
        <v>0</v>
      </c>
      <c r="X60" s="263">
        <f t="shared" si="53"/>
        <v>0</v>
      </c>
      <c r="Y60" s="248">
        <f t="shared" si="53"/>
        <v>0</v>
      </c>
      <c r="Z60" s="250">
        <f t="shared" si="53"/>
        <v>0</v>
      </c>
      <c r="AA60" s="263">
        <f t="shared" si="53"/>
        <v>5421851</v>
      </c>
      <c r="AB60" s="248">
        <f t="shared" si="53"/>
        <v>17626396</v>
      </c>
      <c r="AC60" s="250">
        <f t="shared" si="53"/>
        <v>23048247</v>
      </c>
      <c r="AD60" s="263">
        <f t="shared" si="53"/>
        <v>4759048</v>
      </c>
      <c r="AE60" s="248">
        <f t="shared" si="53"/>
        <v>46709893</v>
      </c>
      <c r="AF60" s="250">
        <f t="shared" si="53"/>
        <v>51468941</v>
      </c>
      <c r="AG60" s="263">
        <f t="shared" si="53"/>
        <v>0</v>
      </c>
      <c r="AH60" s="248">
        <f t="shared" si="53"/>
        <v>83281539</v>
      </c>
      <c r="AI60" s="250">
        <f t="shared" si="53"/>
        <v>83281539</v>
      </c>
      <c r="AJ60" s="263">
        <f t="shared" si="53"/>
        <v>0</v>
      </c>
      <c r="AK60" s="248">
        <f t="shared" si="53"/>
        <v>196750716</v>
      </c>
      <c r="AL60" s="250">
        <f t="shared" si="53"/>
        <v>196750716</v>
      </c>
      <c r="AM60" s="263">
        <f t="shared" si="53"/>
        <v>0</v>
      </c>
      <c r="AN60" s="248">
        <f t="shared" si="53"/>
        <v>0</v>
      </c>
      <c r="AO60" s="250">
        <f t="shared" si="53"/>
        <v>0</v>
      </c>
      <c r="AP60" s="264">
        <f t="shared" si="53"/>
        <v>0</v>
      </c>
      <c r="AQ60" s="248">
        <f t="shared" si="53"/>
        <v>0</v>
      </c>
      <c r="AR60" s="265">
        <f t="shared" si="53"/>
        <v>0</v>
      </c>
      <c r="AS60" s="263">
        <f t="shared" si="53"/>
        <v>0</v>
      </c>
      <c r="AT60" s="248">
        <f t="shared" si="53"/>
        <v>0</v>
      </c>
      <c r="AU60" s="266">
        <f t="shared" si="53"/>
        <v>0</v>
      </c>
      <c r="AV60" s="252">
        <f t="shared" si="53"/>
        <v>0</v>
      </c>
      <c r="AW60" s="253">
        <f t="shared" si="53"/>
        <v>0</v>
      </c>
      <c r="AX60" s="254">
        <f t="shared" si="53"/>
        <v>0</v>
      </c>
      <c r="AY60" s="247">
        <f t="shared" si="53"/>
        <v>0</v>
      </c>
      <c r="AZ60" s="248">
        <f t="shared" si="53"/>
        <v>0</v>
      </c>
      <c r="BA60" s="249">
        <f t="shared" si="53"/>
        <v>0</v>
      </c>
      <c r="BB60" s="252">
        <f t="shared" si="53"/>
        <v>0</v>
      </c>
      <c r="BC60" s="253">
        <f t="shared" si="53"/>
        <v>0</v>
      </c>
      <c r="BD60" s="254">
        <f t="shared" si="53"/>
        <v>0</v>
      </c>
      <c r="BE60" s="247">
        <f t="shared" si="53"/>
        <v>0</v>
      </c>
      <c r="BF60" s="248">
        <f t="shared" si="53"/>
        <v>0</v>
      </c>
      <c r="BG60" s="249">
        <f t="shared" si="53"/>
        <v>0</v>
      </c>
      <c r="BH60" s="255">
        <f t="shared" si="53"/>
        <v>10180899</v>
      </c>
      <c r="BI60" s="248">
        <f t="shared" si="53"/>
        <v>344368544</v>
      </c>
      <c r="BJ60" s="250">
        <f t="shared" si="53"/>
        <v>354549443</v>
      </c>
      <c r="BK60" s="263">
        <f t="shared" si="53"/>
        <v>9324679</v>
      </c>
      <c r="BL60" s="248">
        <f t="shared" si="53"/>
        <v>-1201414</v>
      </c>
      <c r="BM60" s="250">
        <f t="shared" si="53"/>
        <v>8123265</v>
      </c>
      <c r="BN60" s="293">
        <f t="shared" si="53"/>
        <v>362672708</v>
      </c>
      <c r="BO60" s="451"/>
    </row>
    <row r="61" spans="1:67" ht="32.25" customHeight="1">
      <c r="A61" s="442" t="s">
        <v>31</v>
      </c>
      <c r="B61" s="443"/>
      <c r="C61" s="443"/>
      <c r="D61" s="402" t="s">
        <v>20</v>
      </c>
      <c r="E61" s="469"/>
      <c r="F61" s="237">
        <f>F51+F56</f>
        <v>15674781</v>
      </c>
      <c r="G61" s="238">
        <f t="shared" ref="G61:BN61" si="54">G51+G56</f>
        <v>265701714</v>
      </c>
      <c r="H61" s="239">
        <f t="shared" si="54"/>
        <v>281376495</v>
      </c>
      <c r="I61" s="261">
        <f t="shared" si="54"/>
        <v>0</v>
      </c>
      <c r="J61" s="238">
        <f t="shared" si="54"/>
        <v>0</v>
      </c>
      <c r="K61" s="238">
        <f t="shared" si="54"/>
        <v>0</v>
      </c>
      <c r="L61" s="238">
        <f t="shared" si="54"/>
        <v>0</v>
      </c>
      <c r="M61" s="238">
        <f t="shared" si="54"/>
        <v>0</v>
      </c>
      <c r="N61" s="238">
        <f t="shared" si="54"/>
        <v>0</v>
      </c>
      <c r="O61" s="238">
        <f t="shared" si="54"/>
        <v>0</v>
      </c>
      <c r="P61" s="238">
        <f t="shared" si="54"/>
        <v>0</v>
      </c>
      <c r="Q61" s="238">
        <f t="shared" si="54"/>
        <v>0</v>
      </c>
      <c r="R61" s="238">
        <f t="shared" si="54"/>
        <v>0</v>
      </c>
      <c r="S61" s="238">
        <f t="shared" si="54"/>
        <v>0</v>
      </c>
      <c r="T61" s="238">
        <f t="shared" si="54"/>
        <v>0</v>
      </c>
      <c r="U61" s="238">
        <f t="shared" si="54"/>
        <v>0</v>
      </c>
      <c r="V61" s="238">
        <f t="shared" si="54"/>
        <v>0</v>
      </c>
      <c r="W61" s="262">
        <f t="shared" si="54"/>
        <v>0</v>
      </c>
      <c r="X61" s="237">
        <f t="shared" si="54"/>
        <v>0</v>
      </c>
      <c r="Y61" s="238">
        <f t="shared" si="54"/>
        <v>0</v>
      </c>
      <c r="Z61" s="239">
        <f t="shared" si="54"/>
        <v>0</v>
      </c>
      <c r="AA61" s="237">
        <f t="shared" si="54"/>
        <v>9655588</v>
      </c>
      <c r="AB61" s="238">
        <f t="shared" si="54"/>
        <v>11170180</v>
      </c>
      <c r="AC61" s="239">
        <f t="shared" si="54"/>
        <v>20825768</v>
      </c>
      <c r="AD61" s="261">
        <f t="shared" si="54"/>
        <v>5330055</v>
      </c>
      <c r="AE61" s="238">
        <f t="shared" si="54"/>
        <v>37772814</v>
      </c>
      <c r="AF61" s="262">
        <f t="shared" si="54"/>
        <v>43102869</v>
      </c>
      <c r="AG61" s="237">
        <f t="shared" si="54"/>
        <v>612844</v>
      </c>
      <c r="AH61" s="238">
        <f t="shared" si="54"/>
        <v>70755956</v>
      </c>
      <c r="AI61" s="239">
        <f t="shared" si="54"/>
        <v>71368800</v>
      </c>
      <c r="AJ61" s="261">
        <f t="shared" si="54"/>
        <v>0</v>
      </c>
      <c r="AK61" s="238">
        <f t="shared" si="54"/>
        <v>146079058</v>
      </c>
      <c r="AL61" s="262">
        <f t="shared" si="54"/>
        <v>146079058</v>
      </c>
      <c r="AM61" s="237">
        <f t="shared" si="54"/>
        <v>0</v>
      </c>
      <c r="AN61" s="238">
        <f t="shared" si="54"/>
        <v>0</v>
      </c>
      <c r="AO61" s="262">
        <f t="shared" si="54"/>
        <v>0</v>
      </c>
      <c r="AP61" s="256">
        <f t="shared" si="54"/>
        <v>0</v>
      </c>
      <c r="AQ61" s="257">
        <f t="shared" si="54"/>
        <v>0</v>
      </c>
      <c r="AR61" s="258">
        <f t="shared" si="54"/>
        <v>0</v>
      </c>
      <c r="AS61" s="261">
        <f t="shared" si="54"/>
        <v>0</v>
      </c>
      <c r="AT61" s="238">
        <f t="shared" si="54"/>
        <v>0</v>
      </c>
      <c r="AU61" s="262">
        <f t="shared" si="54"/>
        <v>0</v>
      </c>
      <c r="AV61" s="256">
        <f t="shared" si="54"/>
        <v>0</v>
      </c>
      <c r="AW61" s="257">
        <f t="shared" si="54"/>
        <v>0</v>
      </c>
      <c r="AX61" s="258">
        <f t="shared" si="54"/>
        <v>0</v>
      </c>
      <c r="AY61" s="261">
        <f t="shared" si="54"/>
        <v>0</v>
      </c>
      <c r="AZ61" s="238">
        <f t="shared" si="54"/>
        <v>0</v>
      </c>
      <c r="BA61" s="262">
        <f t="shared" si="54"/>
        <v>0</v>
      </c>
      <c r="BB61" s="256">
        <f t="shared" si="54"/>
        <v>0</v>
      </c>
      <c r="BC61" s="257">
        <f t="shared" si="54"/>
        <v>0</v>
      </c>
      <c r="BD61" s="258">
        <f t="shared" si="54"/>
        <v>0</v>
      </c>
      <c r="BE61" s="256">
        <f t="shared" si="54"/>
        <v>0</v>
      </c>
      <c r="BF61" s="257">
        <f t="shared" si="54"/>
        <v>0</v>
      </c>
      <c r="BG61" s="258">
        <f t="shared" si="54"/>
        <v>0</v>
      </c>
      <c r="BH61" s="261">
        <f t="shared" si="54"/>
        <v>15598487</v>
      </c>
      <c r="BI61" s="238">
        <f t="shared" si="54"/>
        <v>265778008</v>
      </c>
      <c r="BJ61" s="262">
        <f t="shared" si="54"/>
        <v>281376495</v>
      </c>
      <c r="BK61" s="237">
        <f t="shared" si="54"/>
        <v>76294</v>
      </c>
      <c r="BL61" s="238">
        <f t="shared" si="54"/>
        <v>-76294</v>
      </c>
      <c r="BM61" s="239">
        <f t="shared" si="54"/>
        <v>0</v>
      </c>
      <c r="BN61" s="294">
        <f t="shared" si="54"/>
        <v>281376495</v>
      </c>
      <c r="BO61" s="451"/>
    </row>
    <row r="62" spans="1:67" ht="32.25" customHeight="1">
      <c r="A62" s="442"/>
      <c r="B62" s="443"/>
      <c r="C62" s="443"/>
      <c r="D62" s="453" t="s">
        <v>23</v>
      </c>
      <c r="E62" s="454"/>
      <c r="F62" s="240">
        <f>F52+F57</f>
        <v>95981556</v>
      </c>
      <c r="G62" s="241">
        <f t="shared" ref="G62:BN62" si="55">G52+G57</f>
        <v>94995531</v>
      </c>
      <c r="H62" s="242">
        <f t="shared" si="55"/>
        <v>190977087</v>
      </c>
      <c r="I62" s="243">
        <f t="shared" si="55"/>
        <v>0</v>
      </c>
      <c r="J62" s="244">
        <f t="shared" si="55"/>
        <v>0</v>
      </c>
      <c r="K62" s="244">
        <f t="shared" si="55"/>
        <v>0</v>
      </c>
      <c r="L62" s="244">
        <f t="shared" si="55"/>
        <v>0</v>
      </c>
      <c r="M62" s="244">
        <f t="shared" si="55"/>
        <v>0</v>
      </c>
      <c r="N62" s="244">
        <f t="shared" si="55"/>
        <v>0</v>
      </c>
      <c r="O62" s="244">
        <f t="shared" si="55"/>
        <v>0</v>
      </c>
      <c r="P62" s="244">
        <f t="shared" si="55"/>
        <v>0</v>
      </c>
      <c r="Q62" s="244">
        <f t="shared" si="55"/>
        <v>0</v>
      </c>
      <c r="R62" s="244">
        <f t="shared" si="55"/>
        <v>0</v>
      </c>
      <c r="S62" s="244">
        <f t="shared" si="55"/>
        <v>0</v>
      </c>
      <c r="T62" s="244">
        <f t="shared" si="55"/>
        <v>0</v>
      </c>
      <c r="U62" s="244">
        <f t="shared" si="55"/>
        <v>0</v>
      </c>
      <c r="V62" s="244">
        <f t="shared" si="55"/>
        <v>0</v>
      </c>
      <c r="W62" s="245">
        <f t="shared" si="55"/>
        <v>0</v>
      </c>
      <c r="X62" s="240">
        <f t="shared" si="55"/>
        <v>0</v>
      </c>
      <c r="Y62" s="241">
        <f t="shared" si="55"/>
        <v>0</v>
      </c>
      <c r="Z62" s="242">
        <f t="shared" si="55"/>
        <v>0</v>
      </c>
      <c r="AA62" s="240">
        <f t="shared" si="55"/>
        <v>29611130</v>
      </c>
      <c r="AB62" s="241">
        <f t="shared" si="55"/>
        <v>5498144</v>
      </c>
      <c r="AC62" s="242">
        <f t="shared" si="55"/>
        <v>35109274</v>
      </c>
      <c r="AD62" s="243">
        <f t="shared" si="55"/>
        <v>15032863</v>
      </c>
      <c r="AE62" s="241">
        <f t="shared" si="55"/>
        <v>8997884</v>
      </c>
      <c r="AF62" s="245">
        <f t="shared" si="55"/>
        <v>24030747</v>
      </c>
      <c r="AG62" s="240">
        <f t="shared" si="55"/>
        <v>10273815</v>
      </c>
      <c r="AH62" s="241">
        <f t="shared" si="55"/>
        <v>12579259</v>
      </c>
      <c r="AI62" s="242">
        <f t="shared" si="55"/>
        <v>22853074</v>
      </c>
      <c r="AJ62" s="243">
        <f t="shared" si="55"/>
        <v>10273815</v>
      </c>
      <c r="AK62" s="241">
        <f t="shared" si="55"/>
        <v>50671658</v>
      </c>
      <c r="AL62" s="245">
        <f t="shared" si="55"/>
        <v>60945473</v>
      </c>
      <c r="AM62" s="240">
        <f t="shared" si="55"/>
        <v>6996059</v>
      </c>
      <c r="AN62" s="241">
        <f t="shared" si="55"/>
        <v>2562500</v>
      </c>
      <c r="AO62" s="245">
        <f t="shared" si="55"/>
        <v>9558559</v>
      </c>
      <c r="AP62" s="240">
        <f t="shared" si="55"/>
        <v>4618390</v>
      </c>
      <c r="AQ62" s="241">
        <f t="shared" si="55"/>
        <v>3075000</v>
      </c>
      <c r="AR62" s="242">
        <f t="shared" si="55"/>
        <v>7693390</v>
      </c>
      <c r="AS62" s="243">
        <f t="shared" si="55"/>
        <v>0</v>
      </c>
      <c r="AT62" s="241">
        <f t="shared" si="55"/>
        <v>3075000</v>
      </c>
      <c r="AU62" s="245">
        <f t="shared" si="55"/>
        <v>3075000</v>
      </c>
      <c r="AV62" s="240">
        <f t="shared" si="55"/>
        <v>0</v>
      </c>
      <c r="AW62" s="241">
        <f t="shared" si="55"/>
        <v>3075000</v>
      </c>
      <c r="AX62" s="242">
        <f t="shared" si="55"/>
        <v>3075000</v>
      </c>
      <c r="AY62" s="243">
        <f t="shared" si="55"/>
        <v>0</v>
      </c>
      <c r="AZ62" s="241">
        <f t="shared" si="55"/>
        <v>3075000</v>
      </c>
      <c r="BA62" s="245">
        <f t="shared" si="55"/>
        <v>3075000</v>
      </c>
      <c r="BB62" s="240">
        <f t="shared" si="55"/>
        <v>0</v>
      </c>
      <c r="BC62" s="241">
        <f t="shared" si="55"/>
        <v>3075000</v>
      </c>
      <c r="BD62" s="242">
        <f t="shared" si="55"/>
        <v>3075000</v>
      </c>
      <c r="BE62" s="240">
        <f t="shared" si="55"/>
        <v>0</v>
      </c>
      <c r="BF62" s="241">
        <f t="shared" si="55"/>
        <v>512500</v>
      </c>
      <c r="BG62" s="242">
        <f t="shared" si="55"/>
        <v>512500</v>
      </c>
      <c r="BH62" s="243">
        <f t="shared" si="55"/>
        <v>76806072</v>
      </c>
      <c r="BI62" s="241">
        <f t="shared" si="55"/>
        <v>96196945</v>
      </c>
      <c r="BJ62" s="245">
        <f t="shared" si="55"/>
        <v>173003017</v>
      </c>
      <c r="BK62" s="240">
        <f t="shared" si="55"/>
        <v>19175484</v>
      </c>
      <c r="BL62" s="241">
        <f t="shared" si="55"/>
        <v>-1201414</v>
      </c>
      <c r="BM62" s="242">
        <f t="shared" si="55"/>
        <v>17974070</v>
      </c>
      <c r="BN62" s="291">
        <f t="shared" si="55"/>
        <v>190977087</v>
      </c>
      <c r="BO62" s="451"/>
    </row>
    <row r="63" spans="1:67" ht="32.25" customHeight="1">
      <c r="A63" s="442"/>
      <c r="B63" s="443"/>
      <c r="C63" s="443"/>
      <c r="D63" s="455" t="s">
        <v>25</v>
      </c>
      <c r="E63" s="456"/>
      <c r="F63" s="240">
        <f>F53+F58</f>
        <v>297154067</v>
      </c>
      <c r="G63" s="244">
        <f t="shared" ref="G63:BN63" si="56">G53+G58</f>
        <v>1610697</v>
      </c>
      <c r="H63" s="242">
        <f t="shared" si="56"/>
        <v>298764764</v>
      </c>
      <c r="I63" s="243">
        <f t="shared" si="56"/>
        <v>0</v>
      </c>
      <c r="J63" s="244">
        <f t="shared" si="56"/>
        <v>0</v>
      </c>
      <c r="K63" s="244">
        <f t="shared" si="56"/>
        <v>0</v>
      </c>
      <c r="L63" s="244">
        <f t="shared" si="56"/>
        <v>0</v>
      </c>
      <c r="M63" s="244">
        <f t="shared" si="56"/>
        <v>0</v>
      </c>
      <c r="N63" s="244">
        <f t="shared" si="56"/>
        <v>0</v>
      </c>
      <c r="O63" s="244">
        <f t="shared" si="56"/>
        <v>0</v>
      </c>
      <c r="P63" s="244">
        <f t="shared" si="56"/>
        <v>0</v>
      </c>
      <c r="Q63" s="244">
        <f t="shared" si="56"/>
        <v>0</v>
      </c>
      <c r="R63" s="244">
        <f t="shared" si="56"/>
        <v>0</v>
      </c>
      <c r="S63" s="244">
        <f t="shared" si="56"/>
        <v>0</v>
      </c>
      <c r="T63" s="244">
        <f t="shared" si="56"/>
        <v>0</v>
      </c>
      <c r="U63" s="244">
        <f t="shared" si="56"/>
        <v>0</v>
      </c>
      <c r="V63" s="244">
        <f t="shared" si="56"/>
        <v>0</v>
      </c>
      <c r="W63" s="245">
        <f t="shared" si="56"/>
        <v>0</v>
      </c>
      <c r="X63" s="240">
        <f t="shared" si="56"/>
        <v>0</v>
      </c>
      <c r="Y63" s="244">
        <f t="shared" si="56"/>
        <v>0</v>
      </c>
      <c r="Z63" s="242">
        <f t="shared" si="56"/>
        <v>0</v>
      </c>
      <c r="AA63" s="240">
        <f t="shared" si="56"/>
        <v>56683999</v>
      </c>
      <c r="AB63" s="244">
        <f t="shared" si="56"/>
        <v>993574</v>
      </c>
      <c r="AC63" s="242">
        <f t="shared" si="56"/>
        <v>57677573</v>
      </c>
      <c r="AD63" s="243">
        <f t="shared" si="56"/>
        <v>58218286</v>
      </c>
      <c r="AE63" s="244">
        <f t="shared" si="56"/>
        <v>554930</v>
      </c>
      <c r="AF63" s="245">
        <f t="shared" si="56"/>
        <v>58773216</v>
      </c>
      <c r="AG63" s="240">
        <f t="shared" si="56"/>
        <v>58218286</v>
      </c>
      <c r="AH63" s="244">
        <f t="shared" si="56"/>
        <v>62193</v>
      </c>
      <c r="AI63" s="242">
        <f t="shared" si="56"/>
        <v>58280479</v>
      </c>
      <c r="AJ63" s="243">
        <f t="shared" si="56"/>
        <v>58218286</v>
      </c>
      <c r="AK63" s="244">
        <f t="shared" si="56"/>
        <v>0</v>
      </c>
      <c r="AL63" s="245">
        <f t="shared" si="56"/>
        <v>58218286</v>
      </c>
      <c r="AM63" s="240">
        <f t="shared" si="56"/>
        <v>39644337</v>
      </c>
      <c r="AN63" s="244">
        <f t="shared" si="56"/>
        <v>0</v>
      </c>
      <c r="AO63" s="245">
        <f t="shared" si="56"/>
        <v>39644337</v>
      </c>
      <c r="AP63" s="240">
        <f t="shared" si="56"/>
        <v>26170873</v>
      </c>
      <c r="AQ63" s="244">
        <f t="shared" si="56"/>
        <v>0</v>
      </c>
      <c r="AR63" s="242">
        <f t="shared" si="56"/>
        <v>26170873</v>
      </c>
      <c r="AS63" s="243">
        <f t="shared" si="56"/>
        <v>0</v>
      </c>
      <c r="AT63" s="244">
        <f t="shared" si="56"/>
        <v>0</v>
      </c>
      <c r="AU63" s="245">
        <f t="shared" si="56"/>
        <v>0</v>
      </c>
      <c r="AV63" s="240">
        <f t="shared" si="56"/>
        <v>0</v>
      </c>
      <c r="AW63" s="244">
        <f t="shared" si="56"/>
        <v>0</v>
      </c>
      <c r="AX63" s="242">
        <f t="shared" si="56"/>
        <v>0</v>
      </c>
      <c r="AY63" s="243">
        <f t="shared" si="56"/>
        <v>0</v>
      </c>
      <c r="AZ63" s="244">
        <f t="shared" si="56"/>
        <v>0</v>
      </c>
      <c r="BA63" s="245">
        <f t="shared" si="56"/>
        <v>0</v>
      </c>
      <c r="BB63" s="240">
        <f t="shared" si="56"/>
        <v>0</v>
      </c>
      <c r="BC63" s="244">
        <f t="shared" si="56"/>
        <v>0</v>
      </c>
      <c r="BD63" s="242">
        <f t="shared" si="56"/>
        <v>0</v>
      </c>
      <c r="BE63" s="240">
        <f t="shared" si="56"/>
        <v>0</v>
      </c>
      <c r="BF63" s="244">
        <f t="shared" si="56"/>
        <v>0</v>
      </c>
      <c r="BG63" s="242">
        <f t="shared" si="56"/>
        <v>0</v>
      </c>
      <c r="BH63" s="243">
        <f t="shared" si="56"/>
        <v>297154067</v>
      </c>
      <c r="BI63" s="244">
        <f t="shared" si="56"/>
        <v>1610697</v>
      </c>
      <c r="BJ63" s="245">
        <f t="shared" si="56"/>
        <v>298764764</v>
      </c>
      <c r="BK63" s="240">
        <f t="shared" si="56"/>
        <v>0</v>
      </c>
      <c r="BL63" s="244">
        <f t="shared" si="56"/>
        <v>0</v>
      </c>
      <c r="BM63" s="242">
        <f t="shared" si="56"/>
        <v>0</v>
      </c>
      <c r="BN63" s="291">
        <f t="shared" si="56"/>
        <v>298764764</v>
      </c>
      <c r="BO63" s="451"/>
    </row>
    <row r="64" spans="1:67" ht="32.25" customHeight="1">
      <c r="A64" s="442"/>
      <c r="B64" s="443"/>
      <c r="C64" s="443"/>
      <c r="D64" s="455" t="s">
        <v>26</v>
      </c>
      <c r="E64" s="456"/>
      <c r="F64" s="240">
        <f>F54+F59</f>
        <v>0</v>
      </c>
      <c r="G64" s="244">
        <f t="shared" ref="G64:BN64" si="57">G54+G59</f>
        <v>200000</v>
      </c>
      <c r="H64" s="242">
        <f t="shared" si="57"/>
        <v>200000</v>
      </c>
      <c r="I64" s="243">
        <f t="shared" si="57"/>
        <v>0</v>
      </c>
      <c r="J64" s="244">
        <f t="shared" si="57"/>
        <v>0</v>
      </c>
      <c r="K64" s="244">
        <f t="shared" si="57"/>
        <v>0</v>
      </c>
      <c r="L64" s="244">
        <f t="shared" si="57"/>
        <v>0</v>
      </c>
      <c r="M64" s="244">
        <f t="shared" si="57"/>
        <v>0</v>
      </c>
      <c r="N64" s="244">
        <f t="shared" si="57"/>
        <v>0</v>
      </c>
      <c r="O64" s="244">
        <f t="shared" si="57"/>
        <v>0</v>
      </c>
      <c r="P64" s="244">
        <f t="shared" si="57"/>
        <v>0</v>
      </c>
      <c r="Q64" s="244">
        <f t="shared" si="57"/>
        <v>0</v>
      </c>
      <c r="R64" s="244">
        <f t="shared" si="57"/>
        <v>0</v>
      </c>
      <c r="S64" s="244">
        <f t="shared" si="57"/>
        <v>0</v>
      </c>
      <c r="T64" s="244">
        <f t="shared" si="57"/>
        <v>0</v>
      </c>
      <c r="U64" s="244">
        <f t="shared" si="57"/>
        <v>0</v>
      </c>
      <c r="V64" s="244">
        <f t="shared" si="57"/>
        <v>0</v>
      </c>
      <c r="W64" s="245">
        <f t="shared" si="57"/>
        <v>0</v>
      </c>
      <c r="X64" s="240">
        <f t="shared" si="57"/>
        <v>0</v>
      </c>
      <c r="Y64" s="244">
        <f t="shared" si="57"/>
        <v>0</v>
      </c>
      <c r="Z64" s="242">
        <f t="shared" si="57"/>
        <v>0</v>
      </c>
      <c r="AA64" s="240">
        <f t="shared" si="57"/>
        <v>0</v>
      </c>
      <c r="AB64" s="244">
        <f t="shared" si="57"/>
        <v>200000</v>
      </c>
      <c r="AC64" s="242">
        <f t="shared" si="57"/>
        <v>200000</v>
      </c>
      <c r="AD64" s="243">
        <f t="shared" si="57"/>
        <v>0</v>
      </c>
      <c r="AE64" s="244">
        <f t="shared" si="57"/>
        <v>0</v>
      </c>
      <c r="AF64" s="245">
        <f t="shared" si="57"/>
        <v>0</v>
      </c>
      <c r="AG64" s="240">
        <f t="shared" si="57"/>
        <v>0</v>
      </c>
      <c r="AH64" s="244">
        <f t="shared" si="57"/>
        <v>0</v>
      </c>
      <c r="AI64" s="242">
        <f t="shared" si="57"/>
        <v>0</v>
      </c>
      <c r="AJ64" s="243">
        <f t="shared" si="57"/>
        <v>0</v>
      </c>
      <c r="AK64" s="244">
        <f t="shared" si="57"/>
        <v>0</v>
      </c>
      <c r="AL64" s="245">
        <f t="shared" si="57"/>
        <v>0</v>
      </c>
      <c r="AM64" s="240">
        <f t="shared" si="57"/>
        <v>0</v>
      </c>
      <c r="AN64" s="244">
        <f t="shared" si="57"/>
        <v>0</v>
      </c>
      <c r="AO64" s="245">
        <f t="shared" si="57"/>
        <v>0</v>
      </c>
      <c r="AP64" s="240">
        <f t="shared" si="57"/>
        <v>0</v>
      </c>
      <c r="AQ64" s="244">
        <f t="shared" si="57"/>
        <v>0</v>
      </c>
      <c r="AR64" s="242">
        <f t="shared" si="57"/>
        <v>0</v>
      </c>
      <c r="AS64" s="243">
        <f t="shared" si="57"/>
        <v>0</v>
      </c>
      <c r="AT64" s="244">
        <f t="shared" si="57"/>
        <v>0</v>
      </c>
      <c r="AU64" s="245">
        <f t="shared" si="57"/>
        <v>0</v>
      </c>
      <c r="AV64" s="240">
        <f t="shared" si="57"/>
        <v>0</v>
      </c>
      <c r="AW64" s="244">
        <f t="shared" si="57"/>
        <v>0</v>
      </c>
      <c r="AX64" s="242">
        <f t="shared" si="57"/>
        <v>0</v>
      </c>
      <c r="AY64" s="243">
        <f t="shared" si="57"/>
        <v>0</v>
      </c>
      <c r="AZ64" s="244">
        <f t="shared" si="57"/>
        <v>0</v>
      </c>
      <c r="BA64" s="245">
        <f t="shared" si="57"/>
        <v>0</v>
      </c>
      <c r="BB64" s="240">
        <f t="shared" si="57"/>
        <v>0</v>
      </c>
      <c r="BC64" s="244">
        <f t="shared" si="57"/>
        <v>0</v>
      </c>
      <c r="BD64" s="242">
        <f t="shared" si="57"/>
        <v>0</v>
      </c>
      <c r="BE64" s="240">
        <f t="shared" si="57"/>
        <v>0</v>
      </c>
      <c r="BF64" s="244">
        <f t="shared" si="57"/>
        <v>0</v>
      </c>
      <c r="BG64" s="242">
        <f t="shared" si="57"/>
        <v>0</v>
      </c>
      <c r="BH64" s="243">
        <f t="shared" si="57"/>
        <v>0</v>
      </c>
      <c r="BI64" s="244">
        <f t="shared" si="57"/>
        <v>200000</v>
      </c>
      <c r="BJ64" s="245">
        <f t="shared" si="57"/>
        <v>200000</v>
      </c>
      <c r="BK64" s="240">
        <f t="shared" si="57"/>
        <v>0</v>
      </c>
      <c r="BL64" s="244">
        <f t="shared" si="57"/>
        <v>0</v>
      </c>
      <c r="BM64" s="242">
        <f t="shared" si="57"/>
        <v>0</v>
      </c>
      <c r="BN64" s="291">
        <f t="shared" si="57"/>
        <v>200000</v>
      </c>
      <c r="BO64" s="451"/>
    </row>
    <row r="65" spans="1:67" ht="32.25" customHeight="1" thickBot="1">
      <c r="A65" s="445"/>
      <c r="B65" s="446"/>
      <c r="C65" s="446"/>
      <c r="D65" s="462" t="s">
        <v>29</v>
      </c>
      <c r="E65" s="463"/>
      <c r="F65" s="247">
        <f>F8+F12+F21+F23+F25+F43+F48+F50+F34+F45</f>
        <v>408810404</v>
      </c>
      <c r="G65" s="248">
        <f t="shared" ref="G65:BN65" si="58">G8+G12+G21+G23+G25+G43+G48+G50+G34+G45</f>
        <v>362507942</v>
      </c>
      <c r="H65" s="249">
        <f t="shared" si="58"/>
        <v>771318346</v>
      </c>
      <c r="I65" s="250">
        <f t="shared" si="58"/>
        <v>0</v>
      </c>
      <c r="J65" s="248">
        <f t="shared" si="58"/>
        <v>0</v>
      </c>
      <c r="K65" s="248">
        <f t="shared" si="58"/>
        <v>0</v>
      </c>
      <c r="L65" s="248">
        <f t="shared" si="58"/>
        <v>0</v>
      </c>
      <c r="M65" s="248">
        <f t="shared" si="58"/>
        <v>0</v>
      </c>
      <c r="N65" s="248">
        <f t="shared" si="58"/>
        <v>0</v>
      </c>
      <c r="O65" s="248">
        <f t="shared" si="58"/>
        <v>0</v>
      </c>
      <c r="P65" s="248">
        <f t="shared" si="58"/>
        <v>0</v>
      </c>
      <c r="Q65" s="248">
        <f t="shared" si="58"/>
        <v>0</v>
      </c>
      <c r="R65" s="248">
        <f t="shared" si="58"/>
        <v>0</v>
      </c>
      <c r="S65" s="248">
        <f t="shared" si="58"/>
        <v>0</v>
      </c>
      <c r="T65" s="248">
        <f t="shared" si="58"/>
        <v>0</v>
      </c>
      <c r="U65" s="248">
        <f t="shared" si="58"/>
        <v>0</v>
      </c>
      <c r="V65" s="248">
        <f t="shared" si="58"/>
        <v>0</v>
      </c>
      <c r="W65" s="251">
        <f t="shared" si="58"/>
        <v>0</v>
      </c>
      <c r="X65" s="247">
        <f t="shared" si="58"/>
        <v>0</v>
      </c>
      <c r="Y65" s="248">
        <f t="shared" si="58"/>
        <v>0</v>
      </c>
      <c r="Z65" s="249">
        <f t="shared" si="58"/>
        <v>0</v>
      </c>
      <c r="AA65" s="247">
        <f t="shared" si="58"/>
        <v>95950717</v>
      </c>
      <c r="AB65" s="248">
        <f t="shared" si="58"/>
        <v>17861898</v>
      </c>
      <c r="AC65" s="249">
        <f t="shared" si="58"/>
        <v>113812615</v>
      </c>
      <c r="AD65" s="250">
        <f t="shared" si="58"/>
        <v>78581204</v>
      </c>
      <c r="AE65" s="248">
        <f t="shared" si="58"/>
        <v>47325628</v>
      </c>
      <c r="AF65" s="251">
        <f t="shared" si="58"/>
        <v>125906832</v>
      </c>
      <c r="AG65" s="247">
        <f t="shared" si="58"/>
        <v>69104945</v>
      </c>
      <c r="AH65" s="248">
        <f t="shared" si="58"/>
        <v>83397408</v>
      </c>
      <c r="AI65" s="249">
        <f t="shared" si="58"/>
        <v>152502353</v>
      </c>
      <c r="AJ65" s="250">
        <f t="shared" si="58"/>
        <v>68492101</v>
      </c>
      <c r="AK65" s="248">
        <f t="shared" si="58"/>
        <v>196750716</v>
      </c>
      <c r="AL65" s="251">
        <f t="shared" si="58"/>
        <v>265242817</v>
      </c>
      <c r="AM65" s="247">
        <f t="shared" si="58"/>
        <v>46640396</v>
      </c>
      <c r="AN65" s="248">
        <f t="shared" si="58"/>
        <v>2562500</v>
      </c>
      <c r="AO65" s="251">
        <f t="shared" si="58"/>
        <v>49202896</v>
      </c>
      <c r="AP65" s="247">
        <f t="shared" si="58"/>
        <v>30789263</v>
      </c>
      <c r="AQ65" s="248">
        <f t="shared" si="58"/>
        <v>3075000</v>
      </c>
      <c r="AR65" s="249">
        <f t="shared" si="58"/>
        <v>33864263</v>
      </c>
      <c r="AS65" s="250">
        <f t="shared" si="58"/>
        <v>0</v>
      </c>
      <c r="AT65" s="248">
        <f t="shared" si="58"/>
        <v>3075000</v>
      </c>
      <c r="AU65" s="251">
        <f t="shared" si="58"/>
        <v>3075000</v>
      </c>
      <c r="AV65" s="247">
        <f t="shared" si="58"/>
        <v>0</v>
      </c>
      <c r="AW65" s="248">
        <f t="shared" si="58"/>
        <v>3075000</v>
      </c>
      <c r="AX65" s="249">
        <f t="shared" si="58"/>
        <v>3075000</v>
      </c>
      <c r="AY65" s="250">
        <f t="shared" si="58"/>
        <v>0</v>
      </c>
      <c r="AZ65" s="248">
        <f t="shared" si="58"/>
        <v>3075000</v>
      </c>
      <c r="BA65" s="251">
        <f t="shared" si="58"/>
        <v>3075000</v>
      </c>
      <c r="BB65" s="247">
        <f t="shared" si="58"/>
        <v>0</v>
      </c>
      <c r="BC65" s="248">
        <f t="shared" si="58"/>
        <v>3075000</v>
      </c>
      <c r="BD65" s="249">
        <f t="shared" si="58"/>
        <v>3075000</v>
      </c>
      <c r="BE65" s="267">
        <f t="shared" si="58"/>
        <v>0</v>
      </c>
      <c r="BF65" s="268">
        <f t="shared" si="58"/>
        <v>512500</v>
      </c>
      <c r="BG65" s="268">
        <f t="shared" si="58"/>
        <v>512500</v>
      </c>
      <c r="BH65" s="248">
        <f t="shared" si="58"/>
        <v>389558626</v>
      </c>
      <c r="BI65" s="248">
        <f t="shared" si="58"/>
        <v>363785650</v>
      </c>
      <c r="BJ65" s="251">
        <f t="shared" si="58"/>
        <v>753344276</v>
      </c>
      <c r="BK65" s="247">
        <f t="shared" si="58"/>
        <v>19251778</v>
      </c>
      <c r="BL65" s="248">
        <f t="shared" si="58"/>
        <v>-1277708</v>
      </c>
      <c r="BM65" s="249">
        <f t="shared" si="58"/>
        <v>17974070</v>
      </c>
      <c r="BN65" s="266">
        <f t="shared" si="58"/>
        <v>771318346</v>
      </c>
      <c r="BO65" s="452"/>
    </row>
  </sheetData>
  <mergeCells count="139">
    <mergeCell ref="D58:E58"/>
    <mergeCell ref="D59:E59"/>
    <mergeCell ref="D60:E60"/>
    <mergeCell ref="A49:A50"/>
    <mergeCell ref="B49:B50"/>
    <mergeCell ref="C49:C50"/>
    <mergeCell ref="A61:C65"/>
    <mergeCell ref="D61:E61"/>
    <mergeCell ref="D62:E62"/>
    <mergeCell ref="D63:E63"/>
    <mergeCell ref="D64:E64"/>
    <mergeCell ref="D65:E65"/>
    <mergeCell ref="C26:C34"/>
    <mergeCell ref="D26:D27"/>
    <mergeCell ref="BO26:BO34"/>
    <mergeCell ref="D28:E28"/>
    <mergeCell ref="D29:D30"/>
    <mergeCell ref="D33:E33"/>
    <mergeCell ref="BO49:BO50"/>
    <mergeCell ref="D50:E50"/>
    <mergeCell ref="A51:C55"/>
    <mergeCell ref="D51:E51"/>
    <mergeCell ref="BO51:BO65"/>
    <mergeCell ref="D52:E52"/>
    <mergeCell ref="D53:E53"/>
    <mergeCell ref="A46:A48"/>
    <mergeCell ref="B46:B48"/>
    <mergeCell ref="C46:C48"/>
    <mergeCell ref="E46:E47"/>
    <mergeCell ref="BO46:BO48"/>
    <mergeCell ref="D48:E48"/>
    <mergeCell ref="D54:E54"/>
    <mergeCell ref="D55:E55"/>
    <mergeCell ref="A56:C60"/>
    <mergeCell ref="D56:E56"/>
    <mergeCell ref="D57:E57"/>
    <mergeCell ref="BO24:BO25"/>
    <mergeCell ref="D25:E25"/>
    <mergeCell ref="D42:E42"/>
    <mergeCell ref="A22:A23"/>
    <mergeCell ref="B22:B23"/>
    <mergeCell ref="C22:C23"/>
    <mergeCell ref="D43:E43"/>
    <mergeCell ref="A44:A45"/>
    <mergeCell ref="B44:B45"/>
    <mergeCell ref="C44:C45"/>
    <mergeCell ref="BO44:BO45"/>
    <mergeCell ref="D45:E45"/>
    <mergeCell ref="D34:E34"/>
    <mergeCell ref="A35:A43"/>
    <mergeCell ref="B35:B43"/>
    <mergeCell ref="C35:C43"/>
    <mergeCell ref="D35:D36"/>
    <mergeCell ref="BO35:BO43"/>
    <mergeCell ref="D37:E37"/>
    <mergeCell ref="D38:D39"/>
    <mergeCell ref="D40:E40"/>
    <mergeCell ref="D41:E41"/>
    <mergeCell ref="A26:A34"/>
    <mergeCell ref="B26:B34"/>
    <mergeCell ref="A9:A12"/>
    <mergeCell ref="B9:B12"/>
    <mergeCell ref="C9:C12"/>
    <mergeCell ref="E9:E11"/>
    <mergeCell ref="BO9:BO12"/>
    <mergeCell ref="D12:E12"/>
    <mergeCell ref="D21:E21"/>
    <mergeCell ref="D31:E31"/>
    <mergeCell ref="D32:E32"/>
    <mergeCell ref="A13:A21"/>
    <mergeCell ref="B13:B21"/>
    <mergeCell ref="C13:C21"/>
    <mergeCell ref="D13:D14"/>
    <mergeCell ref="BO13:BO21"/>
    <mergeCell ref="D15:E15"/>
    <mergeCell ref="D16:D17"/>
    <mergeCell ref="D18:E18"/>
    <mergeCell ref="D19:E19"/>
    <mergeCell ref="D20:E20"/>
    <mergeCell ref="BO22:BO23"/>
    <mergeCell ref="D23:E23"/>
    <mergeCell ref="A24:A25"/>
    <mergeCell ref="B24:B25"/>
    <mergeCell ref="C24:C25"/>
    <mergeCell ref="BE4:BG4"/>
    <mergeCell ref="BH4:BJ4"/>
    <mergeCell ref="BK4:BM4"/>
    <mergeCell ref="BN4:BN5"/>
    <mergeCell ref="BO4:BO5"/>
    <mergeCell ref="A6:A8"/>
    <mergeCell ref="B6:B8"/>
    <mergeCell ref="C6:C8"/>
    <mergeCell ref="E6:E7"/>
    <mergeCell ref="BO6:BO8"/>
    <mergeCell ref="AM4:AO4"/>
    <mergeCell ref="AP4:AR4"/>
    <mergeCell ref="AS4:AU4"/>
    <mergeCell ref="AV4:AX4"/>
    <mergeCell ref="AY4:BA4"/>
    <mergeCell ref="BB4:BD4"/>
    <mergeCell ref="U4:W4"/>
    <mergeCell ref="X4:Z4"/>
    <mergeCell ref="AA4:AC4"/>
    <mergeCell ref="AD4:AF4"/>
    <mergeCell ref="AG4:AI4"/>
    <mergeCell ref="AJ4:AL4"/>
    <mergeCell ref="D8:E8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1:Z2"/>
    <mergeCell ref="BK1:BO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S3:AU3"/>
    <mergeCell ref="AV3:AX3"/>
    <mergeCell ref="AY3:BA3"/>
    <mergeCell ref="BB3:BD3"/>
    <mergeCell ref="BE3:BG3"/>
    <mergeCell ref="BH3:BJ3"/>
    <mergeCell ref="AA3:AC3"/>
    <mergeCell ref="AD3:AF3"/>
    <mergeCell ref="AG3:AI3"/>
    <mergeCell ref="AJ3:AL3"/>
    <mergeCell ref="AM3:AO3"/>
    <mergeCell ref="AP3:AR3"/>
  </mergeCells>
  <pageMargins left="0.23622047244094491" right="0.23622047244094491" top="0.15748031496062992" bottom="0.15748031496062992" header="0.11811023622047245" footer="0.11811023622047245"/>
  <pageSetup paperSize="8" scale="20" fitToHeight="0" orientation="landscape" copies="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93C5-1C79-48D2-9FEF-A6AFBAD06D50}">
  <sheetPr>
    <tabColor theme="9" tint="0.79998168889431442"/>
    <pageSetUpPr fitToPage="1"/>
  </sheetPr>
  <dimension ref="A1:AC52"/>
  <sheetViews>
    <sheetView tabSelected="1" view="pageBreakPreview" topLeftCell="D1" zoomScaleSheetLayoutView="100" workbookViewId="0">
      <selection activeCell="U2" sqref="U2:Y2"/>
    </sheetView>
  </sheetViews>
  <sheetFormatPr defaultColWidth="8.625" defaultRowHeight="14.25"/>
  <cols>
    <col min="1" max="1" width="3.375" style="4" customWidth="1"/>
    <col min="2" max="2" width="12.375" style="5" customWidth="1"/>
    <col min="3" max="3" width="52.5" style="5" customWidth="1"/>
    <col min="4" max="6" width="8.75" style="5" bestFit="1" customWidth="1"/>
    <col min="7" max="9" width="10" style="5" bestFit="1" customWidth="1"/>
    <col min="10" max="11" width="8.75" style="5" bestFit="1" customWidth="1"/>
    <col min="12" max="12" width="9" style="5" customWidth="1"/>
    <col min="13" max="23" width="8.75" style="5" bestFit="1" customWidth="1"/>
    <col min="24" max="25" width="10" style="5" bestFit="1" customWidth="1"/>
    <col min="26" max="16384" width="8.625" style="5"/>
  </cols>
  <sheetData>
    <row r="1" spans="1:29" ht="4.5" customHeight="1"/>
    <row r="2" spans="1:29" ht="45" customHeight="1">
      <c r="D2" s="481"/>
      <c r="E2" s="481"/>
      <c r="F2" s="481"/>
      <c r="G2" s="481"/>
      <c r="I2" s="481"/>
      <c r="J2" s="481"/>
      <c r="K2" s="481"/>
      <c r="L2" s="481"/>
      <c r="N2" s="482"/>
      <c r="O2" s="482"/>
      <c r="P2" s="482"/>
      <c r="Q2" s="482"/>
      <c r="R2" s="6"/>
      <c r="S2" s="6"/>
      <c r="U2" s="483" t="s">
        <v>40</v>
      </c>
      <c r="V2" s="483"/>
      <c r="W2" s="483"/>
      <c r="X2" s="483"/>
      <c r="Y2" s="483"/>
    </row>
    <row r="3" spans="1:29" ht="17.45" customHeight="1"/>
    <row r="4" spans="1:29">
      <c r="A4" s="484" t="s">
        <v>73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</row>
    <row r="5" spans="1:29">
      <c r="B5" s="4"/>
      <c r="C5" s="4"/>
      <c r="D5" s="4"/>
      <c r="E5" s="4"/>
      <c r="F5" s="4"/>
      <c r="G5" s="4"/>
    </row>
    <row r="6" spans="1:29" ht="29.25" customHeight="1">
      <c r="A6" s="7" t="s">
        <v>3</v>
      </c>
      <c r="B6" s="8" t="s">
        <v>32</v>
      </c>
      <c r="C6" s="9"/>
      <c r="D6" s="10">
        <v>2024</v>
      </c>
      <c r="E6" s="10">
        <v>2025</v>
      </c>
      <c r="F6" s="10">
        <v>2026</v>
      </c>
      <c r="G6" s="10">
        <v>2027</v>
      </c>
      <c r="H6" s="10">
        <v>2028</v>
      </c>
      <c r="I6" s="10">
        <v>2029</v>
      </c>
      <c r="J6" s="10">
        <v>2030</v>
      </c>
      <c r="K6" s="10">
        <v>2031</v>
      </c>
      <c r="L6" s="10">
        <v>2032</v>
      </c>
      <c r="M6" s="10">
        <v>2033</v>
      </c>
      <c r="N6" s="10">
        <v>2034</v>
      </c>
      <c r="O6" s="10">
        <v>2035</v>
      </c>
      <c r="P6" s="10">
        <v>2036</v>
      </c>
      <c r="Q6" s="10">
        <v>2037</v>
      </c>
      <c r="R6" s="10">
        <v>2038</v>
      </c>
      <c r="S6" s="10">
        <v>2039</v>
      </c>
      <c r="T6" s="10">
        <v>2040</v>
      </c>
      <c r="U6" s="10">
        <v>2041</v>
      </c>
      <c r="V6" s="10">
        <v>2042</v>
      </c>
      <c r="W6" s="10">
        <v>2043</v>
      </c>
      <c r="X6" s="10">
        <v>2044</v>
      </c>
      <c r="Y6" s="10">
        <v>2045</v>
      </c>
    </row>
    <row r="7" spans="1:29" ht="21.75" customHeight="1">
      <c r="A7" s="11">
        <v>1</v>
      </c>
      <c r="B7" s="470" t="s">
        <v>42</v>
      </c>
      <c r="C7" s="12" t="s">
        <v>33</v>
      </c>
      <c r="D7" s="13">
        <v>2.8000000000000001E-2</v>
      </c>
      <c r="E7" s="13">
        <v>2.2100000000000002E-2</v>
      </c>
      <c r="F7" s="13">
        <v>2.23E-2</v>
      </c>
      <c r="G7" s="14">
        <v>2.1000000000000001E-2</v>
      </c>
      <c r="H7" s="13">
        <v>1.9599999999999999E-2</v>
      </c>
      <c r="I7" s="13">
        <v>1.8599999999999998E-2</v>
      </c>
      <c r="J7" s="13">
        <v>1.83E-2</v>
      </c>
      <c r="K7" s="13">
        <v>1.7500000000000002E-2</v>
      </c>
      <c r="L7" s="13">
        <v>1.66E-2</v>
      </c>
      <c r="M7" s="15">
        <v>1.5800000000000002E-2</v>
      </c>
      <c r="N7" s="15">
        <v>1.4999999999999999E-2</v>
      </c>
      <c r="O7" s="15">
        <v>1.46E-2</v>
      </c>
      <c r="P7" s="15">
        <v>1.0699999999999999E-2</v>
      </c>
      <c r="Q7" s="15">
        <v>1.0200000000000001E-2</v>
      </c>
      <c r="R7" s="16">
        <v>9.7999999999999997E-3</v>
      </c>
      <c r="S7" s="16">
        <v>9.2999999999999992E-3</v>
      </c>
      <c r="T7" s="16">
        <v>8.3000000000000001E-3</v>
      </c>
      <c r="U7" s="16">
        <v>6.8999999999999999E-3</v>
      </c>
      <c r="V7" s="16">
        <v>5.5999999999999999E-3</v>
      </c>
      <c r="W7" s="16">
        <v>3.0999999999999999E-3</v>
      </c>
      <c r="X7" s="16">
        <v>1E-4</v>
      </c>
      <c r="Y7" s="16">
        <v>0</v>
      </c>
    </row>
    <row r="8" spans="1:29">
      <c r="A8" s="11">
        <v>2</v>
      </c>
      <c r="B8" s="471"/>
      <c r="C8" s="17" t="s">
        <v>34</v>
      </c>
      <c r="D8" s="18">
        <v>0.45619999999999999</v>
      </c>
      <c r="E8" s="18">
        <v>0.44729999999999998</v>
      </c>
      <c r="F8" s="18">
        <v>0.40899999999999997</v>
      </c>
      <c r="G8" s="18">
        <v>0.38229999999999997</v>
      </c>
      <c r="H8" s="18">
        <v>0.36570000000000003</v>
      </c>
      <c r="I8" s="18">
        <v>0.33329999999999999</v>
      </c>
      <c r="J8" s="18">
        <v>0.30640000000000001</v>
      </c>
      <c r="K8" s="18">
        <v>0.28910000000000002</v>
      </c>
      <c r="L8" s="18">
        <v>0.26429999999999998</v>
      </c>
      <c r="M8" s="15">
        <v>0.27179999999999999</v>
      </c>
      <c r="N8" s="15">
        <v>0.28199999999999997</v>
      </c>
      <c r="O8" s="15">
        <v>0.29139999999999999</v>
      </c>
      <c r="P8" s="15">
        <v>0.30009999999999998</v>
      </c>
      <c r="Q8" s="15">
        <v>0.30809999999999998</v>
      </c>
      <c r="R8" s="16">
        <v>0.31580000000000003</v>
      </c>
      <c r="S8" s="13">
        <v>0.32279999999999998</v>
      </c>
      <c r="T8" s="16">
        <v>0.32929999999999998</v>
      </c>
      <c r="U8" s="13">
        <v>0.33539999999999998</v>
      </c>
      <c r="V8" s="16">
        <v>0.34110000000000001</v>
      </c>
      <c r="W8" s="13">
        <v>0.34639999999999999</v>
      </c>
      <c r="X8" s="13">
        <v>0.35160000000000002</v>
      </c>
      <c r="Y8" s="13">
        <v>0.35680000000000001</v>
      </c>
    </row>
    <row r="9" spans="1:29" ht="24" customHeight="1">
      <c r="A9" s="11">
        <v>3</v>
      </c>
      <c r="B9" s="470" t="s">
        <v>74</v>
      </c>
      <c r="C9" s="12" t="s">
        <v>33</v>
      </c>
      <c r="D9" s="13">
        <v>2.8000000000000001E-2</v>
      </c>
      <c r="E9" s="13">
        <v>2.2100000000000002E-2</v>
      </c>
      <c r="F9" s="13">
        <v>2.23E-2</v>
      </c>
      <c r="G9" s="14">
        <v>2.1000000000000001E-2</v>
      </c>
      <c r="H9" s="13">
        <v>1.9300000000000001E-2</v>
      </c>
      <c r="I9" s="13">
        <v>1.8599999999999998E-2</v>
      </c>
      <c r="J9" s="13">
        <v>1.83E-2</v>
      </c>
      <c r="K9" s="13">
        <v>1.7500000000000002E-2</v>
      </c>
      <c r="L9" s="13">
        <v>1.66E-2</v>
      </c>
      <c r="M9" s="15">
        <v>1.5800000000000002E-2</v>
      </c>
      <c r="N9" s="15">
        <v>1.4999999999999999E-2</v>
      </c>
      <c r="O9" s="15">
        <v>1.46E-2</v>
      </c>
      <c r="P9" s="15">
        <v>1.0699999999999999E-2</v>
      </c>
      <c r="Q9" s="15">
        <v>1.0200000000000001E-2</v>
      </c>
      <c r="R9" s="16">
        <v>9.7999999999999997E-3</v>
      </c>
      <c r="S9" s="16">
        <v>9.2999999999999992E-3</v>
      </c>
      <c r="T9" s="16">
        <v>8.3000000000000001E-3</v>
      </c>
      <c r="U9" s="16">
        <v>6.8999999999999999E-3</v>
      </c>
      <c r="V9" s="16">
        <v>5.5999999999999999E-3</v>
      </c>
      <c r="W9" s="16">
        <v>3.0999999999999999E-3</v>
      </c>
      <c r="X9" s="16">
        <v>1E-4</v>
      </c>
      <c r="Y9" s="16">
        <v>0</v>
      </c>
    </row>
    <row r="10" spans="1:29">
      <c r="A10" s="11">
        <v>4</v>
      </c>
      <c r="B10" s="471"/>
      <c r="C10" s="17" t="s">
        <v>34</v>
      </c>
      <c r="D10" s="18">
        <v>0.45619999999999999</v>
      </c>
      <c r="E10" s="18">
        <v>0.44740000000000002</v>
      </c>
      <c r="F10" s="18">
        <v>0.40899999999999997</v>
      </c>
      <c r="G10" s="18">
        <v>0.38240000000000002</v>
      </c>
      <c r="H10" s="18">
        <v>0.36570000000000003</v>
      </c>
      <c r="I10" s="18">
        <v>0.33529999999999999</v>
      </c>
      <c r="J10" s="18">
        <v>0.30840000000000001</v>
      </c>
      <c r="K10" s="18">
        <v>0.29110000000000003</v>
      </c>
      <c r="L10" s="18">
        <v>0.26629999999999998</v>
      </c>
      <c r="M10" s="15">
        <v>0.2737</v>
      </c>
      <c r="N10" s="15">
        <v>0.28399999999999997</v>
      </c>
      <c r="O10" s="15">
        <v>0.29339999999999999</v>
      </c>
      <c r="P10" s="15">
        <v>0.30009999999999998</v>
      </c>
      <c r="Q10" s="15">
        <v>0.30809999999999998</v>
      </c>
      <c r="R10" s="16">
        <v>0.31580000000000003</v>
      </c>
      <c r="S10" s="13">
        <v>0.32279999999999998</v>
      </c>
      <c r="T10" s="16">
        <v>0.32929999999999998</v>
      </c>
      <c r="U10" s="13">
        <v>0.33539999999999998</v>
      </c>
      <c r="V10" s="16">
        <v>0.34110000000000001</v>
      </c>
      <c r="W10" s="13">
        <v>0.34639999999999999</v>
      </c>
      <c r="X10" s="13">
        <v>0.35160000000000002</v>
      </c>
      <c r="Y10" s="13">
        <v>0.35680000000000001</v>
      </c>
    </row>
    <row r="11" spans="1:29">
      <c r="A11" s="19"/>
      <c r="B11" s="20"/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22"/>
      <c r="R11" s="23"/>
      <c r="S11" s="23"/>
      <c r="T11" s="23"/>
      <c r="U11" s="23"/>
      <c r="V11" s="23"/>
      <c r="W11" s="23"/>
      <c r="X11" s="23"/>
      <c r="Y11" s="23"/>
    </row>
    <row r="12" spans="1:29" ht="19.5" customHeight="1">
      <c r="A12" s="24">
        <v>5</v>
      </c>
      <c r="B12" s="478" t="s">
        <v>35</v>
      </c>
      <c r="C12" s="478"/>
      <c r="D12" s="25">
        <f t="shared" ref="D12:Y13" si="0">D9-D7</f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-2.9999999999999818E-4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</row>
    <row r="13" spans="1:29" ht="19.5" customHeight="1">
      <c r="A13" s="24">
        <v>6</v>
      </c>
      <c r="B13" s="478" t="s">
        <v>36</v>
      </c>
      <c r="C13" s="478"/>
      <c r="D13" s="25">
        <f t="shared" si="0"/>
        <v>0</v>
      </c>
      <c r="E13" s="25">
        <f t="shared" si="0"/>
        <v>1.000000000000445E-4</v>
      </c>
      <c r="F13" s="25">
        <f t="shared" si="0"/>
        <v>0</v>
      </c>
      <c r="G13" s="25">
        <f t="shared" si="0"/>
        <v>1.000000000000445E-4</v>
      </c>
      <c r="H13" s="25">
        <f t="shared" si="0"/>
        <v>0</v>
      </c>
      <c r="I13" s="25">
        <f t="shared" si="0"/>
        <v>2.0000000000000018E-3</v>
      </c>
      <c r="J13" s="25">
        <f t="shared" si="0"/>
        <v>2.0000000000000018E-3</v>
      </c>
      <c r="K13" s="25">
        <f t="shared" si="0"/>
        <v>2.0000000000000018E-3</v>
      </c>
      <c r="L13" s="25">
        <f t="shared" si="0"/>
        <v>2.0000000000000018E-3</v>
      </c>
      <c r="M13" s="25">
        <f t="shared" si="0"/>
        <v>1.9000000000000128E-3</v>
      </c>
      <c r="N13" s="25">
        <f t="shared" si="0"/>
        <v>2.0000000000000018E-3</v>
      </c>
      <c r="O13" s="25">
        <f t="shared" si="0"/>
        <v>2.0000000000000018E-3</v>
      </c>
      <c r="P13" s="25">
        <f t="shared" si="0"/>
        <v>0</v>
      </c>
      <c r="Q13" s="25">
        <f t="shared" si="0"/>
        <v>0</v>
      </c>
      <c r="R13" s="25">
        <f t="shared" si="0"/>
        <v>0</v>
      </c>
      <c r="S13" s="25">
        <f t="shared" si="0"/>
        <v>0</v>
      </c>
      <c r="T13" s="25">
        <f t="shared" si="0"/>
        <v>0</v>
      </c>
      <c r="U13" s="25">
        <f t="shared" si="0"/>
        <v>0</v>
      </c>
      <c r="V13" s="25">
        <f t="shared" si="0"/>
        <v>0</v>
      </c>
      <c r="W13" s="25">
        <f t="shared" si="0"/>
        <v>0</v>
      </c>
      <c r="X13" s="25">
        <f t="shared" si="0"/>
        <v>0</v>
      </c>
      <c r="Y13" s="25">
        <f t="shared" si="0"/>
        <v>0</v>
      </c>
    </row>
    <row r="14" spans="1:29">
      <c r="A14" s="26"/>
      <c r="B14" s="27"/>
      <c r="C14" s="28"/>
      <c r="D14" s="29"/>
      <c r="E14" s="29"/>
      <c r="F14" s="29"/>
      <c r="G14" s="30"/>
      <c r="H14" s="13"/>
      <c r="I14" s="13"/>
      <c r="J14" s="13"/>
      <c r="K14" s="13"/>
      <c r="L14" s="13"/>
      <c r="M14" s="14"/>
      <c r="N14" s="13"/>
      <c r="O14" s="13"/>
      <c r="P14" s="13"/>
      <c r="Q14" s="13"/>
      <c r="R14" s="13"/>
      <c r="S14" s="15"/>
      <c r="T14" s="15"/>
      <c r="U14" s="15"/>
      <c r="V14" s="15"/>
      <c r="W14" s="15"/>
      <c r="X14" s="16"/>
      <c r="Y14" s="16"/>
      <c r="Z14" s="31"/>
      <c r="AA14" s="31"/>
      <c r="AB14" s="31"/>
      <c r="AC14" s="31"/>
    </row>
    <row r="15" spans="1:29" ht="19.5" customHeight="1">
      <c r="A15" s="32">
        <v>7</v>
      </c>
      <c r="B15" s="478" t="s">
        <v>37</v>
      </c>
      <c r="C15" s="478"/>
      <c r="D15" s="25">
        <f t="shared" ref="D15:Y15" si="1">D8-D7</f>
        <v>0.42819999999999997</v>
      </c>
      <c r="E15" s="25">
        <f t="shared" si="1"/>
        <v>0.42519999999999997</v>
      </c>
      <c r="F15" s="25">
        <f t="shared" si="1"/>
        <v>0.38669999999999999</v>
      </c>
      <c r="G15" s="25">
        <f t="shared" si="1"/>
        <v>0.36129999999999995</v>
      </c>
      <c r="H15" s="25">
        <f t="shared" si="1"/>
        <v>0.34610000000000002</v>
      </c>
      <c r="I15" s="25">
        <f t="shared" si="1"/>
        <v>0.31469999999999998</v>
      </c>
      <c r="J15" s="25">
        <f t="shared" si="1"/>
        <v>0.28810000000000002</v>
      </c>
      <c r="K15" s="25">
        <f t="shared" si="1"/>
        <v>0.27160000000000001</v>
      </c>
      <c r="L15" s="25">
        <f t="shared" si="1"/>
        <v>0.24769999999999998</v>
      </c>
      <c r="M15" s="25">
        <f t="shared" si="1"/>
        <v>0.25600000000000001</v>
      </c>
      <c r="N15" s="25">
        <f t="shared" si="1"/>
        <v>0.26699999999999996</v>
      </c>
      <c r="O15" s="25">
        <f t="shared" si="1"/>
        <v>0.27679999999999999</v>
      </c>
      <c r="P15" s="25">
        <f t="shared" si="1"/>
        <v>0.28939999999999999</v>
      </c>
      <c r="Q15" s="25">
        <f t="shared" si="1"/>
        <v>0.2979</v>
      </c>
      <c r="R15" s="25">
        <f t="shared" si="1"/>
        <v>0.30600000000000005</v>
      </c>
      <c r="S15" s="25">
        <f t="shared" si="1"/>
        <v>0.3135</v>
      </c>
      <c r="T15" s="25">
        <f t="shared" si="1"/>
        <v>0.32100000000000001</v>
      </c>
      <c r="U15" s="25">
        <f t="shared" si="1"/>
        <v>0.32849999999999996</v>
      </c>
      <c r="V15" s="25">
        <f t="shared" si="1"/>
        <v>0.33550000000000002</v>
      </c>
      <c r="W15" s="25">
        <f t="shared" si="1"/>
        <v>0.34329999999999999</v>
      </c>
      <c r="X15" s="25">
        <f t="shared" si="1"/>
        <v>0.35150000000000003</v>
      </c>
      <c r="Y15" s="25">
        <f t="shared" si="1"/>
        <v>0.35680000000000001</v>
      </c>
      <c r="Z15" s="33"/>
      <c r="AA15" s="33"/>
      <c r="AB15" s="33"/>
      <c r="AC15" s="33"/>
    </row>
    <row r="16" spans="1:29" ht="19.5" customHeight="1">
      <c r="A16" s="32">
        <v>8</v>
      </c>
      <c r="B16" s="479" t="s">
        <v>38</v>
      </c>
      <c r="C16" s="480"/>
      <c r="D16" s="34">
        <f t="shared" ref="D16:Y16" si="2">D10-D9</f>
        <v>0.42819999999999997</v>
      </c>
      <c r="E16" s="34">
        <f t="shared" si="2"/>
        <v>0.42530000000000001</v>
      </c>
      <c r="F16" s="34">
        <f t="shared" si="2"/>
        <v>0.38669999999999999</v>
      </c>
      <c r="G16" s="34">
        <f t="shared" si="2"/>
        <v>0.3614</v>
      </c>
      <c r="H16" s="34">
        <f t="shared" si="2"/>
        <v>0.34640000000000004</v>
      </c>
      <c r="I16" s="34">
        <f t="shared" si="2"/>
        <v>0.31669999999999998</v>
      </c>
      <c r="J16" s="34">
        <f t="shared" si="2"/>
        <v>0.29010000000000002</v>
      </c>
      <c r="K16" s="34">
        <f t="shared" si="2"/>
        <v>0.27360000000000001</v>
      </c>
      <c r="L16" s="34">
        <f t="shared" si="2"/>
        <v>0.24969999999999998</v>
      </c>
      <c r="M16" s="34">
        <f t="shared" si="2"/>
        <v>0.25790000000000002</v>
      </c>
      <c r="N16" s="34">
        <f t="shared" si="2"/>
        <v>0.26899999999999996</v>
      </c>
      <c r="O16" s="34">
        <f t="shared" si="2"/>
        <v>0.27879999999999999</v>
      </c>
      <c r="P16" s="34">
        <f t="shared" si="2"/>
        <v>0.28939999999999999</v>
      </c>
      <c r="Q16" s="34">
        <f t="shared" si="2"/>
        <v>0.2979</v>
      </c>
      <c r="R16" s="35">
        <f t="shared" si="2"/>
        <v>0.30600000000000005</v>
      </c>
      <c r="S16" s="35">
        <f t="shared" si="2"/>
        <v>0.3135</v>
      </c>
      <c r="T16" s="35">
        <f t="shared" si="2"/>
        <v>0.32100000000000001</v>
      </c>
      <c r="U16" s="35">
        <f t="shared" si="2"/>
        <v>0.32849999999999996</v>
      </c>
      <c r="V16" s="35">
        <f t="shared" si="2"/>
        <v>0.33550000000000002</v>
      </c>
      <c r="W16" s="35">
        <f t="shared" si="2"/>
        <v>0.34329999999999999</v>
      </c>
      <c r="X16" s="35">
        <f t="shared" si="2"/>
        <v>0.35150000000000003</v>
      </c>
      <c r="Y16" s="35">
        <f t="shared" si="2"/>
        <v>0.35680000000000001</v>
      </c>
    </row>
    <row r="17" spans="1:25" ht="16.5" customHeight="1">
      <c r="A17" s="26"/>
      <c r="B17" s="27"/>
      <c r="C17" s="28"/>
      <c r="D17" s="29"/>
      <c r="E17" s="29"/>
      <c r="F17" s="29"/>
      <c r="G17" s="30"/>
      <c r="H17" s="30"/>
      <c r="I17" s="30"/>
      <c r="J17" s="30"/>
      <c r="K17" s="30"/>
      <c r="L17" s="30"/>
      <c r="M17" s="22"/>
      <c r="N17" s="22"/>
      <c r="O17" s="22"/>
      <c r="P17" s="22"/>
      <c r="Q17" s="22"/>
      <c r="R17" s="23"/>
      <c r="S17" s="23"/>
      <c r="T17" s="23"/>
      <c r="U17" s="23"/>
      <c r="V17" s="23"/>
      <c r="W17" s="23"/>
      <c r="X17" s="23"/>
      <c r="Y17" s="23"/>
    </row>
    <row r="18" spans="1:25" ht="21" customHeight="1">
      <c r="A18" s="24">
        <v>9</v>
      </c>
      <c r="B18" s="478" t="s">
        <v>39</v>
      </c>
      <c r="C18" s="478"/>
      <c r="D18" s="25">
        <f t="shared" ref="D18:Y18" si="3">D16-D15</f>
        <v>0</v>
      </c>
      <c r="E18" s="25">
        <f t="shared" si="3"/>
        <v>1.000000000000445E-4</v>
      </c>
      <c r="F18" s="25">
        <f t="shared" si="3"/>
        <v>0</v>
      </c>
      <c r="G18" s="25">
        <f t="shared" si="3"/>
        <v>1.000000000000445E-4</v>
      </c>
      <c r="H18" s="25">
        <f t="shared" si="3"/>
        <v>3.0000000000002247E-4</v>
      </c>
      <c r="I18" s="25">
        <f t="shared" si="3"/>
        <v>2.0000000000000018E-3</v>
      </c>
      <c r="J18" s="25">
        <f t="shared" si="3"/>
        <v>2.0000000000000018E-3</v>
      </c>
      <c r="K18" s="25">
        <f t="shared" si="3"/>
        <v>2.0000000000000018E-3</v>
      </c>
      <c r="L18" s="25">
        <f t="shared" si="3"/>
        <v>2.0000000000000018E-3</v>
      </c>
      <c r="M18" s="25">
        <f t="shared" si="3"/>
        <v>1.9000000000000128E-3</v>
      </c>
      <c r="N18" s="25">
        <f t="shared" si="3"/>
        <v>2.0000000000000018E-3</v>
      </c>
      <c r="O18" s="25">
        <f t="shared" si="3"/>
        <v>2.0000000000000018E-3</v>
      </c>
      <c r="P18" s="25">
        <f t="shared" si="3"/>
        <v>0</v>
      </c>
      <c r="Q18" s="25">
        <f t="shared" si="3"/>
        <v>0</v>
      </c>
      <c r="R18" s="25">
        <f t="shared" si="3"/>
        <v>0</v>
      </c>
      <c r="S18" s="25">
        <f t="shared" si="3"/>
        <v>0</v>
      </c>
      <c r="T18" s="25">
        <f t="shared" si="3"/>
        <v>0</v>
      </c>
      <c r="U18" s="25">
        <f t="shared" si="3"/>
        <v>0</v>
      </c>
      <c r="V18" s="25">
        <f t="shared" si="3"/>
        <v>0</v>
      </c>
      <c r="W18" s="25">
        <f t="shared" si="3"/>
        <v>0</v>
      </c>
      <c r="X18" s="25">
        <f t="shared" si="3"/>
        <v>0</v>
      </c>
      <c r="Y18" s="25">
        <f t="shared" si="3"/>
        <v>0</v>
      </c>
    </row>
    <row r="19" spans="1:25" ht="25.5" customHeight="1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>
      <c r="A20" s="39" t="s">
        <v>71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s="42" customFormat="1" ht="12.75">
      <c r="A22" s="10" t="s">
        <v>3</v>
      </c>
      <c r="B22" s="475" t="s">
        <v>32</v>
      </c>
      <c r="C22" s="476"/>
      <c r="D22" s="477"/>
      <c r="E22" s="41">
        <v>2025</v>
      </c>
      <c r="F22" s="10">
        <v>2026</v>
      </c>
      <c r="G22" s="41">
        <v>2027</v>
      </c>
      <c r="H22" s="10">
        <v>2028</v>
      </c>
      <c r="I22" s="41">
        <v>2029</v>
      </c>
      <c r="J22" s="10">
        <v>2030</v>
      </c>
      <c r="K22" s="41">
        <v>2031</v>
      </c>
      <c r="L22" s="10">
        <v>2032</v>
      </c>
      <c r="M22" s="41">
        <v>2033</v>
      </c>
      <c r="N22" s="10">
        <v>2034</v>
      </c>
      <c r="O22" s="41">
        <v>2035</v>
      </c>
      <c r="P22" s="10">
        <v>2036</v>
      </c>
      <c r="Q22" s="41">
        <v>2037</v>
      </c>
      <c r="R22" s="10">
        <v>2038</v>
      </c>
      <c r="S22" s="41">
        <v>2039</v>
      </c>
      <c r="T22" s="10">
        <v>2040</v>
      </c>
      <c r="U22" s="41">
        <v>2041</v>
      </c>
      <c r="V22" s="10">
        <v>2042</v>
      </c>
      <c r="W22" s="41">
        <v>2043</v>
      </c>
      <c r="X22" s="10">
        <v>2044</v>
      </c>
      <c r="Y22" s="41">
        <v>2045</v>
      </c>
    </row>
    <row r="23" spans="1:25" ht="23.25" customHeight="1">
      <c r="A23" s="24">
        <v>1</v>
      </c>
      <c r="B23" s="472" t="s">
        <v>41</v>
      </c>
      <c r="C23" s="473"/>
      <c r="D23" s="474"/>
      <c r="E23" s="43">
        <v>135509165</v>
      </c>
      <c r="F23" s="43">
        <f>254917810</f>
        <v>254917810</v>
      </c>
      <c r="G23" s="43">
        <v>269114916</v>
      </c>
      <c r="H23" s="43">
        <v>275448500</v>
      </c>
      <c r="I23" s="43">
        <v>277412500</v>
      </c>
      <c r="J23" s="43">
        <v>284015834</v>
      </c>
      <c r="K23" s="43">
        <v>285212500</v>
      </c>
      <c r="L23" s="43">
        <v>285212500</v>
      </c>
      <c r="M23" s="43">
        <v>285212500</v>
      </c>
      <c r="N23" s="43">
        <v>294205833</v>
      </c>
      <c r="O23" s="43">
        <v>294778500</v>
      </c>
      <c r="P23" s="43">
        <v>294778500</v>
      </c>
      <c r="Q23" s="43">
        <v>294778500</v>
      </c>
      <c r="R23" s="43">
        <v>294778500</v>
      </c>
      <c r="S23" s="43">
        <v>294778500</v>
      </c>
      <c r="T23" s="43">
        <v>294778500</v>
      </c>
      <c r="U23" s="43">
        <v>294778500</v>
      </c>
      <c r="V23" s="43">
        <v>294778500</v>
      </c>
      <c r="W23" s="43">
        <v>294778500</v>
      </c>
      <c r="X23" s="43">
        <v>294778500</v>
      </c>
      <c r="Y23" s="43">
        <v>294778500</v>
      </c>
    </row>
    <row r="24" spans="1:25" ht="24.75" customHeight="1">
      <c r="A24" s="24">
        <v>2</v>
      </c>
      <c r="B24" s="472" t="s">
        <v>75</v>
      </c>
      <c r="C24" s="473"/>
      <c r="D24" s="474"/>
      <c r="E24" s="43">
        <v>135390315</v>
      </c>
      <c r="F24" s="43">
        <v>254892832</v>
      </c>
      <c r="G24" s="43">
        <v>269114916</v>
      </c>
      <c r="H24" s="43">
        <v>272886000</v>
      </c>
      <c r="I24" s="43">
        <v>274337500</v>
      </c>
      <c r="J24" s="43">
        <v>280940834</v>
      </c>
      <c r="K24" s="43">
        <v>282137500</v>
      </c>
      <c r="L24" s="43">
        <v>282137500</v>
      </c>
      <c r="M24" s="43">
        <v>282137500</v>
      </c>
      <c r="N24" s="43">
        <v>293693333</v>
      </c>
      <c r="O24" s="43">
        <v>294778500</v>
      </c>
      <c r="P24" s="43">
        <v>294778500</v>
      </c>
      <c r="Q24" s="43">
        <v>294778500</v>
      </c>
      <c r="R24" s="43">
        <v>294778500</v>
      </c>
      <c r="S24" s="43">
        <v>294778500</v>
      </c>
      <c r="T24" s="43">
        <v>294778500</v>
      </c>
      <c r="U24" s="43">
        <v>294778500</v>
      </c>
      <c r="V24" s="43">
        <v>294778500</v>
      </c>
      <c r="W24" s="43">
        <v>294778500</v>
      </c>
      <c r="X24" s="43">
        <v>294778500</v>
      </c>
      <c r="Y24" s="43">
        <v>294778500</v>
      </c>
    </row>
    <row r="25" spans="1:25" ht="25.5" customHeight="1">
      <c r="A25" s="24">
        <v>3</v>
      </c>
      <c r="B25" s="472" t="s">
        <v>10</v>
      </c>
      <c r="C25" s="473"/>
      <c r="D25" s="474"/>
      <c r="E25" s="44">
        <f t="shared" ref="E25:Y25" si="4">E24-E23</f>
        <v>-118850</v>
      </c>
      <c r="F25" s="44">
        <f t="shared" si="4"/>
        <v>-24978</v>
      </c>
      <c r="G25" s="44">
        <f t="shared" si="4"/>
        <v>0</v>
      </c>
      <c r="H25" s="44">
        <f t="shared" si="4"/>
        <v>-2562500</v>
      </c>
      <c r="I25" s="44">
        <f t="shared" si="4"/>
        <v>-3075000</v>
      </c>
      <c r="J25" s="44">
        <f t="shared" si="4"/>
        <v>-3075000</v>
      </c>
      <c r="K25" s="44">
        <f t="shared" si="4"/>
        <v>-3075000</v>
      </c>
      <c r="L25" s="44">
        <f t="shared" si="4"/>
        <v>-3075000</v>
      </c>
      <c r="M25" s="44">
        <f t="shared" si="4"/>
        <v>-3075000</v>
      </c>
      <c r="N25" s="44">
        <f t="shared" si="4"/>
        <v>-512500</v>
      </c>
      <c r="O25" s="44">
        <f t="shared" si="4"/>
        <v>0</v>
      </c>
      <c r="P25" s="44">
        <f t="shared" si="4"/>
        <v>0</v>
      </c>
      <c r="Q25" s="44">
        <f t="shared" si="4"/>
        <v>0</v>
      </c>
      <c r="R25" s="44">
        <f t="shared" si="4"/>
        <v>0</v>
      </c>
      <c r="S25" s="44">
        <f t="shared" si="4"/>
        <v>0</v>
      </c>
      <c r="T25" s="44">
        <f t="shared" si="4"/>
        <v>0</v>
      </c>
      <c r="U25" s="44">
        <f t="shared" si="4"/>
        <v>0</v>
      </c>
      <c r="V25" s="44">
        <f t="shared" si="4"/>
        <v>0</v>
      </c>
      <c r="W25" s="44">
        <f t="shared" si="4"/>
        <v>0</v>
      </c>
      <c r="X25" s="44">
        <f t="shared" si="4"/>
        <v>0</v>
      </c>
      <c r="Y25" s="44">
        <f t="shared" si="4"/>
        <v>0</v>
      </c>
    </row>
    <row r="26" spans="1:25" ht="25.5" customHeight="1">
      <c r="A26" s="36"/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>
      <c r="A27" s="39" t="s">
        <v>72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5" s="42" customFormat="1" ht="12.75">
      <c r="A29" s="10" t="s">
        <v>3</v>
      </c>
      <c r="B29" s="475" t="s">
        <v>32</v>
      </c>
      <c r="C29" s="476"/>
      <c r="D29" s="477"/>
      <c r="E29" s="41">
        <v>2025</v>
      </c>
      <c r="F29" s="10">
        <v>2026</v>
      </c>
      <c r="G29" s="41">
        <v>2027</v>
      </c>
      <c r="H29" s="10">
        <v>2028</v>
      </c>
      <c r="I29" s="41">
        <v>2029</v>
      </c>
      <c r="J29" s="10">
        <v>2030</v>
      </c>
      <c r="K29" s="41">
        <v>2031</v>
      </c>
      <c r="L29" s="10">
        <v>2032</v>
      </c>
      <c r="M29" s="41">
        <v>2033</v>
      </c>
      <c r="N29" s="10">
        <v>2034</v>
      </c>
      <c r="O29" s="41">
        <v>2035</v>
      </c>
      <c r="P29" s="10">
        <v>2036</v>
      </c>
      <c r="Q29" s="41">
        <v>2037</v>
      </c>
      <c r="R29" s="10">
        <v>2038</v>
      </c>
      <c r="S29" s="41">
        <v>2039</v>
      </c>
      <c r="T29" s="10">
        <v>2040</v>
      </c>
      <c r="U29" s="41">
        <v>2041</v>
      </c>
      <c r="V29" s="10">
        <v>2042</v>
      </c>
      <c r="W29" s="41">
        <v>2043</v>
      </c>
      <c r="X29" s="10">
        <v>2044</v>
      </c>
      <c r="Y29" s="41">
        <v>2045</v>
      </c>
    </row>
    <row r="30" spans="1:25" ht="23.25" customHeight="1">
      <c r="A30" s="24">
        <v>1</v>
      </c>
      <c r="B30" s="472" t="s">
        <v>41</v>
      </c>
      <c r="C30" s="473"/>
      <c r="D30" s="474"/>
      <c r="E30" s="43">
        <v>155507193</v>
      </c>
      <c r="F30" s="43">
        <v>142967257</v>
      </c>
      <c r="G30" s="43">
        <v>205049481</v>
      </c>
      <c r="H30" s="43">
        <v>213388630</v>
      </c>
      <c r="I30" s="43">
        <v>353296751</v>
      </c>
      <c r="J30" s="43">
        <v>394234067</v>
      </c>
      <c r="K30" s="43">
        <v>428896474</v>
      </c>
      <c r="L30" s="43">
        <v>463197695</v>
      </c>
      <c r="M30" s="43">
        <v>499174117</v>
      </c>
      <c r="N30" s="43">
        <v>537264228</v>
      </c>
      <c r="O30" s="43">
        <v>576274536</v>
      </c>
      <c r="P30" s="43">
        <v>624566225</v>
      </c>
      <c r="Q30" s="43">
        <v>664425812</v>
      </c>
      <c r="R30" s="43">
        <v>704850663</v>
      </c>
      <c r="S30" s="43">
        <v>747273570</v>
      </c>
      <c r="T30" s="43">
        <v>793556972</v>
      </c>
      <c r="U30" s="43">
        <v>837809355</v>
      </c>
      <c r="V30" s="43">
        <v>882544470</v>
      </c>
      <c r="W30" s="43">
        <v>932293564</v>
      </c>
      <c r="X30" s="43">
        <v>985399796</v>
      </c>
      <c r="Y30" s="43">
        <v>1032949716</v>
      </c>
    </row>
    <row r="31" spans="1:25" ht="24.75" customHeight="1">
      <c r="A31" s="24">
        <v>2</v>
      </c>
      <c r="B31" s="472" t="s">
        <v>75</v>
      </c>
      <c r="C31" s="473"/>
      <c r="D31" s="474"/>
      <c r="E31" s="43">
        <v>146655359</v>
      </c>
      <c r="F31" s="43">
        <v>130412976</v>
      </c>
      <c r="G31" s="43">
        <v>154377823</v>
      </c>
      <c r="H31" s="43">
        <v>238228630</v>
      </c>
      <c r="I31" s="43">
        <v>353296751</v>
      </c>
      <c r="J31" s="43">
        <v>394234067</v>
      </c>
      <c r="K31" s="43">
        <v>428896474</v>
      </c>
      <c r="L31" s="43">
        <v>463197695</v>
      </c>
      <c r="M31" s="43">
        <v>499174117</v>
      </c>
      <c r="N31" s="43">
        <v>537264228</v>
      </c>
      <c r="O31" s="43">
        <v>576274536</v>
      </c>
      <c r="P31" s="43">
        <v>624566225</v>
      </c>
      <c r="Q31" s="43">
        <v>664425812</v>
      </c>
      <c r="R31" s="43">
        <v>704850663</v>
      </c>
      <c r="S31" s="43">
        <v>747273570</v>
      </c>
      <c r="T31" s="43">
        <v>793556972</v>
      </c>
      <c r="U31" s="43">
        <v>837809355</v>
      </c>
      <c r="V31" s="43">
        <v>882544470</v>
      </c>
      <c r="W31" s="43">
        <v>932293564</v>
      </c>
      <c r="X31" s="43">
        <v>985399796</v>
      </c>
      <c r="Y31" s="43">
        <v>1032949716</v>
      </c>
    </row>
    <row r="32" spans="1:25" ht="25.5" customHeight="1">
      <c r="A32" s="24">
        <v>3</v>
      </c>
      <c r="B32" s="472" t="s">
        <v>10</v>
      </c>
      <c r="C32" s="473"/>
      <c r="D32" s="474"/>
      <c r="E32" s="44">
        <f t="shared" ref="E32:Y32" si="5">E31-E30</f>
        <v>-8851834</v>
      </c>
      <c r="F32" s="44">
        <f t="shared" si="5"/>
        <v>-12554281</v>
      </c>
      <c r="G32" s="44">
        <f t="shared" si="5"/>
        <v>-50671658</v>
      </c>
      <c r="H32" s="44">
        <f t="shared" si="5"/>
        <v>24840000</v>
      </c>
      <c r="I32" s="44">
        <f t="shared" si="5"/>
        <v>0</v>
      </c>
      <c r="J32" s="44">
        <f t="shared" si="5"/>
        <v>0</v>
      </c>
      <c r="K32" s="44">
        <f t="shared" si="5"/>
        <v>0</v>
      </c>
      <c r="L32" s="44">
        <f t="shared" si="5"/>
        <v>0</v>
      </c>
      <c r="M32" s="44">
        <f t="shared" si="5"/>
        <v>0</v>
      </c>
      <c r="N32" s="44">
        <f t="shared" si="5"/>
        <v>0</v>
      </c>
      <c r="O32" s="44">
        <f t="shared" si="5"/>
        <v>0</v>
      </c>
      <c r="P32" s="44">
        <f t="shared" si="5"/>
        <v>0</v>
      </c>
      <c r="Q32" s="44">
        <f t="shared" si="5"/>
        <v>0</v>
      </c>
      <c r="R32" s="44">
        <f t="shared" si="5"/>
        <v>0</v>
      </c>
      <c r="S32" s="44">
        <f t="shared" si="5"/>
        <v>0</v>
      </c>
      <c r="T32" s="44">
        <f t="shared" si="5"/>
        <v>0</v>
      </c>
      <c r="U32" s="44">
        <f t="shared" si="5"/>
        <v>0</v>
      </c>
      <c r="V32" s="44">
        <f t="shared" si="5"/>
        <v>0</v>
      </c>
      <c r="W32" s="44">
        <f t="shared" si="5"/>
        <v>0</v>
      </c>
      <c r="X32" s="44">
        <f t="shared" si="5"/>
        <v>0</v>
      </c>
      <c r="Y32" s="44">
        <f t="shared" si="5"/>
        <v>0</v>
      </c>
    </row>
    <row r="52" spans="6:6">
      <c r="F52" s="5">
        <v>1745594</v>
      </c>
    </row>
  </sheetData>
  <mergeCells count="20">
    <mergeCell ref="D2:G2"/>
    <mergeCell ref="I2:L2"/>
    <mergeCell ref="N2:Q2"/>
    <mergeCell ref="U2:Y2"/>
    <mergeCell ref="A4:W4"/>
    <mergeCell ref="B7:B8"/>
    <mergeCell ref="B32:D32"/>
    <mergeCell ref="B31:D31"/>
    <mergeCell ref="B30:D30"/>
    <mergeCell ref="B29:D29"/>
    <mergeCell ref="B9:B10"/>
    <mergeCell ref="B12:C12"/>
    <mergeCell ref="B13:C13"/>
    <mergeCell ref="B15:C15"/>
    <mergeCell ref="B16:C16"/>
    <mergeCell ref="B18:C18"/>
    <mergeCell ref="B22:D22"/>
    <mergeCell ref="B23:D23"/>
    <mergeCell ref="B24:D24"/>
    <mergeCell ref="B25:D25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2024-01-17T08:02:45Z</cp:lastPrinted>
  <dcterms:created xsi:type="dcterms:W3CDTF">2022-11-03T13:36:52Z</dcterms:created>
  <dcterms:modified xsi:type="dcterms:W3CDTF">2024-01-17T08:05:09Z</dcterms:modified>
</cp:coreProperties>
</file>