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en_skoroszyt"/>
  <mc:AlternateContent xmlns:mc="http://schemas.openxmlformats.org/markup-compatibility/2006">
    <mc:Choice Requires="x15">
      <x15ac:absPath xmlns:x15ac="http://schemas.microsoft.com/office/spreadsheetml/2010/11/ac" url="Z:\BF\BFI\SEJMIK\sejmik 2024\STYCZEŃ 2024\uchwała 2 styczeń 2024\"/>
    </mc:Choice>
  </mc:AlternateContent>
  <xr:revisionPtr revIDLastSave="0" documentId="13_ncr:1_{D2561550-C693-4AF3-8245-6B1818833847}" xr6:coauthVersionLast="36" xr6:coauthVersionMax="36" xr10:uidLastSave="{00000000-0000-0000-0000-000000000000}"/>
  <bookViews>
    <workbookView xWindow="0" yWindow="0" windowWidth="23040" windowHeight="9195" activeTab="1" xr2:uid="{00000000-000D-0000-FFFF-FFFF00000000}"/>
  </bookViews>
  <sheets>
    <sheet name="dochody " sheetId="4" r:id="rId1"/>
    <sheet name="wydatki" sheetId="3" r:id="rId2"/>
  </sheets>
  <definedNames>
    <definedName name="_xlnm.Print_Area" localSheetId="0">'dochody '!$A$1:$F$11</definedName>
    <definedName name="_xlnm.Print_Area" localSheetId="1">wydatki!$A$1:$H$25</definedName>
    <definedName name="_xlnm.Print_Titles" localSheetId="0">'dochody '!$2:$3</definedName>
    <definedName name="_xlnm.Print_Titles" localSheetId="1">wydatki!$1:$2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D23" i="3"/>
  <c r="D12" i="3" l="1"/>
  <c r="E5" i="3"/>
  <c r="D8" i="4" l="1"/>
  <c r="D10" i="4" s="1"/>
  <c r="C8" i="4"/>
  <c r="C10" i="4" s="1"/>
  <c r="C11" i="4" s="1"/>
  <c r="E21" i="3"/>
  <c r="E6" i="3"/>
  <c r="D24" i="3" l="1"/>
</calcChain>
</file>

<file path=xl/sharedStrings.xml><?xml version="1.0" encoding="utf-8"?>
<sst xmlns="http://schemas.openxmlformats.org/spreadsheetml/2006/main" count="98" uniqueCount="75">
  <si>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</si>
  <si>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</si>
  <si>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</si>
  <si>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</si>
  <si>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</si>
  <si>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</si>
  <si>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</si>
  <si>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</si>
  <si>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</si>
  <si>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</si>
  <si>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DOCHODY</t>
  </si>
  <si>
    <t>Źródło</t>
  </si>
  <si>
    <t>Ogółem plan dochodów</t>
  </si>
  <si>
    <t>60013</t>
  </si>
  <si>
    <t>Dep. DT</t>
  </si>
  <si>
    <t>Dep. EN</t>
  </si>
  <si>
    <t>60016</t>
  </si>
  <si>
    <t>801</t>
  </si>
  <si>
    <t>80130</t>
  </si>
  <si>
    <t>60017</t>
  </si>
  <si>
    <t>MSCKZiU Przemyśl</t>
  </si>
  <si>
    <t>852</t>
  </si>
  <si>
    <t>85295</t>
  </si>
  <si>
    <t>70005</t>
  </si>
  <si>
    <t>75865</t>
  </si>
  <si>
    <t>PZDW</t>
  </si>
  <si>
    <t>Dep. RP</t>
  </si>
  <si>
    <t>Dep. RG</t>
  </si>
  <si>
    <t>Dochody ze sprzedaży mienia będącego w zasobie Województwa.</t>
  </si>
  <si>
    <t>DT/PZDW</t>
  </si>
  <si>
    <t>Dochody z tytułu środków pochodzących z budżetu UE na realizację projektów własnych w ramach programu regionalnego Fundusze Europejskie dla Podkarpacia 2021-2027.</t>
  </si>
  <si>
    <t xml:space="preserve">Finansowanie wydatków </t>
  </si>
  <si>
    <r>
      <rPr>
        <b/>
        <u/>
        <sz val="19"/>
        <rFont val="Arial"/>
        <family val="2"/>
        <charset val="238"/>
      </rPr>
      <t xml:space="preserve">Ustalenie planu wydatków </t>
    </r>
    <r>
      <rPr>
        <sz val="19"/>
        <rFont val="Arial"/>
        <family val="2"/>
        <charset val="238"/>
      </rPr>
      <t xml:space="preserve">z przeznaczeniem na realizację projektu pn. "Zakup taboru kolejowego do wykonywania przewozów pasażerskich na terenie Województwa Podkarpackiego - etap III", realizowanego w ramach programu regionalnego Fundusze Europejskie dla Podkarpacia 2021-2027.
</t>
    </r>
    <r>
      <rPr>
        <b/>
        <sz val="19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</si>
  <si>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19"/>
        <rFont val="Arial"/>
        <family val="2"/>
        <charset val="238"/>
      </rPr>
      <t>Ustalenie planu dotacji celowej</t>
    </r>
    <r>
      <rPr>
        <sz val="19"/>
        <rFont val="Arial"/>
        <family val="2"/>
        <charset val="238"/>
      </rPr>
      <t xml:space="preserve"> dla Gminy Kolbuszowa z przeznaczeniem na realizację powierzonego zadania pn. "Opracowanie dokumentacji rozbudowy drogi wojewódzkiej nr 875 Mielec – Kolbuszowa - Sokołów Małopolski - Leżajsk polegającej na budowie mostu w km 25+968 wraz z rozbudową dojazdów oraz rozbiórką, budową i przebudową infrastruktury technicznej, budowli i urządzeń budowlanych w m. Kolbuszowa Dolna".</t>
    </r>
  </si>
  <si>
    <r>
      <rPr>
        <b/>
        <u/>
        <sz val="19"/>
        <rFont val="Arial"/>
        <family val="2"/>
        <charset val="238"/>
      </rPr>
      <t>Zwiększenie planu dotacji celowej</t>
    </r>
    <r>
      <rPr>
        <sz val="19"/>
        <rFont val="Arial"/>
        <family val="2"/>
        <charset val="238"/>
      </rPr>
      <t xml:space="preserve"> na „Dofinansowanie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COVID-19”.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</si>
  <si>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rFont val="Arial"/>
        <family val="2"/>
        <charset val="238"/>
      </rPr>
      <t xml:space="preserve">Ustalenie planu dotacji celowej </t>
    </r>
    <r>
      <rPr>
        <sz val="19"/>
        <rFont val="Arial"/>
        <family val="2"/>
        <charset val="238"/>
      </rPr>
      <t>na pomoc finansową dla Gminy Solina z przeznaczeniem na realizację zadania pn. "Budowa kładki rowerowo - pieszej nad Jeziorem Solińskim".</t>
    </r>
  </si>
  <si>
    <r>
      <rPr>
        <b/>
        <u/>
        <sz val="19"/>
        <rFont val="Arial"/>
        <family val="2"/>
        <charset val="238"/>
      </rPr>
      <t>Ustalenie planu wydatków</t>
    </r>
    <r>
      <rPr>
        <sz val="19"/>
        <rFont val="Arial"/>
        <family val="2"/>
        <charset val="238"/>
      </rPr>
      <t xml:space="preserve"> z przeznaczeniem na realizację zadania pn. "Opracowanie dokumentacji projektowej dla zadania: Przebudowa/rozbudowa drogi wewnętrznej o długości 2,3 km prowadzącej do Parku Naukowo-Technologicznego na terenie dwóch gmin: Głogów Małopolski oraz Trzebownisko".</t>
    </r>
  </si>
  <si>
    <r>
      <rPr>
        <b/>
        <u/>
        <sz val="19"/>
        <rFont val="Arial"/>
        <family val="2"/>
        <charset val="238"/>
      </rPr>
      <t>Ustalenie planu wydatków</t>
    </r>
    <r>
      <rPr>
        <sz val="19"/>
        <rFont val="Arial"/>
        <family val="2"/>
        <charset val="238"/>
      </rPr>
      <t xml:space="preserve"> z przeznaczeniem na realizację projektu pn. "Branżowe Centrum Umiejętności (BCU) w dziedzinie pomocy społecznej" w ramach Krajowego Planu Odbudowy i Zwiększania Odporności .
</t>
    </r>
    <r>
      <rPr>
        <b/>
        <sz val="19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</si>
  <si>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19"/>
        <rFont val="Arial"/>
        <family val="2"/>
        <charset val="238"/>
      </rPr>
      <t xml:space="preserve">Zmiany w planie wydatków </t>
    </r>
    <r>
      <rPr>
        <sz val="19"/>
        <rFont val="Arial"/>
        <family val="2"/>
        <charset val="238"/>
      </rPr>
      <t xml:space="preserve">przeznaczonych na realizację projektu pn. "Zwiększenie dostępu do usług wspierających funkcjonowanie dzieci, młodzieży, rodzin biologicznych i pieczy zastępczej" w ramach programu regionalnego Fundusze Europejskie dla Podkarpacia 2021-2027.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</si>
  <si>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rFont val="Arial"/>
        <family val="2"/>
        <charset val="238"/>
      </rPr>
      <t>Ustalenie planu dotacji celowej</t>
    </r>
    <r>
      <rPr>
        <sz val="19"/>
        <rFont val="Arial"/>
        <family val="2"/>
        <charset val="238"/>
      </rPr>
      <t xml:space="preserve"> na pomoc finansową dla Gminy Miasta Sanok z przeznaczeniem na realizację przebudowy I piętra budynku szkoły przy ul. Lipińskiego 63 w Sanoku.</t>
    </r>
  </si>
  <si>
    <r>
      <rPr>
        <b/>
        <u/>
        <sz val="19"/>
        <rFont val="Arial"/>
        <family val="2"/>
        <charset val="238"/>
      </rPr>
      <t>Ustalenie planu wydatków</t>
    </r>
    <r>
      <rPr>
        <sz val="19"/>
        <rFont val="Arial"/>
        <family val="2"/>
        <charset val="238"/>
      </rPr>
      <t xml:space="preserve"> z przeznaczeniem na realizację zadania pn. "Budowa wiaduktu kolejowego/tunelu drogowego na nowym śladzie drogi wojewódzkiej DW nr 877 w ul. Podzwierzyniec w Łańcucie w zamian za likwidację przejazdu kolejowo-drogowego kat. A km 174,744 linii kolejowej nr 91 w ramach projektu pn. "Poprawa bezpieczeństwa na skrzyżowaniach linii kolejowych z drogami - Etap III".</t>
    </r>
  </si>
  <si>
    <t>75018</t>
  </si>
  <si>
    <t>Dep. PG</t>
  </si>
  <si>
    <t xml:space="preserve">Załącznik do uzasadnienia 
do projektu uchwały Sejmiku 
w sprawie zmian w budżecie 
Województwa Podkarpackiego na 2024 </t>
  </si>
  <si>
    <t>851</t>
  </si>
  <si>
    <t>85111</t>
  </si>
  <si>
    <t>85112</t>
  </si>
  <si>
    <t>85120</t>
  </si>
  <si>
    <r>
      <rPr>
        <b/>
        <sz val="19"/>
        <rFont val="Arial"/>
        <family val="2"/>
        <charset val="238"/>
      </rPr>
      <t xml:space="preserve">Ustalenie planu dotacji celowej </t>
    </r>
    <r>
      <rPr>
        <sz val="19"/>
        <rFont val="Arial"/>
        <family val="2"/>
        <charset val="238"/>
      </rPr>
      <t>dla Wojewódzkiego Szpitala im. Zofii z Zamoyskich Tarnowskiej w Tarnobrzegu z przeznaczeniem na realizację zadania pn. „Wymiana kotłów parowych na kotły warzelne gazowe wraz z kotłem przechylnym elektrycznym dla potrzeb kuchni szpitalnej”.</t>
    </r>
  </si>
  <si>
    <r>
      <rPr>
        <b/>
        <u/>
        <sz val="19"/>
        <rFont val="Arial"/>
        <family val="2"/>
        <charset val="238"/>
      </rPr>
      <t>Ustalenie planu dotacji celowej</t>
    </r>
    <r>
      <rPr>
        <sz val="19"/>
        <rFont val="Arial"/>
        <family val="2"/>
        <charset val="238"/>
      </rPr>
      <t xml:space="preserve"> dla Wojewódzkiego Szpitala im. Zofii z Zamoyskich Tarnowskiej w Tarnobrzegu z przeznaczeniem na realizację zadania pn.„Poprawa stanu technicznego obiektów użytkowych Szpitala poprzez remont oświetlenia awaryjnego w budynkach Wojewódzkiego Szpitala im. Zofii z Zamoyskich Tarnowskiej w  Tarnobrzegu”.</t>
    </r>
  </si>
  <si>
    <r>
      <rPr>
        <b/>
        <u/>
        <sz val="19"/>
        <rFont val="Arial"/>
        <family val="2"/>
        <charset val="238"/>
      </rPr>
      <t>Zwiększenie planu dotacji celowej</t>
    </r>
    <r>
      <rPr>
        <sz val="19"/>
        <rFont val="Arial"/>
        <family val="2"/>
        <charset val="238"/>
      </rPr>
      <t xml:space="preserve"> dla Specjalistycznego Psychiatrycznego Zespołu Opieki Zdrowotnej im. prof. A. Kępińskiego w Jarosławiu z przeznaczeniem na realizację zadania pn. „Modernizacja i rozbudowa budynku Nr 1”.</t>
    </r>
  </si>
  <si>
    <r>
      <rPr>
        <b/>
        <u/>
        <sz val="19"/>
        <rFont val="Arial"/>
        <family val="2"/>
        <charset val="238"/>
      </rPr>
      <t>Ustalenie planu dotacji celowej</t>
    </r>
    <r>
      <rPr>
        <sz val="19"/>
        <rFont val="Arial"/>
        <family val="2"/>
        <charset val="238"/>
      </rPr>
      <t xml:space="preserve"> dla Specjalistycznego Psychiatrycznego Zespołu Opieki Zdrowotnej im. prof. A. Kępińskiego w  Jarosławiu z przeznaczeniem na realizację zadania pn. „Zakup karetki ambulans do przewożenia pacjentów do diagnostyki”.</t>
    </r>
  </si>
  <si>
    <t>Dep. OZ</t>
  </si>
  <si>
    <r>
      <rPr>
        <b/>
        <u/>
        <sz val="19"/>
        <rFont val="Arial"/>
        <family val="2"/>
        <charset val="238"/>
      </rPr>
      <t xml:space="preserve">Zwiększenie planu dotacji celowej </t>
    </r>
    <r>
      <rPr>
        <sz val="19"/>
        <rFont val="Arial"/>
        <family val="2"/>
        <charset val="238"/>
      </rPr>
      <t xml:space="preserve">dla Wojewódzkiego Szpitala Podkarpackiego im. Jana Pawła II w Krośnie z przeznaczeniem na realizację zadania pn. „Poprawa dostępności do kompleksu budynków Wojewódzkiego Szpitala Podkarpackiego im. Jana Pawła II w Krośnie poprzez przebudowę układu komunikacyjnego i parkingów - etap I”. 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</si>
  <si>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t>ROPS</t>
  </si>
  <si>
    <t>środki własne samorządu województwa (w tym do przyszłej refundacji ze środków UE kwota 27.200,-zł)</t>
  </si>
  <si>
    <t xml:space="preserve">zmniejszenie:
środki własne samorządu województwa,
zwiększenie:  
pomoc finansowa od: Gminy Horyniec Zdrój - 100.000,-zł i Gminy Lubaczów - 100.000,-zł  
</t>
  </si>
  <si>
    <t>środki własne samorządu województwa</t>
  </si>
  <si>
    <t xml:space="preserve">
środki własne samorządu województwa</t>
  </si>
  <si>
    <r>
      <rPr>
        <b/>
        <u/>
        <sz val="19"/>
        <rFont val="Arial"/>
        <family val="2"/>
        <charset val="238"/>
      </rPr>
      <t xml:space="preserve">Zwiększenie planu dotacji celowej </t>
    </r>
    <r>
      <rPr>
        <sz val="19"/>
        <rFont val="Arial"/>
        <family val="2"/>
        <charset val="238"/>
      </rPr>
      <t xml:space="preserve">dla Klinicznego Szpitala Wojewódzkiego Nr 2 im. Św. Jadwigi Królowej w Rzeszowie z przeznaczeniem na realizację zadania pn. „Utworzenie Podkarpackiego Centrum Chorób Serca w Klinicznym Szpitalu Wojewódzkim nr 2 im. Św. Jadwigi Królowej w Rzeszowie”.
</t>
    </r>
  </si>
  <si>
    <t>środki pochodzące z budżetu UE - 2.124.379,-zł
środki własne samorządu województwa - 488.607,-zł</t>
  </si>
  <si>
    <t xml:space="preserve">środki własne samorządu województwa </t>
  </si>
  <si>
    <t>środki Rządowego Funduszu Inwestycji Lokalnych - 5.178.664,-zł
środki własne samorządu wojwództwa - 1.418.194,-zł</t>
  </si>
  <si>
    <t>Dochody z tytułu otrzymanych pomocy finansowych udzielanych między jednostkami samorządu terytorialnego na dofinansowanie własnych zadań bieżących.</t>
  </si>
  <si>
    <t>Dochody na realizację projektu pn. "Zwiększenie dostępu do usług wspierających funkcjonowanie dzieci, młodzieży, rodzin biologicznych i pieczy zastępczej" w ramach programu regionalnego Fundusze Europejskie dla Podkarpacia 2021-2027,w zakresie:
1) środków pochodzących z budżetu UE w tym:
- zmniejszenie planu dochodów bieżących - 1.517.473,-zł,
- zwiększenie planu dochodów majątkowych - 375.954,-zł.
2) dotacji celowej z budżetu państwa: ustalenie planu dochodów bieżących i majątkowych - 993.574,-zł.</t>
  </si>
  <si>
    <t>Dochody z tytułu środków pochodzących z budżetu UE na realizację projektu pn. "Branżowe Centrum Umiejętności (BCU) w dziedzinie pomocy społecznej" w ramach Krajowego Planu Odbudowy i Zwiększania Odporności.</t>
  </si>
  <si>
    <t xml:space="preserve">zmniejszenie:
środki pochodzące z budżetu UE
zwiększenie: 
środki pochodzące z budżetu UE - 375.954,-zł,
dotacja celowa z budżetu państwa - 993.574,-zł.
</t>
  </si>
  <si>
    <t>Dochody z tytułu dotacji celowej z budżetu państwa na finansowanie wydatków objętych PomocąTechniczną (EFRR) FEP 2021-2027 w tym:
1) zmniejszenie planu dochodów bieżących, 
2) zwiększenie planu dochodów majątkowych.</t>
  </si>
  <si>
    <t>zmniejszenie:
dotacja celowa z budżetu państwa - 27.200,-zł,
środki własne samorządu województwa - 4.800,-zł,
zwiększenie: dotacja celowa z budżetu państwa - 27.200,-zł,
środki własne samorządu województwa - 4.800,-zł,</t>
  </si>
  <si>
    <t>środki pochodzące z budżetu UE - 10.187.320,-zł,
środki własne samorządu województwa - 1.818.783,-zł</t>
  </si>
  <si>
    <r>
      <rPr>
        <b/>
        <u/>
        <sz val="19"/>
        <rFont val="Arial"/>
        <family val="2"/>
        <charset val="238"/>
      </rPr>
      <t>Ustalenie planu wydatków</t>
    </r>
    <r>
      <rPr>
        <sz val="19"/>
        <rFont val="Arial"/>
        <family val="2"/>
        <charset val="238"/>
      </rPr>
      <t xml:space="preserve"> z przeznaczeniem na realizację projektu pn. "Przebudowa i rozbudowa drogi wojewódzkiej Nr 877 na odcinku Dylągówka - Szklary" w ramach programu regionlanego Fundusze Europejskie dla Podkarpacia 2021-2027.
</t>
    </r>
    <r>
      <rPr>
        <b/>
        <sz val="19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</si>
  <si>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19"/>
        <rFont val="Arial"/>
        <family val="2"/>
        <charset val="238"/>
      </rPr>
      <t xml:space="preserve">Zmiany w planie wydatków  </t>
    </r>
    <r>
      <rPr>
        <sz val="19"/>
        <rFont val="Arial"/>
        <family val="2"/>
        <charset val="238"/>
      </rPr>
      <t xml:space="preserve">przeznaczonych na realizację projektu pn. "Komunikacja i widoczność Funduszy Europejskich na Podkarpaciu w 2024 roku" w ramach Pomocy Technicznej FEP 2021-2027 poprzez:
1) zmniejszenie planu wydatkow bieżących,
2) zwiększenie planu wydatków majątkowych.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</si>
  <si>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rFont val="Arial"/>
        <family val="2"/>
        <charset val="238"/>
      </rPr>
      <t xml:space="preserve">Ustalenie planu wydatków </t>
    </r>
    <r>
      <rPr>
        <sz val="19"/>
        <rFont val="Arial"/>
        <family val="2"/>
        <charset val="238"/>
      </rPr>
      <t>na nabycie nieruchomości:
-  działki nr 750 położonej w Przemyślu o powierzchni 0,0339 ha (w drodze zamiany nieruchomości) - 145.209,-zł,
- działki nr 236/5 położonej w Polańczyku gm. Solina o powierzchni 0,0156 ha (w drodze zamiany nieruchomości) - 43.727,-zł.</t>
    </r>
  </si>
  <si>
    <r>
      <rPr>
        <b/>
        <u/>
        <sz val="19"/>
        <rFont val="Arial"/>
        <family val="2"/>
        <charset val="238"/>
      </rPr>
      <t xml:space="preserve">Zmiana źródeł finansowania </t>
    </r>
    <r>
      <rPr>
        <sz val="19"/>
        <rFont val="Arial"/>
        <family val="2"/>
        <charset val="238"/>
      </rPr>
      <t xml:space="preserve">zadania pn. "Odnowa nawierzchni drogi wojewódzkiej Nr 867 Sieniawa -Wola Mołodycka-Oleszyce-Lubaczów-Podemszczyzna-Werchrata-Hrebenne na odcinku Basznia Dolna - Horyniec Zdrój":
</t>
    </r>
    <r>
      <rPr>
        <b/>
        <sz val="19"/>
        <rFont val="Arial"/>
        <family val="2"/>
        <charset val="238"/>
      </rPr>
      <t>Dotyczy przedsięwzięcia ujętego w wykazie przedsięwzięć do WPF.</t>
    </r>
  </si>
  <si>
    <r>
      <rPr>
        <b/>
        <u/>
        <sz val="19"/>
        <rFont val="Arial"/>
        <family val="2"/>
        <charset val="238"/>
      </rPr>
      <t>Ustalenie planu dotacji celowej</t>
    </r>
    <r>
      <rPr>
        <sz val="19"/>
        <rFont val="Arial"/>
        <family val="2"/>
        <charset val="238"/>
      </rPr>
      <t xml:space="preserve"> dla Klinicznego Szpitala Wojewódzkiego Nr 1 im. Fryderyka Chopina w Rzeszowie z przenaczeniem na realizację zadania pn. „Profilaktyka, diagnostyka i kompleksowe leczenie chorób układu oddechowego z chirurgicznym i chemicznym leczeniem nowotworów klatki piersiowej na oddziałach klinicznych oraz rehabilitacją”.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</si>
</sst>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name val="Czcionka tekstu podstawowego"/>
      <family val="2"/>
      <charset val="238"/>
    </font>
    <font>
      <b/>
      <sz val="17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10"/>
      <color rgb="FF000000"/>
      <name val="Arial CE"/>
      <charset val="238"/>
    </font>
    <font>
      <b/>
      <sz val="19"/>
      <name val="Arial"/>
      <family val="2"/>
      <charset val="238"/>
    </font>
    <font>
      <sz val="19"/>
      <name val="Arial"/>
      <family val="2"/>
      <charset val="238"/>
    </font>
    <font>
      <b/>
      <u/>
      <sz val="19"/>
      <name val="Arial"/>
      <family val="2"/>
      <charset val="238"/>
    </font>
    <font>
      <sz val="19"/>
      <color rgb="FFFF0000"/>
      <name val="Arial"/>
      <family val="2"/>
      <charset val="238"/>
    </font>
    <font>
      <b/>
      <i/>
      <sz val="1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5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</xf>
    <xf numFmtId="0" fontId="15" fillId="0" borderId="0"/>
    <xf numFmtId="0" fontId="19" fillId="0" borderId="0" applyNumberFormat="0" applyBorder="0" applyProtection="0"/>
  </cellStyleXfs>
  <cellXfs count="156">
    <xf numFmtId="0" fontId="0" fillId="0" borderId="0" xfId="0"/>
    <xf numFmtId="0" fontId="2" fillId="0" borderId="0" xfId="2"/>
    <xf numFmtId="0" fontId="4" fillId="3" borderId="2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6" fillId="0" borderId="0" xfId="2" applyFont="1"/>
    <xf numFmtId="0" fontId="5" fillId="0" borderId="0" xfId="2" applyFont="1"/>
    <xf numFmtId="0" fontId="8" fillId="0" borderId="0" xfId="0" applyFont="1"/>
    <xf numFmtId="3" fontId="8" fillId="0" borderId="0" xfId="0" applyNumberFormat="1" applyFont="1"/>
    <xf numFmtId="3" fontId="10" fillId="3" borderId="13" xfId="2" applyNumberFormat="1" applyFont="1" applyFill="1" applyBorder="1" applyAlignment="1">
      <alignment horizontal="center" vertical="center"/>
    </xf>
    <xf numFmtId="3" fontId="10" fillId="3" borderId="5" xfId="2" applyNumberFormat="1" applyFont="1" applyFill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13" fillId="0" borderId="0" xfId="2" applyFont="1"/>
    <xf numFmtId="49" fontId="12" fillId="0" borderId="4" xfId="0" applyNumberFormat="1" applyFont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3" fontId="3" fillId="3" borderId="4" xfId="2" applyNumberFormat="1" applyFont="1" applyFill="1" applyBorder="1" applyAlignment="1">
      <alignment horizontal="center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3" fontId="12" fillId="0" borderId="12" xfId="2" applyNumberFormat="1" applyFont="1" applyBorder="1" applyAlignment="1">
      <alignment horizontal="right" vertical="center" wrapText="1"/>
    </xf>
    <xf numFmtId="3" fontId="12" fillId="0" borderId="2" xfId="2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2" fillId="0" borderId="12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7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 wrapText="1"/>
    </xf>
    <xf numFmtId="3" fontId="21" fillId="4" borderId="4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1" fillId="0" borderId="4" xfId="0" applyNumberFormat="1" applyFont="1" applyBorder="1" applyAlignment="1">
      <alignment horizontal="right" vertical="center" wrapText="1"/>
    </xf>
    <xf numFmtId="0" fontId="21" fillId="0" borderId="4" xfId="0" applyFont="1" applyBorder="1" applyAlignment="1">
      <alignment vertical="center" wrapText="1"/>
    </xf>
    <xf numFmtId="3" fontId="21" fillId="0" borderId="4" xfId="0" applyNumberFormat="1" applyFont="1" applyBorder="1" applyAlignment="1">
      <alignment horizontal="lef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3" fontId="21" fillId="4" borderId="13" xfId="0" applyNumberFormat="1" applyFont="1" applyFill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left" vertical="center" wrapText="1"/>
    </xf>
    <xf numFmtId="49" fontId="20" fillId="0" borderId="13" xfId="0" quotePrefix="1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20" fillId="0" borderId="4" xfId="0" quotePrefix="1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3" fontId="21" fillId="0" borderId="12" xfId="2" applyNumberFormat="1" applyFont="1" applyBorder="1" applyAlignment="1">
      <alignment horizontal="right" vertical="center" wrapText="1"/>
    </xf>
    <xf numFmtId="3" fontId="21" fillId="0" borderId="2" xfId="2" applyNumberFormat="1" applyFont="1" applyBorder="1" applyAlignment="1">
      <alignment horizontal="right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3" fontId="20" fillId="3" borderId="4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3" fontId="2" fillId="0" borderId="0" xfId="2" applyNumberFormat="1"/>
    <xf numFmtId="3" fontId="3" fillId="3" borderId="4" xfId="2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3" fontId="24" fillId="3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3" fontId="24" fillId="3" borderId="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left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3" fontId="21" fillId="0" borderId="4" xfId="0" applyNumberFormat="1" applyFont="1" applyFill="1" applyBorder="1" applyAlignment="1">
      <alignment horizontal="left" vertical="center" wrapText="1"/>
    </xf>
    <xf numFmtId="3" fontId="21" fillId="0" borderId="6" xfId="0" applyNumberFormat="1" applyFont="1" applyFill="1" applyBorder="1" applyAlignment="1">
      <alignment horizontal="righ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vertical="center" wrapText="1"/>
    </xf>
    <xf numFmtId="3" fontId="21" fillId="0" borderId="7" xfId="0" applyNumberFormat="1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7" fillId="0" borderId="1" xfId="2" applyFont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/>
    </xf>
    <xf numFmtId="0" fontId="10" fillId="3" borderId="5" xfId="2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3" fontId="3" fillId="3" borderId="4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 vertical="center"/>
    </xf>
    <xf numFmtId="3" fontId="21" fillId="3" borderId="8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3" xfId="0" quotePrefix="1" applyNumberFormat="1" applyFont="1" applyFill="1" applyBorder="1" applyAlignment="1">
      <alignment horizontal="center" vertical="center" wrapText="1"/>
    </xf>
    <xf numFmtId="49" fontId="20" fillId="0" borderId="14" xfId="0" quotePrefix="1" applyNumberFormat="1" applyFont="1" applyFill="1" applyBorder="1" applyAlignment="1">
      <alignment horizontal="center" vertical="center" wrapText="1"/>
    </xf>
    <xf numFmtId="49" fontId="20" fillId="0" borderId="5" xfId="0" quotePrefix="1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14">
    <cellStyle name="Normalny" xfId="0" builtinId="0"/>
    <cellStyle name="Normalny 2" xfId="2" xr:uid="{00000000-0005-0000-0000-000001000000}"/>
    <cellStyle name="Normalny 2 2" xfId="6" xr:uid="{00000000-0005-0000-0000-000002000000}"/>
    <cellStyle name="Normalny 2 3" xfId="13" xr:uid="{00000000-0005-0000-0000-000003000000}"/>
    <cellStyle name="Normalny 2 4" xfId="12" xr:uid="{00000000-0005-0000-0000-000004000000}"/>
    <cellStyle name="Normalny 2 5" xfId="3" xr:uid="{00000000-0005-0000-0000-000005000000}"/>
    <cellStyle name="Normalny 3 2" xfId="4" xr:uid="{00000000-0005-0000-0000-000006000000}"/>
    <cellStyle name="Normalny 3 2 4" xfId="10" xr:uid="{00000000-0005-0000-0000-000007000000}"/>
    <cellStyle name="Normalny 5 2 2" xfId="5" xr:uid="{00000000-0005-0000-0000-000008000000}"/>
    <cellStyle name="Normalny 6" xfId="11" xr:uid="{00000000-0005-0000-0000-000009000000}"/>
    <cellStyle name="Normalny 7" xfId="7" xr:uid="{00000000-0005-0000-0000-00000A000000}"/>
    <cellStyle name="Normalny 9 2" xfId="1" xr:uid="{00000000-0005-0000-0000-00000B000000}"/>
    <cellStyle name="Procentowy 2" xfId="8" xr:uid="{00000000-0005-0000-0000-00000C000000}"/>
    <cellStyle name="Procentowy 3" xfId="9" xr:uid="{00000000-0005-0000-0000-00000D000000}"/>
  </cellStyles>
  <dxfs count="0"/>
  <tableStyles count="0" defaultTableStyle="TableStyleMedium2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G18"/>
  <sheetViews>
    <sheetView view="pageBreakPreview" zoomScale="62" zoomScaleNormal="85" zoomScaleSheetLayoutView="62" workbookViewId="0">
      <selection activeCell="P5" sqref="P5"/>
    </sheetView>
  </sheetViews>
  <sheetFormatPr defaultColWidth="10.28515625" defaultRowHeight="18"/>
  <cols>
    <col min="1" max="1" width="8" style="5" customWidth="1"/>
    <col min="2" max="2" width="12" style="5" customWidth="1"/>
    <col min="3" max="3" width="18.85546875" style="5" customWidth="1"/>
    <col min="4" max="4" width="18" style="5" customWidth="1"/>
    <col min="5" max="5" width="111.5703125" style="5" customWidth="1"/>
    <col min="6" max="6" width="22" style="6" customWidth="1"/>
    <col min="7" max="7" width="12.140625" style="1" bestFit="1" customWidth="1"/>
    <col min="8" max="8" width="13.85546875" style="1" bestFit="1" customWidth="1"/>
    <col min="9" max="16384" width="10.28515625" style="1"/>
  </cols>
  <sheetData>
    <row r="1" spans="1:7" ht="102.75" customHeight="1" thickBot="1">
      <c r="A1" s="103" t="s">
        <v>43</v>
      </c>
      <c r="B1" s="103"/>
      <c r="C1" s="103"/>
      <c r="D1" s="103"/>
      <c r="E1" s="103"/>
      <c r="F1" s="103"/>
    </row>
    <row r="2" spans="1:7" ht="35.25" customHeight="1" thickBot="1">
      <c r="A2" s="104" t="s">
        <v>10</v>
      </c>
      <c r="B2" s="105"/>
      <c r="C2" s="105"/>
      <c r="D2" s="105"/>
      <c r="E2" s="105"/>
      <c r="F2" s="105"/>
    </row>
    <row r="3" spans="1:7" ht="78" customHeight="1" thickBot="1">
      <c r="A3" s="2" t="s">
        <v>0</v>
      </c>
      <c r="B3" s="15" t="s">
        <v>1</v>
      </c>
      <c r="C3" s="16" t="s">
        <v>2</v>
      </c>
      <c r="D3" s="17" t="s">
        <v>3</v>
      </c>
      <c r="E3" s="15" t="s">
        <v>11</v>
      </c>
      <c r="F3" s="3" t="s">
        <v>4</v>
      </c>
    </row>
    <row r="4" spans="1:7" ht="94.5" customHeight="1" thickBot="1">
      <c r="A4" s="37">
        <v>600</v>
      </c>
      <c r="B4" s="14" t="s">
        <v>13</v>
      </c>
      <c r="C4" s="18"/>
      <c r="D4" s="19">
        <v>200000</v>
      </c>
      <c r="E4" s="20" t="s">
        <v>63</v>
      </c>
      <c r="F4" s="38" t="s">
        <v>29</v>
      </c>
    </row>
    <row r="5" spans="1:7" ht="69.75" customHeight="1" thickBot="1">
      <c r="A5" s="32">
        <v>700</v>
      </c>
      <c r="B5" s="31">
        <v>70005</v>
      </c>
      <c r="C5" s="30"/>
      <c r="D5" s="35">
        <v>235181</v>
      </c>
      <c r="E5" s="29" t="s">
        <v>28</v>
      </c>
      <c r="F5" s="28" t="s">
        <v>27</v>
      </c>
    </row>
    <row r="6" spans="1:7" ht="108.75" customHeight="1" thickBot="1">
      <c r="A6" s="113">
        <v>758</v>
      </c>
      <c r="B6" s="115" t="s">
        <v>24</v>
      </c>
      <c r="C6" s="39">
        <v>-27200</v>
      </c>
      <c r="D6" s="35">
        <v>27200</v>
      </c>
      <c r="E6" s="29" t="s">
        <v>67</v>
      </c>
      <c r="F6" s="117" t="s">
        <v>26</v>
      </c>
    </row>
    <row r="7" spans="1:7" s="13" customFormat="1" ht="84" customHeight="1" thickBot="1">
      <c r="A7" s="114"/>
      <c r="B7" s="116"/>
      <c r="C7" s="18"/>
      <c r="D7" s="19">
        <v>10187320</v>
      </c>
      <c r="E7" s="36" t="s">
        <v>30</v>
      </c>
      <c r="F7" s="118"/>
    </row>
    <row r="8" spans="1:7" ht="191.25" customHeight="1" thickBot="1">
      <c r="A8" s="40">
        <v>758</v>
      </c>
      <c r="B8" s="31">
        <v>75866</v>
      </c>
      <c r="C8" s="34">
        <f>-1524647+7174</f>
        <v>-1517473</v>
      </c>
      <c r="D8" s="35">
        <f>993574+383128-7174</f>
        <v>1369528</v>
      </c>
      <c r="E8" s="29" t="s">
        <v>64</v>
      </c>
      <c r="F8" s="28" t="s">
        <v>26</v>
      </c>
      <c r="G8" s="76"/>
    </row>
    <row r="9" spans="1:7" s="13" customFormat="1" ht="76.5" customHeight="1" thickBot="1">
      <c r="A9" s="21">
        <v>801</v>
      </c>
      <c r="B9" s="14" t="s">
        <v>18</v>
      </c>
      <c r="C9" s="18"/>
      <c r="D9" s="19">
        <v>2124379</v>
      </c>
      <c r="E9" s="20" t="s">
        <v>65</v>
      </c>
      <c r="F9" s="33" t="s">
        <v>15</v>
      </c>
    </row>
    <row r="10" spans="1:7" ht="33" customHeight="1" thickBot="1">
      <c r="A10" s="106" t="s">
        <v>5</v>
      </c>
      <c r="B10" s="107"/>
      <c r="C10" s="27">
        <f>SUM(C4:C9)</f>
        <v>-1544673</v>
      </c>
      <c r="D10" s="77">
        <f>SUM(D4:D9)</f>
        <v>14143608</v>
      </c>
      <c r="E10" s="108"/>
      <c r="F10" s="9"/>
    </row>
    <row r="11" spans="1:7" ht="60.75" customHeight="1" thickBot="1">
      <c r="A11" s="110" t="s">
        <v>12</v>
      </c>
      <c r="B11" s="111"/>
      <c r="C11" s="112">
        <f>SUM(C10:D10)</f>
        <v>12598935</v>
      </c>
      <c r="D11" s="112"/>
      <c r="E11" s="109"/>
      <c r="F11" s="10"/>
    </row>
    <row r="12" spans="1:7" ht="104.25" customHeight="1">
      <c r="A12" s="101"/>
      <c r="B12" s="102"/>
      <c r="C12" s="102"/>
      <c r="D12" s="102"/>
      <c r="E12" s="102"/>
      <c r="F12" s="4"/>
    </row>
    <row r="13" spans="1:7">
      <c r="A13" s="4"/>
    </row>
    <row r="15" spans="1:7" ht="14.25" customHeight="1"/>
    <row r="16" spans="1:7" ht="14.25" customHeight="1"/>
    <row r="17" ht="15" customHeight="1"/>
    <row r="18" ht="14.25" customHeight="1"/>
  </sheetData>
  <mergeCells count="10">
    <mergeCell ref="A12:E12"/>
    <mergeCell ref="A1:F1"/>
    <mergeCell ref="A2:F2"/>
    <mergeCell ref="A10:B10"/>
    <mergeCell ref="E10:E11"/>
    <mergeCell ref="A11:B11"/>
    <mergeCell ref="C11:D11"/>
    <mergeCell ref="A6:A7"/>
    <mergeCell ref="B6:B7"/>
    <mergeCell ref="F6:F7"/>
  </mergeCells>
  <printOptions horizontalCentered="1"/>
  <pageMargins left="0.25" right="0.25" top="0.75" bottom="0.75" header="0.3" footer="0.3"/>
  <pageSetup paperSize="9" scale="74" fitToHeight="0" orientation="landscape" r:id="rId1"/>
  <headerFooter scaleWithDoc="0"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Q25"/>
  <sheetViews>
    <sheetView tabSelected="1" view="pageBreakPreview" zoomScale="60" zoomScaleNormal="60" workbookViewId="0">
      <pane ySplit="2" topLeftCell="A18" activePane="bottomLeft" state="frozen"/>
      <selection activeCell="P5" sqref="P5"/>
      <selection pane="bottomLeft" activeCell="P5" sqref="P5"/>
    </sheetView>
  </sheetViews>
  <sheetFormatPr defaultColWidth="10.28515625" defaultRowHeight="21.75"/>
  <cols>
    <col min="1" max="1" width="6.5703125" style="22" customWidth="1"/>
    <col min="2" max="2" width="12.7109375" style="23" bestFit="1" customWidth="1"/>
    <col min="3" max="3" width="15.140625" style="24" customWidth="1"/>
    <col min="4" max="4" width="25" style="25" customWidth="1"/>
    <col min="5" max="5" width="24.85546875" style="25" customWidth="1"/>
    <col min="6" max="6" width="159.5703125" style="24" customWidth="1"/>
    <col min="7" max="7" width="30" style="26" customWidth="1"/>
    <col min="8" max="8" width="54" style="7" customWidth="1"/>
    <col min="9" max="9" width="22.5703125" style="7" customWidth="1"/>
    <col min="10" max="10" width="12.140625" style="7" customWidth="1"/>
    <col min="11" max="11" width="13.28515625" style="7" customWidth="1"/>
    <col min="12" max="12" width="11.42578125" style="7" customWidth="1"/>
    <col min="13" max="13" width="9.28515625" style="7" customWidth="1"/>
    <col min="14" max="14" width="9" style="7" customWidth="1"/>
    <col min="15" max="15" width="9.28515625" style="7" customWidth="1"/>
    <col min="16" max="16" width="10.7109375" style="7" customWidth="1"/>
    <col min="17" max="17" width="14.28515625" style="7" customWidth="1"/>
    <col min="18" max="18" width="20.85546875" style="7" customWidth="1"/>
    <col min="19" max="16384" width="10.28515625" style="7"/>
  </cols>
  <sheetData>
    <row r="1" spans="1:17" s="12" customFormat="1" ht="41.25" customHeight="1" thickBot="1">
      <c r="A1" s="143" t="s">
        <v>6</v>
      </c>
      <c r="B1" s="144"/>
      <c r="C1" s="144"/>
      <c r="D1" s="144"/>
      <c r="E1" s="144"/>
      <c r="F1" s="144"/>
      <c r="G1" s="144"/>
      <c r="H1" s="144"/>
    </row>
    <row r="2" spans="1:17" s="12" customFormat="1" ht="72" customHeight="1" thickBot="1">
      <c r="A2" s="78" t="s">
        <v>7</v>
      </c>
      <c r="B2" s="79" t="s">
        <v>0</v>
      </c>
      <c r="C2" s="79" t="s">
        <v>1</v>
      </c>
      <c r="D2" s="80" t="s">
        <v>2</v>
      </c>
      <c r="E2" s="80" t="s">
        <v>3</v>
      </c>
      <c r="F2" s="79" t="s">
        <v>8</v>
      </c>
      <c r="G2" s="81" t="s">
        <v>4</v>
      </c>
      <c r="H2" s="82" t="s">
        <v>31</v>
      </c>
    </row>
    <row r="3" spans="1:17" s="12" customFormat="1" ht="140.25" customHeight="1" thickBot="1">
      <c r="A3" s="41">
        <v>1</v>
      </c>
      <c r="B3" s="151">
        <v>600</v>
      </c>
      <c r="C3" s="42">
        <v>60001</v>
      </c>
      <c r="D3" s="43"/>
      <c r="E3" s="44">
        <v>39360</v>
      </c>
      <c r="F3" s="45" t="s">
        <v>32</v>
      </c>
      <c r="G3" s="83" t="s">
        <v>14</v>
      </c>
      <c r="H3" s="63" t="s">
        <v>55</v>
      </c>
    </row>
    <row r="4" spans="1:17" customFormat="1" ht="187.5" customHeight="1" thickBot="1">
      <c r="A4" s="41">
        <v>2</v>
      </c>
      <c r="B4" s="152"/>
      <c r="C4" s="148" t="s">
        <v>13</v>
      </c>
      <c r="D4" s="44">
        <v>-200000</v>
      </c>
      <c r="E4" s="44">
        <v>200000</v>
      </c>
      <c r="F4" s="47" t="s">
        <v>73</v>
      </c>
      <c r="G4" s="145" t="s">
        <v>25</v>
      </c>
      <c r="H4" s="48" t="s">
        <v>56</v>
      </c>
    </row>
    <row r="5" spans="1:17" customFormat="1" ht="144" customHeight="1" thickBot="1">
      <c r="A5" s="41">
        <v>3</v>
      </c>
      <c r="B5" s="152"/>
      <c r="C5" s="149"/>
      <c r="D5" s="98"/>
      <c r="E5" s="98">
        <f>20729887+1904255</f>
        <v>22634142</v>
      </c>
      <c r="F5" s="99" t="s">
        <v>40</v>
      </c>
      <c r="G5" s="146"/>
      <c r="H5" s="100" t="s">
        <v>58</v>
      </c>
    </row>
    <row r="6" spans="1:17" s="12" customFormat="1" ht="132.75" customHeight="1" thickBot="1">
      <c r="A6" s="49">
        <v>4</v>
      </c>
      <c r="B6" s="153"/>
      <c r="C6" s="150"/>
      <c r="D6" s="50"/>
      <c r="E6" s="51">
        <f>10187320+1818763</f>
        <v>12006083</v>
      </c>
      <c r="F6" s="47" t="s">
        <v>70</v>
      </c>
      <c r="G6" s="147"/>
      <c r="H6" s="52" t="s">
        <v>69</v>
      </c>
      <c r="O6" s="11"/>
    </row>
    <row r="7" spans="1:17" ht="141" customHeight="1" thickBot="1">
      <c r="A7" s="49">
        <v>5</v>
      </c>
      <c r="B7" s="151">
        <v>600</v>
      </c>
      <c r="C7" s="148" t="s">
        <v>13</v>
      </c>
      <c r="D7" s="53"/>
      <c r="E7" s="54">
        <v>288865</v>
      </c>
      <c r="F7" s="55" t="s">
        <v>33</v>
      </c>
      <c r="G7" s="154" t="s">
        <v>14</v>
      </c>
      <c r="H7" s="56" t="s">
        <v>57</v>
      </c>
    </row>
    <row r="8" spans="1:17" ht="155.25" customHeight="1" thickBot="1">
      <c r="A8" s="41">
        <v>6</v>
      </c>
      <c r="B8" s="152"/>
      <c r="C8" s="150"/>
      <c r="D8" s="57"/>
      <c r="E8" s="44">
        <v>575000</v>
      </c>
      <c r="F8" s="55" t="s">
        <v>34</v>
      </c>
      <c r="G8" s="146"/>
      <c r="H8" s="63" t="s">
        <v>57</v>
      </c>
    </row>
    <row r="9" spans="1:17" s="12" customFormat="1" ht="79.5" customHeight="1" thickBot="1">
      <c r="A9" s="49">
        <v>7</v>
      </c>
      <c r="B9" s="152"/>
      <c r="C9" s="58" t="s">
        <v>16</v>
      </c>
      <c r="D9" s="50"/>
      <c r="E9" s="51">
        <v>1000000</v>
      </c>
      <c r="F9" s="55" t="s">
        <v>35</v>
      </c>
      <c r="G9" s="146"/>
      <c r="H9" s="50" t="s">
        <v>57</v>
      </c>
      <c r="I9" s="11"/>
      <c r="Q9" s="11"/>
    </row>
    <row r="10" spans="1:17" s="12" customFormat="1" ht="116.25" customHeight="1" thickBot="1">
      <c r="A10" s="49">
        <v>8</v>
      </c>
      <c r="B10" s="153"/>
      <c r="C10" s="58" t="s">
        <v>19</v>
      </c>
      <c r="D10" s="50"/>
      <c r="E10" s="51">
        <v>157900</v>
      </c>
      <c r="F10" s="55" t="s">
        <v>36</v>
      </c>
      <c r="G10" s="155"/>
      <c r="H10" s="50" t="s">
        <v>57</v>
      </c>
      <c r="I10" s="11"/>
      <c r="Q10" s="11"/>
    </row>
    <row r="11" spans="1:17" s="12" customFormat="1" ht="157.5" customHeight="1" thickBot="1">
      <c r="A11" s="59">
        <v>9</v>
      </c>
      <c r="B11" s="59">
        <v>700</v>
      </c>
      <c r="C11" s="60" t="s">
        <v>23</v>
      </c>
      <c r="D11" s="43"/>
      <c r="E11" s="61">
        <v>188936</v>
      </c>
      <c r="F11" s="62" t="s">
        <v>72</v>
      </c>
      <c r="G11" s="46" t="s">
        <v>27</v>
      </c>
      <c r="H11" s="50" t="s">
        <v>57</v>
      </c>
      <c r="I11" s="11"/>
      <c r="Q11" s="11"/>
    </row>
    <row r="12" spans="1:17" s="12" customFormat="1" ht="233.25" customHeight="1" thickBot="1">
      <c r="A12" s="66">
        <v>10</v>
      </c>
      <c r="B12" s="94">
        <v>750</v>
      </c>
      <c r="C12" s="96" t="s">
        <v>41</v>
      </c>
      <c r="D12" s="97">
        <f>-27200-4800</f>
        <v>-32000</v>
      </c>
      <c r="E12" s="97">
        <v>32000</v>
      </c>
      <c r="F12" s="89" t="s">
        <v>71</v>
      </c>
      <c r="G12" s="95" t="s">
        <v>42</v>
      </c>
      <c r="H12" s="90" t="s">
        <v>68</v>
      </c>
      <c r="I12" s="11"/>
      <c r="Q12" s="11"/>
    </row>
    <row r="13" spans="1:17" s="12" customFormat="1" ht="159" customHeight="1" thickBot="1">
      <c r="A13" s="59">
        <v>11</v>
      </c>
      <c r="B13" s="64" t="s">
        <v>17</v>
      </c>
      <c r="C13" s="65" t="s">
        <v>18</v>
      </c>
      <c r="D13" s="43"/>
      <c r="E13" s="61">
        <v>2612986</v>
      </c>
      <c r="F13" s="62" t="s">
        <v>37</v>
      </c>
      <c r="G13" s="46" t="s">
        <v>20</v>
      </c>
      <c r="H13" s="52" t="s">
        <v>60</v>
      </c>
      <c r="I13" s="11"/>
      <c r="Q13" s="11"/>
    </row>
    <row r="14" spans="1:17" s="12" customFormat="1" ht="132.75" customHeight="1" thickBot="1">
      <c r="A14" s="84">
        <v>12</v>
      </c>
      <c r="B14" s="137" t="s">
        <v>44</v>
      </c>
      <c r="C14" s="134" t="s">
        <v>45</v>
      </c>
      <c r="D14" s="85"/>
      <c r="E14" s="91">
        <v>793760</v>
      </c>
      <c r="F14" s="86" t="s">
        <v>59</v>
      </c>
      <c r="G14" s="140" t="s">
        <v>52</v>
      </c>
      <c r="H14" s="87" t="s">
        <v>61</v>
      </c>
      <c r="I14" s="11"/>
      <c r="Q14" s="11"/>
    </row>
    <row r="15" spans="1:17" s="12" customFormat="1" ht="126" customHeight="1" thickBot="1">
      <c r="A15" s="84">
        <v>13</v>
      </c>
      <c r="B15" s="138"/>
      <c r="C15" s="136"/>
      <c r="D15" s="85"/>
      <c r="E15" s="91">
        <v>397575</v>
      </c>
      <c r="F15" s="86" t="s">
        <v>48</v>
      </c>
      <c r="G15" s="141"/>
      <c r="H15" s="87" t="s">
        <v>61</v>
      </c>
      <c r="I15" s="11"/>
      <c r="Q15" s="11"/>
    </row>
    <row r="16" spans="1:17" s="12" customFormat="1" ht="126" customHeight="1" thickBot="1">
      <c r="A16" s="84">
        <v>14</v>
      </c>
      <c r="B16" s="138"/>
      <c r="C16" s="136"/>
      <c r="D16" s="85"/>
      <c r="E16" s="91">
        <v>47559</v>
      </c>
      <c r="F16" s="86" t="s">
        <v>49</v>
      </c>
      <c r="G16" s="141"/>
      <c r="H16" s="87" t="s">
        <v>61</v>
      </c>
      <c r="I16" s="11"/>
      <c r="Q16" s="11"/>
    </row>
    <row r="17" spans="1:17" s="12" customFormat="1" ht="126" customHeight="1" thickBot="1">
      <c r="A17" s="84">
        <v>15</v>
      </c>
      <c r="B17" s="138"/>
      <c r="C17" s="135"/>
      <c r="D17" s="85"/>
      <c r="E17" s="91">
        <v>276414</v>
      </c>
      <c r="F17" s="86" t="s">
        <v>53</v>
      </c>
      <c r="G17" s="141"/>
      <c r="H17" s="87" t="s">
        <v>61</v>
      </c>
      <c r="I17" s="11"/>
      <c r="Q17" s="11"/>
    </row>
    <row r="18" spans="1:17" s="12" customFormat="1" ht="142.5" customHeight="1" thickBot="1">
      <c r="A18" s="84">
        <v>16</v>
      </c>
      <c r="B18" s="138"/>
      <c r="C18" s="92" t="s">
        <v>46</v>
      </c>
      <c r="D18" s="85"/>
      <c r="E18" s="91">
        <v>6596858</v>
      </c>
      <c r="F18" s="86" t="s">
        <v>74</v>
      </c>
      <c r="G18" s="141"/>
      <c r="H18" s="87" t="s">
        <v>62</v>
      </c>
      <c r="I18" s="11"/>
      <c r="Q18" s="11"/>
    </row>
    <row r="19" spans="1:17" s="12" customFormat="1" ht="105.75" customHeight="1" thickBot="1">
      <c r="A19" s="84">
        <v>17</v>
      </c>
      <c r="B19" s="138"/>
      <c r="C19" s="134" t="s">
        <v>47</v>
      </c>
      <c r="D19" s="85"/>
      <c r="E19" s="91">
        <v>890250</v>
      </c>
      <c r="F19" s="86" t="s">
        <v>50</v>
      </c>
      <c r="G19" s="141"/>
      <c r="H19" s="87" t="s">
        <v>61</v>
      </c>
      <c r="I19" s="11"/>
      <c r="Q19" s="11"/>
    </row>
    <row r="20" spans="1:17" s="12" customFormat="1" ht="102.75" customHeight="1" thickBot="1">
      <c r="A20" s="66">
        <v>18</v>
      </c>
      <c r="B20" s="139"/>
      <c r="C20" s="135"/>
      <c r="D20" s="88"/>
      <c r="E20" s="93">
        <v>297420</v>
      </c>
      <c r="F20" s="89" t="s">
        <v>51</v>
      </c>
      <c r="G20" s="142"/>
      <c r="H20" s="90" t="s">
        <v>61</v>
      </c>
      <c r="I20" s="11"/>
      <c r="Q20" s="11"/>
    </row>
    <row r="21" spans="1:17" ht="187.15" customHeight="1" thickBot="1">
      <c r="A21" s="66">
        <v>19</v>
      </c>
      <c r="B21" s="67" t="s">
        <v>21</v>
      </c>
      <c r="C21" s="68" t="s">
        <v>22</v>
      </c>
      <c r="D21" s="69">
        <v>-1524647</v>
      </c>
      <c r="E21" s="70">
        <f>993574+383128</f>
        <v>1376702</v>
      </c>
      <c r="F21" s="45" t="s">
        <v>38</v>
      </c>
      <c r="G21" s="71" t="s">
        <v>54</v>
      </c>
      <c r="H21" s="56" t="s">
        <v>66</v>
      </c>
      <c r="I21" s="8"/>
      <c r="Q21" s="8"/>
    </row>
    <row r="22" spans="1:17" s="12" customFormat="1" ht="88.5" customHeight="1" thickBot="1">
      <c r="A22" s="59">
        <v>21</v>
      </c>
      <c r="B22" s="75">
        <v>921</v>
      </c>
      <c r="C22" s="42">
        <v>92195</v>
      </c>
      <c r="D22" s="72"/>
      <c r="E22" s="72">
        <v>2000000</v>
      </c>
      <c r="F22" s="73" t="s">
        <v>39</v>
      </c>
      <c r="G22" s="46" t="s">
        <v>15</v>
      </c>
      <c r="H22" s="63" t="s">
        <v>61</v>
      </c>
      <c r="I22" s="11"/>
    </row>
    <row r="23" spans="1:17" s="12" customFormat="1" ht="34.5" customHeight="1" thickBot="1">
      <c r="A23" s="130" t="s">
        <v>5</v>
      </c>
      <c r="B23" s="131"/>
      <c r="C23" s="132"/>
      <c r="D23" s="74">
        <f>SUM(D3:D22)</f>
        <v>-1756647</v>
      </c>
      <c r="E23" s="74">
        <f>SUM(E3:E22)</f>
        <v>52411810</v>
      </c>
      <c r="F23" s="133"/>
      <c r="G23" s="122"/>
      <c r="H23" s="119"/>
    </row>
    <row r="24" spans="1:17" s="12" customFormat="1" ht="21.75" customHeight="1" thickBot="1">
      <c r="A24" s="123" t="s">
        <v>9</v>
      </c>
      <c r="B24" s="124"/>
      <c r="C24" s="125"/>
      <c r="D24" s="129">
        <f>D23+E23</f>
        <v>50655163</v>
      </c>
      <c r="E24" s="129"/>
      <c r="F24" s="133"/>
      <c r="G24" s="122"/>
      <c r="H24" s="120"/>
    </row>
    <row r="25" spans="1:17" s="12" customFormat="1" ht="34.5" customHeight="1" thickBot="1">
      <c r="A25" s="126"/>
      <c r="B25" s="127"/>
      <c r="C25" s="128"/>
      <c r="D25" s="129"/>
      <c r="E25" s="129"/>
      <c r="F25" s="133"/>
      <c r="G25" s="122"/>
      <c r="H25" s="121"/>
    </row>
  </sheetData>
  <mergeCells count="17">
    <mergeCell ref="C19:C20"/>
    <mergeCell ref="C14:C17"/>
    <mergeCell ref="B14:B20"/>
    <mergeCell ref="G14:G20"/>
    <mergeCell ref="A1:H1"/>
    <mergeCell ref="G4:G6"/>
    <mergeCell ref="C4:C6"/>
    <mergeCell ref="B3:B6"/>
    <mergeCell ref="B7:B10"/>
    <mergeCell ref="C7:C8"/>
    <mergeCell ref="G7:G10"/>
    <mergeCell ref="H23:H25"/>
    <mergeCell ref="G23:G25"/>
    <mergeCell ref="A24:C25"/>
    <mergeCell ref="D24:E25"/>
    <mergeCell ref="A23:C23"/>
    <mergeCell ref="F23:F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Footer>Strona &amp;P z &amp;N</oddFooter>
  </headerFooter>
  <rowBreaks count="2" manualBreakCount="2">
    <brk id="6" max="8" man="1"/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 </vt:lpstr>
      <vt:lpstr>wydatki</vt:lpstr>
      <vt:lpstr>'dochody '!Obszar_wydruku</vt:lpstr>
      <vt:lpstr>wydatki!Obszar_wydruku</vt:lpstr>
      <vt:lpstr>'dochody '!Tytuły_wydruku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Jachymczyk Magdalena</cp:lastModifiedBy>
  <cp:lastPrinted>2024-01-18T11:08:22Z</cp:lastPrinted>
  <dcterms:created xsi:type="dcterms:W3CDTF">2023-02-06T09:25:00Z</dcterms:created>
  <dcterms:modified xsi:type="dcterms:W3CDTF">2024-01-18T11:08:51Z</dcterms:modified>
</cp:coreProperties>
</file>